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K37" i="12"/>
  <c r="J37"/>
  <c r="I37"/>
  <c r="H37"/>
  <c r="G37"/>
  <c r="F37"/>
  <c r="E37"/>
  <c r="D37"/>
  <c r="C37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20"/>
  <c r="J20"/>
  <c r="I20"/>
  <c r="H20"/>
  <c r="G20"/>
  <c r="F20"/>
  <c r="E20"/>
  <c r="D20"/>
  <c r="C20"/>
  <c r="K17"/>
  <c r="K32" s="1"/>
  <c r="J17"/>
  <c r="J32" s="1"/>
  <c r="I17"/>
  <c r="I32" s="1"/>
  <c r="H17"/>
  <c r="H32" s="1"/>
  <c r="G17"/>
  <c r="G32" s="1"/>
  <c r="F17"/>
  <c r="F32" s="1"/>
  <c r="E17"/>
  <c r="D17"/>
  <c r="D32" s="1"/>
  <c r="C17"/>
  <c r="C32" s="1"/>
  <c r="K16"/>
  <c r="J16"/>
  <c r="I16"/>
  <c r="H16"/>
  <c r="G16"/>
  <c r="F16"/>
  <c r="E16"/>
  <c r="D16"/>
  <c r="C16"/>
  <c r="J12"/>
  <c r="K6"/>
  <c r="K33" s="1"/>
  <c r="J6"/>
  <c r="J33" s="1"/>
  <c r="I6"/>
  <c r="I12" s="1"/>
  <c r="H6"/>
  <c r="H12" s="1"/>
  <c r="G6"/>
  <c r="G33" s="1"/>
  <c r="F6"/>
  <c r="F12" s="1"/>
  <c r="E6"/>
  <c r="E12" s="1"/>
  <c r="D6"/>
  <c r="D12" s="1"/>
  <c r="C6"/>
  <c r="C33" s="1"/>
  <c r="K37" i="11"/>
  <c r="J37"/>
  <c r="I37"/>
  <c r="H37"/>
  <c r="G37"/>
  <c r="F37"/>
  <c r="E37"/>
  <c r="D37"/>
  <c r="C37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20"/>
  <c r="J20"/>
  <c r="I20"/>
  <c r="H20"/>
  <c r="G20"/>
  <c r="F20"/>
  <c r="E20"/>
  <c r="D20"/>
  <c r="C20"/>
  <c r="K17"/>
  <c r="J17"/>
  <c r="J32" s="1"/>
  <c r="I17"/>
  <c r="I32" s="1"/>
  <c r="H17"/>
  <c r="H32" s="1"/>
  <c r="G17"/>
  <c r="F17"/>
  <c r="F32" s="1"/>
  <c r="E17"/>
  <c r="E32" s="1"/>
  <c r="D17"/>
  <c r="D32" s="1"/>
  <c r="C17"/>
  <c r="K16"/>
  <c r="J16"/>
  <c r="I16"/>
  <c r="H16"/>
  <c r="G16"/>
  <c r="F16"/>
  <c r="E16"/>
  <c r="D16"/>
  <c r="C16"/>
  <c r="F12"/>
  <c r="K6"/>
  <c r="K12" s="1"/>
  <c r="J6"/>
  <c r="J33" s="1"/>
  <c r="J36" s="1"/>
  <c r="J38" s="1"/>
  <c r="I6"/>
  <c r="I33" s="1"/>
  <c r="I36" s="1"/>
  <c r="I38" s="1"/>
  <c r="H6"/>
  <c r="H12" s="1"/>
  <c r="G6"/>
  <c r="G12" s="1"/>
  <c r="F6"/>
  <c r="F33" s="1"/>
  <c r="E6"/>
  <c r="E33" s="1"/>
  <c r="E36" s="1"/>
  <c r="E38" s="1"/>
  <c r="D6"/>
  <c r="D12" s="1"/>
  <c r="C6"/>
  <c r="C12" s="1"/>
  <c r="K37" i="1"/>
  <c r="J37"/>
  <c r="I37"/>
  <c r="H37"/>
  <c r="G37"/>
  <c r="F37"/>
  <c r="E37"/>
  <c r="D37"/>
  <c r="C37"/>
  <c r="K20"/>
  <c r="J20"/>
  <c r="I20"/>
  <c r="H20"/>
  <c r="G20"/>
  <c r="F20"/>
  <c r="E20"/>
  <c r="D20"/>
  <c r="C20"/>
  <c r="K17"/>
  <c r="K32" s="1"/>
  <c r="J17"/>
  <c r="I17"/>
  <c r="I32" s="1"/>
  <c r="H17"/>
  <c r="G17"/>
  <c r="F17"/>
  <c r="E17"/>
  <c r="E32" s="1"/>
  <c r="D17"/>
  <c r="C17"/>
  <c r="K16"/>
  <c r="J16"/>
  <c r="I16"/>
  <c r="H16"/>
  <c r="G16"/>
  <c r="F16"/>
  <c r="E16"/>
  <c r="D16"/>
  <c r="C16"/>
  <c r="K6"/>
  <c r="K12" s="1"/>
  <c r="J6"/>
  <c r="J12" s="1"/>
  <c r="I6"/>
  <c r="I33" s="1"/>
  <c r="I36" s="1"/>
  <c r="I38" s="1"/>
  <c r="H6"/>
  <c r="G6"/>
  <c r="G12" s="1"/>
  <c r="F6"/>
  <c r="F12" s="1"/>
  <c r="E6"/>
  <c r="D6"/>
  <c r="D12" s="1"/>
  <c r="C6"/>
  <c r="C12" s="1"/>
  <c r="G33" i="10"/>
  <c r="G36" s="1"/>
  <c r="G38" s="1"/>
  <c r="K20"/>
  <c r="J20"/>
  <c r="I20"/>
  <c r="H20"/>
  <c r="G20"/>
  <c r="F20"/>
  <c r="E20"/>
  <c r="D20"/>
  <c r="D32" s="1"/>
  <c r="C20"/>
  <c r="K17"/>
  <c r="K32" s="1"/>
  <c r="J17"/>
  <c r="I17"/>
  <c r="I32" s="1"/>
  <c r="H17"/>
  <c r="H32" s="1"/>
  <c r="G17"/>
  <c r="G32" s="1"/>
  <c r="F17"/>
  <c r="E17"/>
  <c r="E32" s="1"/>
  <c r="D17"/>
  <c r="C17"/>
  <c r="C32" s="1"/>
  <c r="K16"/>
  <c r="J16"/>
  <c r="I16"/>
  <c r="H16"/>
  <c r="G16"/>
  <c r="F16"/>
  <c r="E16"/>
  <c r="D16"/>
  <c r="C16"/>
  <c r="K12"/>
  <c r="G12"/>
  <c r="C12"/>
  <c r="K6"/>
  <c r="K33" s="1"/>
  <c r="K36" s="1"/>
  <c r="K38" s="1"/>
  <c r="J6"/>
  <c r="J12" s="1"/>
  <c r="I6"/>
  <c r="I12" s="1"/>
  <c r="H6"/>
  <c r="H33" s="1"/>
  <c r="H36" s="1"/>
  <c r="H38" s="1"/>
  <c r="G6"/>
  <c r="F6"/>
  <c r="F12" s="1"/>
  <c r="E6"/>
  <c r="E12" s="1"/>
  <c r="D6"/>
  <c r="D33" s="1"/>
  <c r="D36" s="1"/>
  <c r="D38" s="1"/>
  <c r="C6"/>
  <c r="C33" s="1"/>
  <c r="C36" s="1"/>
  <c r="C38" s="1"/>
  <c r="J36" i="12" l="1"/>
  <c r="J38" s="1"/>
  <c r="H33" i="1"/>
  <c r="H36" s="1"/>
  <c r="H38" s="1"/>
  <c r="F32"/>
  <c r="C36" i="12"/>
  <c r="C38" s="1"/>
  <c r="K36"/>
  <c r="K38" s="1"/>
  <c r="H32" i="1"/>
  <c r="J32"/>
  <c r="G36" i="12"/>
  <c r="G38" s="1"/>
  <c r="D32" i="1"/>
  <c r="H12" i="10"/>
  <c r="H12" i="1"/>
  <c r="C32" i="11"/>
  <c r="K32"/>
  <c r="G12" i="12"/>
  <c r="I12" i="1"/>
  <c r="D33"/>
  <c r="D36" s="1"/>
  <c r="D38" s="1"/>
  <c r="J33" i="10"/>
  <c r="J36" s="1"/>
  <c r="J38" s="1"/>
  <c r="K12" i="12"/>
  <c r="C33" i="1"/>
  <c r="C36" s="1"/>
  <c r="C38" s="1"/>
  <c r="F33" i="12"/>
  <c r="F36" s="1"/>
  <c r="F38" s="1"/>
  <c r="G32" i="11"/>
  <c r="D12" i="10"/>
  <c r="F33"/>
  <c r="F36" s="1"/>
  <c r="F38" s="1"/>
  <c r="J12" i="11"/>
  <c r="C12" i="12"/>
  <c r="E33"/>
  <c r="E36" s="1"/>
  <c r="E38" s="1"/>
  <c r="E33" i="1"/>
  <c r="E36" s="1"/>
  <c r="E38" s="1"/>
  <c r="E12"/>
  <c r="G33"/>
  <c r="G36" s="1"/>
  <c r="G38" s="1"/>
  <c r="F36" i="11"/>
  <c r="F38" s="1"/>
  <c r="I33" i="12"/>
  <c r="I36" s="1"/>
  <c r="I38" s="1"/>
  <c r="E32"/>
  <c r="D33"/>
  <c r="D36" s="1"/>
  <c r="D38" s="1"/>
  <c r="H33"/>
  <c r="H36" s="1"/>
  <c r="H38" s="1"/>
  <c r="E12" i="11"/>
  <c r="I12"/>
  <c r="D33"/>
  <c r="D36" s="1"/>
  <c r="D38" s="1"/>
  <c r="H33"/>
  <c r="H36" s="1"/>
  <c r="H38" s="1"/>
  <c r="C33"/>
  <c r="C36" s="1"/>
  <c r="C38" s="1"/>
  <c r="G33"/>
  <c r="G36" s="1"/>
  <c r="G38" s="1"/>
  <c r="K33"/>
  <c r="K36" s="1"/>
  <c r="K38" s="1"/>
  <c r="K33" i="1"/>
  <c r="K36" s="1"/>
  <c r="K38" s="1"/>
  <c r="C32"/>
  <c r="G32"/>
  <c r="F33"/>
  <c r="F36" s="1"/>
  <c r="F38" s="1"/>
  <c r="J33"/>
  <c r="J36" s="1"/>
  <c r="J38" s="1"/>
  <c r="F32" i="10"/>
  <c r="J32"/>
  <c r="E33"/>
  <c r="E36" s="1"/>
  <c r="E38" s="1"/>
  <c r="I33"/>
  <c r="I36" s="1"/>
  <c r="I38" s="1"/>
</calcChain>
</file>

<file path=xl/sharedStrings.xml><?xml version="1.0" encoding="utf-8"?>
<sst xmlns="http://schemas.openxmlformats.org/spreadsheetml/2006/main" count="265" uniqueCount="73">
  <si>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</si>
  <si>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</si>
  <si>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</si>
  <si>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</si>
  <si>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</si>
  <si>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</si>
  <si>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</si>
  <si>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</si>
  <si>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</si>
  <si>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</si>
  <si>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</si>
  <si>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</si>
  <si>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</si>
  <si>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</si>
  <si>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</si>
  <si>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</si>
  <si>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</si>
  <si>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</si>
  <si>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</si>
  <si>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</si>
  <si>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</si>
  <si>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</si>
  <si>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</si>
  <si>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</si>
  <si>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</si>
  <si>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</si>
  <si>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</si>
  <si>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</si>
  <si>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</si>
  <si>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</si>
  <si>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</si>
  <si>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</si>
  <si>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</si>
  <si>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</si>
  <si>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</si>
  <si>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</si>
  <si>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</si>
  <si>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</si>
  <si>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</si>
  <si>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</si>
  <si>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</si>
  <si>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</si>
  <si>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</si>
  <si>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</si>
  <si>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</si>
  <si>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</si>
  <si>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</si>
  <si>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</si>
  <si>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</si>
  <si>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</si>
  <si>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</si>
  <si>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</si>
  <si>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</si>
  <si>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</si>
  <si>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</si>
  <si>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</si>
  <si>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Meghalaya</t>
  </si>
  <si>
    <t>2016-17</t>
  </si>
  <si>
    <t>2017-18</t>
  </si>
  <si>
    <t>2018-19</t>
  </si>
  <si>
    <t>2019-20</t>
  </si>
  <si>
    <t>Source: Directorate of Economics and Statistics of the respective State/Uts.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</si>
  <si>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</si>
  <si>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</si>
  <si>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</si>
  <si>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</si>
  <si>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</si>
  <si>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</si>
  <si>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</si>
  <si>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</si>
  <si>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</si>
  <si>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</si>
  <si>
    <t>As on 31.07.2020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</si>
</sst>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34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1" fillId="0" borderId="0" xfId="0" applyFont="1" applyFill="1" applyProtection="1"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0" fontId="12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49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1" fontId="4" fillId="0" borderId="1" xfId="0" applyNumberFormat="1" applyFont="1" applyFill="1" applyBorder="1" applyProtection="1"/>
    <xf numFmtId="49" fontId="4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1" fontId="4" fillId="0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Alignment="1" applyProtection="1">
      <alignment vertical="center" wrapText="1"/>
      <protection locked="0"/>
    </xf>
    <xf numFmtId="49" fontId="4" fillId="3" borderId="1" xfId="0" applyNumberFormat="1" applyFont="1" applyFill="1" applyBorder="1" applyAlignment="1" applyProtection="1">
      <alignment vertical="center" wrapText="1"/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1" fontId="4" fillId="3" borderId="1" xfId="0" applyNumberFormat="1" applyFont="1" applyFill="1" applyBorder="1" applyProtection="1">
      <protection locked="0"/>
    </xf>
    <xf numFmtId="0" fontId="4" fillId="0" borderId="1" xfId="0" applyFont="1" applyFill="1" applyBorder="1" applyAlignment="1" applyProtection="1">
      <alignment horizontal="left" vertical="top" wrapText="1"/>
    </xf>
    <xf numFmtId="49" fontId="4" fillId="3" borderId="1" xfId="0" applyNumberFormat="1" applyFont="1" applyFill="1" applyBorder="1" applyAlignment="1" applyProtection="1">
      <alignment vertical="center" wrapText="1"/>
    </xf>
    <xf numFmtId="0" fontId="12" fillId="3" borderId="1" xfId="0" applyFont="1" applyFill="1" applyBorder="1" applyAlignment="1" applyProtection="1">
      <alignment horizontal="left" vertical="center" wrapText="1"/>
    </xf>
    <xf numFmtId="1" fontId="4" fillId="3" borderId="1" xfId="0" applyNumberFormat="1" applyFont="1" applyFill="1" applyBorder="1" applyProtection="1"/>
    <xf numFmtId="49" fontId="4" fillId="0" borderId="1" xfId="0" quotePrefix="1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49" fontId="4" fillId="3" borderId="1" xfId="0" quotePrefix="1" applyNumberFormat="1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 wrapText="1"/>
      <protection locked="0"/>
    </xf>
    <xf numFmtId="1" fontId="14" fillId="0" borderId="1" xfId="0" applyNumberFormat="1" applyFont="1" applyFill="1" applyBorder="1" applyAlignment="1">
      <alignment horizontal="right" vertical="center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Y40"/>
  <sheetViews>
    <sheetView tabSelected="1" zoomScale="115" zoomScaleNormal="115" zoomScaleSheetLayoutView="100" workbookViewId="0">
      <pane xSplit="2" ySplit="5" topLeftCell="C33" activePane="bottomRight" state="frozen"/>
      <selection activeCell="H1" sqref="H1:K1048576"/>
      <selection pane="topRight" activeCell="H1" sqref="H1:K1048576"/>
      <selection pane="bottomLeft" activeCell="H1" sqref="H1:K1048576"/>
      <selection pane="bottomRight" activeCell="F41" sqref="F41"/>
    </sheetView>
  </sheetViews>
  <sheetFormatPr defaultColWidth="8.85546875" defaultRowHeight="15"/>
  <cols>
    <col min="1" max="1" width="11" style="1" customWidth="1"/>
    <col min="2" max="2" width="34.7109375" style="1" customWidth="1"/>
    <col min="3" max="5" width="12.28515625" style="1" customWidth="1"/>
    <col min="6" max="6" width="12.28515625" style="3" customWidth="1"/>
    <col min="7" max="11" width="12.28515625" style="2" customWidth="1"/>
    <col min="12" max="12" width="10.85546875" style="2" customWidth="1"/>
    <col min="13" max="13" width="11" style="3" customWidth="1"/>
    <col min="14" max="16" width="11.42578125" style="3" customWidth="1"/>
    <col min="17" max="44" width="9.140625" style="3" customWidth="1"/>
    <col min="45" max="45" width="12.42578125" style="3" customWidth="1"/>
    <col min="46" max="67" width="9.140625" style="3" customWidth="1"/>
    <col min="68" max="68" width="12.140625" style="3" customWidth="1"/>
    <col min="69" max="72" width="9.140625" style="3" customWidth="1"/>
    <col min="73" max="77" width="9.140625" style="3" hidden="1" customWidth="1"/>
    <col min="78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2" customWidth="1"/>
    <col min="103" max="107" width="9.140625" style="2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50" width="9.140625" style="3" customWidth="1"/>
    <col min="151" max="151" width="9.140625" style="3" hidden="1" customWidth="1"/>
    <col min="152" max="159" width="9.140625" style="3" customWidth="1"/>
    <col min="160" max="160" width="9.140625" style="3" hidden="1" customWidth="1"/>
    <col min="161" max="165" width="9.140625" style="3" customWidth="1"/>
    <col min="166" max="166" width="9.140625" style="3" hidden="1" customWidth="1"/>
    <col min="167" max="176" width="9.140625" style="3" customWidth="1"/>
    <col min="177" max="180" width="8.85546875" style="3"/>
    <col min="181" max="181" width="12.7109375" style="3" bestFit="1" customWidth="1"/>
    <col min="182" max="16384" width="8.85546875" style="1"/>
  </cols>
  <sheetData>
    <row r="1" spans="1:181" ht="18.75">
      <c r="A1" s="1" t="s">
        <v>43</v>
      </c>
      <c r="B1" s="10" t="s">
        <v>56</v>
      </c>
      <c r="H1" s="2" t="s">
        <v>72</v>
      </c>
    </row>
    <row r="2" spans="1:181" ht="15.75">
      <c r="A2" s="8" t="s">
        <v>38</v>
      </c>
    </row>
    <row r="3" spans="1:181" ht="15.75">
      <c r="A3" s="8"/>
    </row>
    <row r="4" spans="1:181" ht="15.75">
      <c r="A4" s="8"/>
      <c r="E4" s="7"/>
      <c r="F4" s="7" t="s">
        <v>47</v>
      </c>
    </row>
    <row r="5" spans="1:181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4" t="s">
        <v>55</v>
      </c>
      <c r="H5" s="14" t="s">
        <v>57</v>
      </c>
      <c r="I5" s="14" t="s">
        <v>58</v>
      </c>
      <c r="J5" s="14" t="s">
        <v>59</v>
      </c>
      <c r="K5" s="14" t="s">
        <v>60</v>
      </c>
    </row>
    <row r="6" spans="1:181" s="9" customFormat="1">
      <c r="A6" s="15" t="s">
        <v>26</v>
      </c>
      <c r="B6" s="16" t="s">
        <v>2</v>
      </c>
      <c r="C6" s="17">
        <f>SUM(C7:C10)</f>
        <v>282868.4394423748</v>
      </c>
      <c r="D6" s="17">
        <f t="shared" ref="D6:K6" si="0">SUM(D7:D10)</f>
        <v>322670.39228157571</v>
      </c>
      <c r="E6" s="17">
        <f t="shared" si="0"/>
        <v>344514.3558648125</v>
      </c>
      <c r="F6" s="17">
        <f t="shared" si="0"/>
        <v>409746</v>
      </c>
      <c r="G6" s="17">
        <f t="shared" si="0"/>
        <v>472392.30528724531</v>
      </c>
      <c r="H6" s="17">
        <f t="shared" si="0"/>
        <v>525823</v>
      </c>
      <c r="I6" s="17">
        <f t="shared" si="0"/>
        <v>556097</v>
      </c>
      <c r="J6" s="17">
        <f t="shared" si="0"/>
        <v>579976</v>
      </c>
      <c r="K6" s="17">
        <f t="shared" si="0"/>
        <v>603036.36596194981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2"/>
      <c r="FW6" s="2"/>
      <c r="FX6" s="2"/>
      <c r="FY6" s="3"/>
    </row>
    <row r="7" spans="1:181">
      <c r="A7" s="18">
        <v>1.1000000000000001</v>
      </c>
      <c r="B7" s="19" t="s">
        <v>49</v>
      </c>
      <c r="C7" s="20">
        <v>163103.15717972827</v>
      </c>
      <c r="D7" s="20">
        <v>198590.68566690301</v>
      </c>
      <c r="E7" s="20">
        <v>208494</v>
      </c>
      <c r="F7" s="20">
        <v>226434</v>
      </c>
      <c r="G7" s="20">
        <v>252188.08643215321</v>
      </c>
      <c r="H7" s="20">
        <v>268160</v>
      </c>
      <c r="I7" s="20">
        <v>287304</v>
      </c>
      <c r="J7" s="20">
        <v>301634</v>
      </c>
      <c r="K7" s="20">
        <v>314445</v>
      </c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2"/>
      <c r="FW7" s="2"/>
      <c r="FX7" s="2"/>
    </row>
    <row r="8" spans="1:181">
      <c r="A8" s="18">
        <v>1.2</v>
      </c>
      <c r="B8" s="19" t="s">
        <v>50</v>
      </c>
      <c r="C8" s="20">
        <v>59593.165535754502</v>
      </c>
      <c r="D8" s="20">
        <v>60863.312803462104</v>
      </c>
      <c r="E8" s="20">
        <v>69345</v>
      </c>
      <c r="F8" s="20">
        <v>72442</v>
      </c>
      <c r="G8" s="20">
        <v>74863.279355092091</v>
      </c>
      <c r="H8" s="20">
        <v>79741</v>
      </c>
      <c r="I8" s="20">
        <v>83317</v>
      </c>
      <c r="J8" s="20">
        <v>87555</v>
      </c>
      <c r="K8" s="20">
        <v>90688</v>
      </c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2"/>
      <c r="FW8" s="2"/>
      <c r="FX8" s="2"/>
    </row>
    <row r="9" spans="1:181">
      <c r="A9" s="18">
        <v>1.3</v>
      </c>
      <c r="B9" s="19" t="s">
        <v>51</v>
      </c>
      <c r="C9" s="20">
        <v>56090.351648320611</v>
      </c>
      <c r="D9" s="20">
        <v>55730.171108023089</v>
      </c>
      <c r="E9" s="20">
        <v>58137</v>
      </c>
      <c r="F9" s="20">
        <v>101286</v>
      </c>
      <c r="G9" s="20">
        <v>127348.1395</v>
      </c>
      <c r="H9" s="20">
        <v>155664</v>
      </c>
      <c r="I9" s="20">
        <v>158081</v>
      </c>
      <c r="J9" s="20">
        <v>160827</v>
      </c>
      <c r="K9" s="20">
        <v>163472.36596194986</v>
      </c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2"/>
      <c r="FW9" s="2"/>
      <c r="FX9" s="2"/>
    </row>
    <row r="10" spans="1:181">
      <c r="A10" s="18">
        <v>1.4</v>
      </c>
      <c r="B10" s="19" t="s">
        <v>52</v>
      </c>
      <c r="C10" s="20">
        <v>4081.7650785714286</v>
      </c>
      <c r="D10" s="20">
        <v>7486.2227031875</v>
      </c>
      <c r="E10" s="20">
        <v>8538.3558648125017</v>
      </c>
      <c r="F10" s="20">
        <v>9584</v>
      </c>
      <c r="G10" s="20">
        <v>17992.8</v>
      </c>
      <c r="H10" s="20">
        <v>22258</v>
      </c>
      <c r="I10" s="20">
        <v>27395</v>
      </c>
      <c r="J10" s="20">
        <v>29960</v>
      </c>
      <c r="K10" s="20">
        <v>34431</v>
      </c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2"/>
      <c r="FW10" s="2"/>
      <c r="FX10" s="2"/>
    </row>
    <row r="11" spans="1:181">
      <c r="A11" s="21" t="s">
        <v>62</v>
      </c>
      <c r="B11" s="19" t="s">
        <v>3</v>
      </c>
      <c r="C11" s="20">
        <v>139436</v>
      </c>
      <c r="D11" s="20">
        <v>122745</v>
      </c>
      <c r="E11" s="20">
        <v>188716</v>
      </c>
      <c r="F11" s="20">
        <v>76817</v>
      </c>
      <c r="G11" s="20">
        <v>124097.5148</v>
      </c>
      <c r="H11" s="20">
        <v>96028</v>
      </c>
      <c r="I11" s="20">
        <v>89620</v>
      </c>
      <c r="J11" s="20">
        <v>100201</v>
      </c>
      <c r="K11" s="20">
        <v>105951</v>
      </c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2"/>
      <c r="FW11" s="2"/>
      <c r="FX11" s="2"/>
    </row>
    <row r="12" spans="1:181">
      <c r="A12" s="22"/>
      <c r="B12" s="23" t="s">
        <v>28</v>
      </c>
      <c r="C12" s="24">
        <f>C6+C11</f>
        <v>422304.4394423748</v>
      </c>
      <c r="D12" s="24">
        <f t="shared" ref="D12:K12" si="1">D6+D11</f>
        <v>445415.39228157571</v>
      </c>
      <c r="E12" s="24">
        <f t="shared" si="1"/>
        <v>533230.3558648125</v>
      </c>
      <c r="F12" s="24">
        <f t="shared" si="1"/>
        <v>486563</v>
      </c>
      <c r="G12" s="24">
        <f t="shared" si="1"/>
        <v>596489.82008724532</v>
      </c>
      <c r="H12" s="24">
        <f t="shared" si="1"/>
        <v>621851</v>
      </c>
      <c r="I12" s="24">
        <f t="shared" si="1"/>
        <v>645717</v>
      </c>
      <c r="J12" s="24">
        <f t="shared" si="1"/>
        <v>680177</v>
      </c>
      <c r="K12" s="24">
        <f t="shared" si="1"/>
        <v>708987.36596194981</v>
      </c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2"/>
      <c r="FW12" s="2"/>
      <c r="FX12" s="2"/>
    </row>
    <row r="13" spans="1:181" s="9" customFormat="1">
      <c r="A13" s="15" t="s">
        <v>63</v>
      </c>
      <c r="B13" s="16" t="s">
        <v>4</v>
      </c>
      <c r="C13" s="17">
        <v>464602.96308200946</v>
      </c>
      <c r="D13" s="17">
        <v>493213.96717335033</v>
      </c>
      <c r="E13" s="17">
        <v>399384.30581016</v>
      </c>
      <c r="F13" s="17">
        <v>358995.14055929478</v>
      </c>
      <c r="G13" s="17">
        <v>174253.57810108646</v>
      </c>
      <c r="H13" s="17">
        <v>202964.21</v>
      </c>
      <c r="I13" s="17">
        <v>257315.83443245461</v>
      </c>
      <c r="J13" s="17">
        <v>278424.39701700938</v>
      </c>
      <c r="K13" s="17">
        <v>331112.08783875545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2"/>
      <c r="FW13" s="2"/>
      <c r="FX13" s="2"/>
      <c r="FY13" s="3"/>
    </row>
    <row r="14" spans="1:181" ht="25.5">
      <c r="A14" s="21" t="s">
        <v>64</v>
      </c>
      <c r="B14" s="19" t="s">
        <v>5</v>
      </c>
      <c r="C14" s="20">
        <v>45558</v>
      </c>
      <c r="D14" s="20">
        <v>70063</v>
      </c>
      <c r="E14" s="20">
        <v>42869.700661834686</v>
      </c>
      <c r="F14" s="20">
        <v>45273</v>
      </c>
      <c r="G14" s="20">
        <v>52011.285000000003</v>
      </c>
      <c r="H14" s="20">
        <v>48475</v>
      </c>
      <c r="I14" s="20">
        <v>49833.4064</v>
      </c>
      <c r="J14" s="20">
        <v>79916.582800000004</v>
      </c>
      <c r="K14" s="20">
        <v>88769</v>
      </c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4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4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4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2"/>
      <c r="FW14" s="2"/>
      <c r="FX14" s="2"/>
    </row>
    <row r="15" spans="1:181">
      <c r="A15" s="21" t="s">
        <v>65</v>
      </c>
      <c r="B15" s="19" t="s">
        <v>6</v>
      </c>
      <c r="C15" s="20">
        <v>113619.36356436624</v>
      </c>
      <c r="D15" s="20">
        <v>103722.99774511208</v>
      </c>
      <c r="E15" s="20">
        <v>117094</v>
      </c>
      <c r="F15" s="20">
        <v>135269</v>
      </c>
      <c r="G15" s="20">
        <v>181822.24849999999</v>
      </c>
      <c r="H15" s="20">
        <v>172996</v>
      </c>
      <c r="I15" s="20">
        <v>201222</v>
      </c>
      <c r="J15" s="20">
        <v>257537</v>
      </c>
      <c r="K15" s="20">
        <v>302376</v>
      </c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4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4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4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2"/>
      <c r="FW15" s="2"/>
      <c r="FX15" s="2"/>
    </row>
    <row r="16" spans="1:181">
      <c r="A16" s="22"/>
      <c r="B16" s="23" t="s">
        <v>29</v>
      </c>
      <c r="C16" s="24">
        <f>+C13+C14+C15</f>
        <v>623780.3266463757</v>
      </c>
      <c r="D16" s="24">
        <f t="shared" ref="D16:K16" si="2">+D13+D14+D15</f>
        <v>666999.96491846233</v>
      </c>
      <c r="E16" s="24">
        <f t="shared" si="2"/>
        <v>559348.00647199468</v>
      </c>
      <c r="F16" s="24">
        <f t="shared" si="2"/>
        <v>539537.14055929473</v>
      </c>
      <c r="G16" s="24">
        <f t="shared" si="2"/>
        <v>408087.11160108645</v>
      </c>
      <c r="H16" s="24">
        <f t="shared" si="2"/>
        <v>424435.20999999996</v>
      </c>
      <c r="I16" s="24">
        <f t="shared" si="2"/>
        <v>508371.24083245458</v>
      </c>
      <c r="J16" s="24">
        <f t="shared" si="2"/>
        <v>615877.97981700941</v>
      </c>
      <c r="K16" s="24">
        <f t="shared" si="2"/>
        <v>722257.08783875545</v>
      </c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4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4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4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2"/>
      <c r="FW16" s="2"/>
      <c r="FX16" s="2"/>
    </row>
    <row r="17" spans="1:181" s="9" customFormat="1">
      <c r="A17" s="15" t="s">
        <v>66</v>
      </c>
      <c r="B17" s="16" t="s">
        <v>7</v>
      </c>
      <c r="C17" s="17">
        <f>C18+C19</f>
        <v>258057.6466255764</v>
      </c>
      <c r="D17" s="17">
        <f t="shared" ref="D17:K17" si="3">D18+D19</f>
        <v>321598.05255341413</v>
      </c>
      <c r="E17" s="17">
        <f t="shared" si="3"/>
        <v>374564</v>
      </c>
      <c r="F17" s="17">
        <f t="shared" si="3"/>
        <v>384432.79615752993</v>
      </c>
      <c r="G17" s="17">
        <f t="shared" si="3"/>
        <v>433196.5625787254</v>
      </c>
      <c r="H17" s="17">
        <f t="shared" si="3"/>
        <v>498801.94808019383</v>
      </c>
      <c r="I17" s="17">
        <f t="shared" si="3"/>
        <v>573626.7737233073</v>
      </c>
      <c r="J17" s="17">
        <f t="shared" si="3"/>
        <v>659806.98279466177</v>
      </c>
      <c r="K17" s="17">
        <f t="shared" si="3"/>
        <v>758910.35139632924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2"/>
      <c r="FW17" s="2"/>
      <c r="FX17" s="2"/>
      <c r="FY17" s="3"/>
    </row>
    <row r="18" spans="1:181">
      <c r="A18" s="18">
        <v>6.1</v>
      </c>
      <c r="B18" s="19" t="s">
        <v>8</v>
      </c>
      <c r="C18" s="20">
        <v>239039.63090231718</v>
      </c>
      <c r="D18" s="20">
        <v>300757.67080649082</v>
      </c>
      <c r="E18" s="20">
        <v>351794</v>
      </c>
      <c r="F18" s="20">
        <v>361001.19003211579</v>
      </c>
      <c r="G18" s="20">
        <v>407710.84907262947</v>
      </c>
      <c r="H18" s="20">
        <v>470633.25558019383</v>
      </c>
      <c r="I18" s="20">
        <v>542039.48422822636</v>
      </c>
      <c r="J18" s="20">
        <v>624397.11815837701</v>
      </c>
      <c r="K18" s="20">
        <v>719330.75149266561</v>
      </c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2"/>
      <c r="FW18" s="2"/>
      <c r="FX18" s="2"/>
    </row>
    <row r="19" spans="1:181">
      <c r="A19" s="18">
        <v>6.2</v>
      </c>
      <c r="B19" s="19" t="s">
        <v>9</v>
      </c>
      <c r="C19" s="20">
        <v>19018.01572325921</v>
      </c>
      <c r="D19" s="20">
        <v>20840.381746923304</v>
      </c>
      <c r="E19" s="20">
        <v>22770</v>
      </c>
      <c r="F19" s="20">
        <v>23431.606125414153</v>
      </c>
      <c r="G19" s="20">
        <v>25485.713506095944</v>
      </c>
      <c r="H19" s="20">
        <v>28168.692500000001</v>
      </c>
      <c r="I19" s="20">
        <v>31587.289495080939</v>
      </c>
      <c r="J19" s="20">
        <v>35409.864636284728</v>
      </c>
      <c r="K19" s="20">
        <v>39579.599903663577</v>
      </c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2"/>
      <c r="FW19" s="2"/>
      <c r="FX19" s="2"/>
    </row>
    <row r="20" spans="1:181" s="9" customFormat="1" ht="25.5">
      <c r="A20" s="15" t="s">
        <v>67</v>
      </c>
      <c r="B20" s="25" t="s">
        <v>10</v>
      </c>
      <c r="C20" s="17">
        <f>SUM(C21:C27)</f>
        <v>95614.657820414403</v>
      </c>
      <c r="D20" s="17">
        <f t="shared" ref="D20:K20" si="4">SUM(D21:D27)</f>
        <v>114540.80182799636</v>
      </c>
      <c r="E20" s="17">
        <f t="shared" si="4"/>
        <v>129656.76987111973</v>
      </c>
      <c r="F20" s="17">
        <f t="shared" si="4"/>
        <v>138940.01646790077</v>
      </c>
      <c r="G20" s="17">
        <f t="shared" si="4"/>
        <v>152845.28888734558</v>
      </c>
      <c r="H20" s="17">
        <f t="shared" si="4"/>
        <v>161444.22730000003</v>
      </c>
      <c r="I20" s="17">
        <f t="shared" si="4"/>
        <v>169416.47317623949</v>
      </c>
      <c r="J20" s="17">
        <f t="shared" si="4"/>
        <v>185824.88219972697</v>
      </c>
      <c r="K20" s="17">
        <f t="shared" si="4"/>
        <v>206433.5863517414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2"/>
      <c r="FW20" s="2"/>
      <c r="FX20" s="2"/>
      <c r="FY20" s="3"/>
    </row>
    <row r="21" spans="1:181">
      <c r="A21" s="18">
        <v>7.1</v>
      </c>
      <c r="B21" s="19" t="s">
        <v>11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2"/>
      <c r="FW21" s="2"/>
      <c r="FX21" s="2"/>
    </row>
    <row r="22" spans="1:181">
      <c r="A22" s="18">
        <v>7.2</v>
      </c>
      <c r="B22" s="19" t="s">
        <v>12</v>
      </c>
      <c r="C22" s="20">
        <v>70234.566679508818</v>
      </c>
      <c r="D22" s="20">
        <v>82989.972275785462</v>
      </c>
      <c r="E22" s="20">
        <v>90558.76987111973</v>
      </c>
      <c r="F22" s="20">
        <v>93623.350374839996</v>
      </c>
      <c r="G22" s="20">
        <v>100892.6191873456</v>
      </c>
      <c r="H22" s="20">
        <v>107960.85400000001</v>
      </c>
      <c r="I22" s="20">
        <v>113474.33774749516</v>
      </c>
      <c r="J22" s="20">
        <v>126651.39611616776</v>
      </c>
      <c r="K22" s="20">
        <v>144098.431259434</v>
      </c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2"/>
      <c r="FW22" s="2"/>
      <c r="FX22" s="2"/>
    </row>
    <row r="23" spans="1:181">
      <c r="A23" s="18">
        <v>7.3</v>
      </c>
      <c r="B23" s="19" t="s">
        <v>13</v>
      </c>
      <c r="C23" s="20"/>
      <c r="D23" s="20"/>
      <c r="E23" s="20"/>
      <c r="F23" s="20"/>
      <c r="G23" s="20"/>
      <c r="H23" s="20"/>
      <c r="I23" s="20"/>
      <c r="J23" s="20"/>
      <c r="K23" s="20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2"/>
      <c r="FW23" s="2"/>
      <c r="FX23" s="2"/>
    </row>
    <row r="24" spans="1:181">
      <c r="A24" s="18">
        <v>7.4</v>
      </c>
      <c r="B24" s="19" t="s">
        <v>14</v>
      </c>
      <c r="C24" s="20">
        <v>325.07151749767206</v>
      </c>
      <c r="D24" s="20">
        <v>605.44484461526611</v>
      </c>
      <c r="E24" s="20">
        <v>525</v>
      </c>
      <c r="F24" s="20">
        <v>839.68169999999998</v>
      </c>
      <c r="G24" s="20">
        <v>105.502</v>
      </c>
      <c r="H24" s="20">
        <v>112.4952</v>
      </c>
      <c r="I24" s="20">
        <v>94.608000000000004</v>
      </c>
      <c r="J24" s="20">
        <v>61.960500000000003</v>
      </c>
      <c r="K24" s="20">
        <v>61.960500000000003</v>
      </c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2"/>
      <c r="FW24" s="2"/>
      <c r="FX24" s="2"/>
    </row>
    <row r="25" spans="1:181">
      <c r="A25" s="18">
        <v>7.5</v>
      </c>
      <c r="B25" s="19" t="s">
        <v>15</v>
      </c>
      <c r="C25" s="20"/>
      <c r="D25" s="20"/>
      <c r="E25" s="20"/>
      <c r="F25" s="20"/>
      <c r="G25" s="20"/>
      <c r="H25" s="20">
        <v>1425.9259999999999</v>
      </c>
      <c r="I25" s="20">
        <v>1529.4960000000001</v>
      </c>
      <c r="J25" s="20">
        <v>1949.297</v>
      </c>
      <c r="K25" s="20">
        <v>2282.9474559415039</v>
      </c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2"/>
      <c r="FW25" s="2"/>
      <c r="FX25" s="2"/>
    </row>
    <row r="26" spans="1:181">
      <c r="A26" s="18">
        <v>7.6</v>
      </c>
      <c r="B26" s="19" t="s">
        <v>16</v>
      </c>
      <c r="C26" s="20">
        <v>287.69563004000031</v>
      </c>
      <c r="D26" s="20">
        <v>320.45350851557362</v>
      </c>
      <c r="E26" s="20">
        <v>364</v>
      </c>
      <c r="F26" s="20">
        <v>420.98439306077648</v>
      </c>
      <c r="G26" s="20">
        <v>464.54450000000003</v>
      </c>
      <c r="H26" s="20">
        <v>497.95209999999997</v>
      </c>
      <c r="I26" s="20">
        <v>536.43979999999999</v>
      </c>
      <c r="J26" s="20">
        <v>567.20479999999998</v>
      </c>
      <c r="K26" s="20">
        <v>598.52819248905371</v>
      </c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2"/>
      <c r="FW26" s="2"/>
      <c r="FX26" s="2"/>
    </row>
    <row r="27" spans="1:181" ht="25.5">
      <c r="A27" s="18">
        <v>7.7</v>
      </c>
      <c r="B27" s="19" t="s">
        <v>17</v>
      </c>
      <c r="C27" s="20">
        <v>24767.323993367922</v>
      </c>
      <c r="D27" s="20">
        <v>30624.931199080042</v>
      </c>
      <c r="E27" s="20">
        <v>38209</v>
      </c>
      <c r="F27" s="20">
        <v>44056</v>
      </c>
      <c r="G27" s="20">
        <v>51382.623200000002</v>
      </c>
      <c r="H27" s="20">
        <v>51447</v>
      </c>
      <c r="I27" s="20">
        <v>53781.591628744362</v>
      </c>
      <c r="J27" s="20">
        <v>56595.023783559198</v>
      </c>
      <c r="K27" s="20">
        <v>59391.71894387684</v>
      </c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2"/>
      <c r="FW27" s="2"/>
      <c r="FX27" s="2"/>
    </row>
    <row r="28" spans="1:181">
      <c r="A28" s="21" t="s">
        <v>68</v>
      </c>
      <c r="B28" s="19" t="s">
        <v>18</v>
      </c>
      <c r="C28" s="20">
        <v>55825</v>
      </c>
      <c r="D28" s="20">
        <v>56562</v>
      </c>
      <c r="E28" s="20">
        <v>60603.514569334606</v>
      </c>
      <c r="F28" s="20">
        <v>64090.516617256115</v>
      </c>
      <c r="G28" s="20">
        <v>70078</v>
      </c>
      <c r="H28" s="20">
        <v>71547</v>
      </c>
      <c r="I28" s="20">
        <v>81406.968443506586</v>
      </c>
      <c r="J28" s="20">
        <v>88909.885558733848</v>
      </c>
      <c r="K28" s="20">
        <v>99112.712662041056</v>
      </c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2"/>
      <c r="FW28" s="2"/>
      <c r="FX28" s="2"/>
    </row>
    <row r="29" spans="1:181" ht="25.5">
      <c r="A29" s="21" t="s">
        <v>69</v>
      </c>
      <c r="B29" s="19" t="s">
        <v>19</v>
      </c>
      <c r="C29" s="20">
        <v>115442.7543756775</v>
      </c>
      <c r="D29" s="20">
        <v>127013.72511899708</v>
      </c>
      <c r="E29" s="20">
        <v>137834.64015986011</v>
      </c>
      <c r="F29" s="20">
        <v>151159</v>
      </c>
      <c r="G29" s="20">
        <v>152153.17169148952</v>
      </c>
      <c r="H29" s="20">
        <v>156993</v>
      </c>
      <c r="I29" s="20">
        <v>161450.89325580336</v>
      </c>
      <c r="J29" s="20">
        <v>166578.88705970798</v>
      </c>
      <c r="K29" s="20">
        <v>172165.68162986817</v>
      </c>
      <c r="L29" s="4"/>
      <c r="M29" s="6"/>
      <c r="N29" s="6"/>
      <c r="O29" s="6"/>
      <c r="P29" s="6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2"/>
      <c r="FW29" s="2"/>
      <c r="FX29" s="2"/>
    </row>
    <row r="30" spans="1:181">
      <c r="A30" s="21" t="s">
        <v>70</v>
      </c>
      <c r="B30" s="19" t="s">
        <v>44</v>
      </c>
      <c r="C30" s="20">
        <v>177913</v>
      </c>
      <c r="D30" s="20">
        <v>183125</v>
      </c>
      <c r="E30" s="20">
        <v>208108</v>
      </c>
      <c r="F30" s="20">
        <v>242577</v>
      </c>
      <c r="G30" s="20">
        <v>248856.97743788053</v>
      </c>
      <c r="H30" s="20">
        <v>268757</v>
      </c>
      <c r="I30" s="20">
        <v>302408</v>
      </c>
      <c r="J30" s="20">
        <v>415425</v>
      </c>
      <c r="K30" s="20">
        <v>441228</v>
      </c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2"/>
      <c r="FW30" s="2"/>
      <c r="FX30" s="2"/>
    </row>
    <row r="31" spans="1:181">
      <c r="A31" s="21" t="s">
        <v>71</v>
      </c>
      <c r="B31" s="19" t="s">
        <v>20</v>
      </c>
      <c r="C31" s="20">
        <v>143244</v>
      </c>
      <c r="D31" s="20">
        <v>158611.69348443096</v>
      </c>
      <c r="E31" s="20">
        <v>181083</v>
      </c>
      <c r="F31" s="20">
        <v>195469</v>
      </c>
      <c r="G31" s="20">
        <v>225520.4418</v>
      </c>
      <c r="H31" s="20">
        <v>263284</v>
      </c>
      <c r="I31" s="20">
        <v>298765</v>
      </c>
      <c r="J31" s="20">
        <v>321470</v>
      </c>
      <c r="K31" s="20">
        <v>337723</v>
      </c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2"/>
      <c r="FW31" s="2"/>
      <c r="FX31" s="2"/>
    </row>
    <row r="32" spans="1:181">
      <c r="A32" s="22"/>
      <c r="B32" s="23" t="s">
        <v>30</v>
      </c>
      <c r="C32" s="24">
        <f>C17+C20+C28+C29+C30+C31</f>
        <v>846097.05882166838</v>
      </c>
      <c r="D32" s="24">
        <f t="shared" ref="D32:K32" si="5">D17+D20+D28+D29+D30+D31</f>
        <v>961451.27298483858</v>
      </c>
      <c r="E32" s="24">
        <f t="shared" si="5"/>
        <v>1091849.9246003143</v>
      </c>
      <c r="F32" s="24">
        <f t="shared" si="5"/>
        <v>1176668.3292426867</v>
      </c>
      <c r="G32" s="24">
        <f t="shared" si="5"/>
        <v>1282650.442395441</v>
      </c>
      <c r="H32" s="24">
        <f t="shared" si="5"/>
        <v>1420827.1753801939</v>
      </c>
      <c r="I32" s="24">
        <f t="shared" si="5"/>
        <v>1587074.1085988567</v>
      </c>
      <c r="J32" s="24">
        <f t="shared" si="5"/>
        <v>1838015.6376128306</v>
      </c>
      <c r="K32" s="24">
        <f t="shared" si="5"/>
        <v>2015573.3320399798</v>
      </c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2"/>
      <c r="FW32" s="2"/>
      <c r="FX32" s="2"/>
    </row>
    <row r="33" spans="1:181" s="9" customFormat="1">
      <c r="A33" s="26" t="s">
        <v>27</v>
      </c>
      <c r="B33" s="27" t="s">
        <v>31</v>
      </c>
      <c r="C33" s="28">
        <f t="shared" ref="C33:K33" si="6">C6+C11+C13+C14+C15+C17+C20+C28+C29+C30+C31</f>
        <v>1892181.8249104186</v>
      </c>
      <c r="D33" s="28">
        <f t="shared" si="6"/>
        <v>2073866.6301848765</v>
      </c>
      <c r="E33" s="28">
        <f t="shared" si="6"/>
        <v>2184428.2869371213</v>
      </c>
      <c r="F33" s="28">
        <f t="shared" si="6"/>
        <v>2202768.4698019819</v>
      </c>
      <c r="G33" s="28">
        <f t="shared" si="6"/>
        <v>2287227.3740837728</v>
      </c>
      <c r="H33" s="28">
        <f t="shared" si="6"/>
        <v>2467113.3853801936</v>
      </c>
      <c r="I33" s="28">
        <f t="shared" si="6"/>
        <v>2741162.3494313112</v>
      </c>
      <c r="J33" s="28">
        <f t="shared" si="6"/>
        <v>3134070.6174298399</v>
      </c>
      <c r="K33" s="28">
        <f t="shared" si="6"/>
        <v>3446817.7858406855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2"/>
      <c r="FW33" s="2"/>
      <c r="FX33" s="2"/>
      <c r="FY33" s="3"/>
    </row>
    <row r="34" spans="1:181">
      <c r="A34" s="29" t="s">
        <v>33</v>
      </c>
      <c r="B34" s="30" t="s">
        <v>25</v>
      </c>
      <c r="C34" s="20">
        <v>152456.01298907335</v>
      </c>
      <c r="D34" s="20">
        <v>183012.74252035917</v>
      </c>
      <c r="E34" s="20">
        <v>175549.3215234626</v>
      </c>
      <c r="F34" s="20">
        <v>181289</v>
      </c>
      <c r="G34" s="20">
        <v>271497</v>
      </c>
      <c r="H34" s="20">
        <v>313769</v>
      </c>
      <c r="I34" s="20">
        <v>235389</v>
      </c>
      <c r="J34" s="13">
        <v>266576</v>
      </c>
      <c r="K34" s="20">
        <v>264955.56827785884</v>
      </c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</row>
    <row r="35" spans="1:181">
      <c r="A35" s="29" t="s">
        <v>34</v>
      </c>
      <c r="B35" s="30" t="s">
        <v>24</v>
      </c>
      <c r="C35" s="20">
        <v>52863</v>
      </c>
      <c r="D35" s="20">
        <v>69677</v>
      </c>
      <c r="E35" s="20">
        <v>66154</v>
      </c>
      <c r="F35" s="20">
        <v>60604</v>
      </c>
      <c r="G35" s="20">
        <v>46988</v>
      </c>
      <c r="H35" s="20">
        <v>37020</v>
      </c>
      <c r="I35" s="20">
        <v>25721</v>
      </c>
      <c r="J35" s="13">
        <v>52583</v>
      </c>
      <c r="K35" s="20">
        <v>54592.312790970675</v>
      </c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</row>
    <row r="36" spans="1:181">
      <c r="A36" s="31" t="s">
        <v>35</v>
      </c>
      <c r="B36" s="32" t="s">
        <v>45</v>
      </c>
      <c r="C36" s="24">
        <f>C33+C34-C35</f>
        <v>1991774.8378994919</v>
      </c>
      <c r="D36" s="24">
        <f t="shared" ref="D36:K36" si="7">D33+D34-D35</f>
        <v>2187202.3727052356</v>
      </c>
      <c r="E36" s="24">
        <f t="shared" si="7"/>
        <v>2293823.6084605837</v>
      </c>
      <c r="F36" s="24">
        <f t="shared" si="7"/>
        <v>2323453.4698019819</v>
      </c>
      <c r="G36" s="24">
        <f t="shared" si="7"/>
        <v>2511736.3740837728</v>
      </c>
      <c r="H36" s="24">
        <f t="shared" si="7"/>
        <v>2743862.3853801936</v>
      </c>
      <c r="I36" s="24">
        <f t="shared" si="7"/>
        <v>2950830.3494313112</v>
      </c>
      <c r="J36" s="24">
        <f t="shared" si="7"/>
        <v>3348063.6174298399</v>
      </c>
      <c r="K36" s="24">
        <f t="shared" si="7"/>
        <v>3657181.0413275734</v>
      </c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</row>
    <row r="37" spans="1:181">
      <c r="A37" s="29" t="s">
        <v>36</v>
      </c>
      <c r="B37" s="30" t="s">
        <v>32</v>
      </c>
      <c r="C37" s="13">
        <v>30040</v>
      </c>
      <c r="D37" s="13">
        <v>30690</v>
      </c>
      <c r="E37" s="13">
        <v>31350</v>
      </c>
      <c r="F37" s="13">
        <v>32020</v>
      </c>
      <c r="G37" s="13">
        <v>32710</v>
      </c>
      <c r="H37" s="13">
        <v>33410</v>
      </c>
      <c r="I37" s="13">
        <v>34130</v>
      </c>
      <c r="J37" s="13">
        <v>34870</v>
      </c>
      <c r="K37" s="13">
        <v>35620</v>
      </c>
      <c r="M37" s="2"/>
      <c r="N37" s="2"/>
      <c r="O37" s="2"/>
      <c r="P37" s="2"/>
    </row>
    <row r="38" spans="1:181">
      <c r="A38" s="31" t="s">
        <v>37</v>
      </c>
      <c r="B38" s="32" t="s">
        <v>48</v>
      </c>
      <c r="C38" s="24">
        <f>C36/C37*1000</f>
        <v>66304.089144457117</v>
      </c>
      <c r="D38" s="24">
        <f t="shared" ref="D38:K38" si="8">D36/D37*1000</f>
        <v>71267.591160157564</v>
      </c>
      <c r="E38" s="24">
        <f t="shared" si="8"/>
        <v>73168.217175776197</v>
      </c>
      <c r="F38" s="24">
        <f t="shared" si="8"/>
        <v>72562.569325483506</v>
      </c>
      <c r="G38" s="24">
        <f t="shared" si="8"/>
        <v>76788.027333652484</v>
      </c>
      <c r="H38" s="24">
        <f t="shared" si="8"/>
        <v>82126.979508536184</v>
      </c>
      <c r="I38" s="24">
        <f t="shared" si="8"/>
        <v>86458.551111377412</v>
      </c>
      <c r="J38" s="24">
        <f t="shared" si="8"/>
        <v>96015.58983165586</v>
      </c>
      <c r="K38" s="24">
        <f t="shared" si="8"/>
        <v>102672.12356337937</v>
      </c>
      <c r="L38" s="4"/>
      <c r="M38" s="4"/>
      <c r="N38" s="4"/>
      <c r="O38" s="4"/>
      <c r="P38" s="4"/>
      <c r="BQ38" s="5"/>
      <c r="BR38" s="5"/>
      <c r="BS38" s="5"/>
      <c r="BT38" s="5"/>
    </row>
    <row r="40" spans="1:181">
      <c r="B40" s="1" t="s">
        <v>61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6" max="1048575" man="1"/>
    <brk id="28" max="1048575" man="1"/>
    <brk id="44" max="1048575" man="1"/>
    <brk id="108" max="95" man="1"/>
    <brk id="144" max="1048575" man="1"/>
    <brk id="168" max="1048575" man="1"/>
    <brk id="176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Y38"/>
  <sheetViews>
    <sheetView zoomScaleSheetLayoutView="100" workbookViewId="0">
      <pane xSplit="2" ySplit="5" topLeftCell="C30" activePane="bottomRight" state="frozen"/>
      <selection activeCell="H2" sqref="H2"/>
      <selection pane="topRight" activeCell="H2" sqref="H2"/>
      <selection pane="bottomLeft" activeCell="H2" sqref="H2"/>
      <selection pane="bottomRight" activeCell="D46" sqref="D46"/>
    </sheetView>
  </sheetViews>
  <sheetFormatPr defaultColWidth="8.85546875" defaultRowHeight="15"/>
  <cols>
    <col min="1" max="1" width="11" style="1" customWidth="1"/>
    <col min="2" max="2" width="34.7109375" style="1" customWidth="1"/>
    <col min="3" max="5" width="12.28515625" style="1" customWidth="1"/>
    <col min="6" max="6" width="12.28515625" style="3" customWidth="1"/>
    <col min="7" max="11" width="12.28515625" style="2" customWidth="1"/>
    <col min="12" max="12" width="10.85546875" style="2" customWidth="1"/>
    <col min="13" max="13" width="11" style="3" customWidth="1"/>
    <col min="14" max="16" width="11.42578125" style="3" customWidth="1"/>
    <col min="17" max="44" width="9.140625" style="3" customWidth="1"/>
    <col min="45" max="45" width="12.42578125" style="3" customWidth="1"/>
    <col min="46" max="67" width="9.140625" style="3" customWidth="1"/>
    <col min="68" max="68" width="12.140625" style="3" customWidth="1"/>
    <col min="69" max="72" width="9.140625" style="3" customWidth="1"/>
    <col min="73" max="77" width="9.140625" style="3" hidden="1" customWidth="1"/>
    <col min="78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2" customWidth="1"/>
    <col min="103" max="107" width="9.140625" style="2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50" width="9.140625" style="3" customWidth="1"/>
    <col min="151" max="151" width="9.140625" style="3" hidden="1" customWidth="1"/>
    <col min="152" max="159" width="9.140625" style="3" customWidth="1"/>
    <col min="160" max="160" width="9.140625" style="3" hidden="1" customWidth="1"/>
    <col min="161" max="165" width="9.140625" style="3" customWidth="1"/>
    <col min="166" max="166" width="9.140625" style="3" hidden="1" customWidth="1"/>
    <col min="167" max="176" width="9.140625" style="3" customWidth="1"/>
    <col min="177" max="177" width="9.140625" style="3"/>
    <col min="178" max="180" width="8.85546875" style="3"/>
    <col min="181" max="181" width="12.7109375" style="3" bestFit="1" customWidth="1"/>
    <col min="182" max="16384" width="8.85546875" style="1"/>
  </cols>
  <sheetData>
    <row r="1" spans="1:181" ht="18.75">
      <c r="A1" s="1" t="s">
        <v>43</v>
      </c>
      <c r="B1" s="10" t="s">
        <v>56</v>
      </c>
      <c r="H1" s="2" t="s">
        <v>72</v>
      </c>
    </row>
    <row r="2" spans="1:181" ht="15.75">
      <c r="A2" s="8" t="s">
        <v>39</v>
      </c>
    </row>
    <row r="3" spans="1:181" ht="15.75">
      <c r="A3" s="8"/>
    </row>
    <row r="4" spans="1:181" ht="15.75">
      <c r="A4" s="8"/>
      <c r="E4" s="7"/>
      <c r="F4" s="7" t="s">
        <v>47</v>
      </c>
    </row>
    <row r="5" spans="1:181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4" t="s">
        <v>55</v>
      </c>
      <c r="H5" s="14" t="s">
        <v>57</v>
      </c>
      <c r="I5" s="14" t="s">
        <v>58</v>
      </c>
      <c r="J5" s="14" t="s">
        <v>59</v>
      </c>
      <c r="K5" s="14" t="s">
        <v>60</v>
      </c>
    </row>
    <row r="6" spans="1:181" s="9" customFormat="1">
      <c r="A6" s="15" t="s">
        <v>26</v>
      </c>
      <c r="B6" s="16" t="s">
        <v>2</v>
      </c>
      <c r="C6" s="17">
        <f>SUM(C7:C10)</f>
        <v>282867.97389878385</v>
      </c>
      <c r="D6" s="17">
        <f t="shared" ref="D6:K6" si="0">SUM(D7:D10)</f>
        <v>313890.35661660315</v>
      </c>
      <c r="E6" s="17">
        <f t="shared" si="0"/>
        <v>326926.553016875</v>
      </c>
      <c r="F6" s="17">
        <f t="shared" si="0"/>
        <v>376920</v>
      </c>
      <c r="G6" s="17">
        <f t="shared" si="0"/>
        <v>359195.8492912291</v>
      </c>
      <c r="H6" s="17">
        <f t="shared" si="0"/>
        <v>373430</v>
      </c>
      <c r="I6" s="17">
        <f t="shared" si="0"/>
        <v>378643</v>
      </c>
      <c r="J6" s="17">
        <f t="shared" si="0"/>
        <v>380269</v>
      </c>
      <c r="K6" s="17">
        <f t="shared" si="0"/>
        <v>388996.91100990184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2"/>
      <c r="FW6" s="2"/>
      <c r="FX6" s="2"/>
      <c r="FY6" s="3"/>
    </row>
    <row r="7" spans="1:181">
      <c r="A7" s="18">
        <v>1.1000000000000001</v>
      </c>
      <c r="B7" s="19" t="s">
        <v>49</v>
      </c>
      <c r="C7" s="20">
        <v>163102.69163613729</v>
      </c>
      <c r="D7" s="20">
        <v>194210.89075310194</v>
      </c>
      <c r="E7" s="20">
        <v>198256</v>
      </c>
      <c r="F7" s="20">
        <v>207953</v>
      </c>
      <c r="G7" s="20">
        <v>213302.08006180276</v>
      </c>
      <c r="H7" s="20">
        <v>213317</v>
      </c>
      <c r="I7" s="20">
        <v>216247</v>
      </c>
      <c r="J7" s="20">
        <v>215537</v>
      </c>
      <c r="K7" s="20">
        <v>217365</v>
      </c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2"/>
      <c r="FW7" s="2"/>
      <c r="FX7" s="2"/>
    </row>
    <row r="8" spans="1:181">
      <c r="A8" s="18">
        <v>1.2</v>
      </c>
      <c r="B8" s="19" t="s">
        <v>50</v>
      </c>
      <c r="C8" s="20">
        <v>59593.165535754502</v>
      </c>
      <c r="D8" s="20">
        <v>59885.41619203845</v>
      </c>
      <c r="E8" s="20">
        <v>67018</v>
      </c>
      <c r="F8" s="20">
        <v>67447</v>
      </c>
      <c r="G8" s="20">
        <v>68832.048244111342</v>
      </c>
      <c r="H8" s="20">
        <v>70878</v>
      </c>
      <c r="I8" s="20">
        <v>73045</v>
      </c>
      <c r="J8" s="20">
        <v>74318</v>
      </c>
      <c r="K8" s="20">
        <v>75044</v>
      </c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2"/>
      <c r="FW8" s="2"/>
      <c r="FX8" s="2"/>
    </row>
    <row r="9" spans="1:181">
      <c r="A9" s="18">
        <v>1.3</v>
      </c>
      <c r="B9" s="19" t="s">
        <v>51</v>
      </c>
      <c r="C9" s="20">
        <v>56090.351648320611</v>
      </c>
      <c r="D9" s="20">
        <v>54645.108129587752</v>
      </c>
      <c r="E9" s="20">
        <v>56185</v>
      </c>
      <c r="F9" s="20">
        <v>95779</v>
      </c>
      <c r="G9" s="20">
        <v>65904.54239696826</v>
      </c>
      <c r="H9" s="20">
        <v>75796</v>
      </c>
      <c r="I9" s="20">
        <v>77581</v>
      </c>
      <c r="J9" s="20">
        <v>77784</v>
      </c>
      <c r="K9" s="20">
        <v>82201.911009901829</v>
      </c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2"/>
      <c r="FW9" s="2"/>
      <c r="FX9" s="2"/>
    </row>
    <row r="10" spans="1:181">
      <c r="A10" s="18">
        <v>1.4</v>
      </c>
      <c r="B10" s="19" t="s">
        <v>52</v>
      </c>
      <c r="C10" s="20">
        <v>4081.7650785714286</v>
      </c>
      <c r="D10" s="20">
        <v>5148.9415418749995</v>
      </c>
      <c r="E10" s="20">
        <v>5467.5530168750001</v>
      </c>
      <c r="F10" s="20">
        <v>5741</v>
      </c>
      <c r="G10" s="20">
        <v>11157.178588346755</v>
      </c>
      <c r="H10" s="20">
        <v>13439</v>
      </c>
      <c r="I10" s="20">
        <v>11770</v>
      </c>
      <c r="J10" s="20">
        <v>12630</v>
      </c>
      <c r="K10" s="20">
        <v>14386</v>
      </c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2"/>
      <c r="FW10" s="2"/>
      <c r="FX10" s="2"/>
    </row>
    <row r="11" spans="1:181">
      <c r="A11" s="21" t="s">
        <v>62</v>
      </c>
      <c r="B11" s="19" t="s">
        <v>3</v>
      </c>
      <c r="C11" s="20">
        <v>139436</v>
      </c>
      <c r="D11" s="20">
        <v>114240</v>
      </c>
      <c r="E11" s="20">
        <v>165813.06019528094</v>
      </c>
      <c r="F11" s="20">
        <v>67388</v>
      </c>
      <c r="G11" s="20">
        <v>113094.89316982236</v>
      </c>
      <c r="H11" s="20">
        <v>81806</v>
      </c>
      <c r="I11" s="20">
        <v>72816</v>
      </c>
      <c r="J11" s="20">
        <v>84117</v>
      </c>
      <c r="K11" s="20">
        <v>90409</v>
      </c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2"/>
      <c r="FW11" s="2"/>
      <c r="FX11" s="2"/>
    </row>
    <row r="12" spans="1:181">
      <c r="A12" s="22"/>
      <c r="B12" s="23" t="s">
        <v>28</v>
      </c>
      <c r="C12" s="24">
        <f>C6+C11</f>
        <v>422303.97389878385</v>
      </c>
      <c r="D12" s="24">
        <f t="shared" ref="D12:K12" si="1">D6+D11</f>
        <v>428130.35661660315</v>
      </c>
      <c r="E12" s="24">
        <f t="shared" si="1"/>
        <v>492739.61321215593</v>
      </c>
      <c r="F12" s="24">
        <f t="shared" si="1"/>
        <v>444308</v>
      </c>
      <c r="G12" s="24">
        <f t="shared" si="1"/>
        <v>472290.74246105144</v>
      </c>
      <c r="H12" s="24">
        <f t="shared" si="1"/>
        <v>455236</v>
      </c>
      <c r="I12" s="24">
        <f t="shared" si="1"/>
        <v>451459</v>
      </c>
      <c r="J12" s="24">
        <f t="shared" si="1"/>
        <v>464386</v>
      </c>
      <c r="K12" s="24">
        <f t="shared" si="1"/>
        <v>479405.91100990184</v>
      </c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2"/>
      <c r="FW12" s="2"/>
      <c r="FX12" s="2"/>
    </row>
    <row r="13" spans="1:181" s="9" customFormat="1">
      <c r="A13" s="15" t="s">
        <v>63</v>
      </c>
      <c r="B13" s="16" t="s">
        <v>4</v>
      </c>
      <c r="C13" s="17">
        <v>464602.96308200946</v>
      </c>
      <c r="D13" s="17">
        <v>466489.98538283492</v>
      </c>
      <c r="E13" s="17">
        <v>382775.81312985078</v>
      </c>
      <c r="F13" s="17">
        <v>316380.45580077462</v>
      </c>
      <c r="G13" s="17">
        <v>156142.26591804146</v>
      </c>
      <c r="H13" s="17">
        <v>182347.36141549182</v>
      </c>
      <c r="I13" s="17">
        <v>223499.05498379047</v>
      </c>
      <c r="J13" s="17">
        <v>235555.15400865936</v>
      </c>
      <c r="K13" s="17">
        <v>278737.65422842896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2"/>
      <c r="FW13" s="2"/>
      <c r="FX13" s="2"/>
      <c r="FY13" s="3"/>
    </row>
    <row r="14" spans="1:181" ht="25.5">
      <c r="A14" s="21" t="s">
        <v>64</v>
      </c>
      <c r="B14" s="19" t="s">
        <v>5</v>
      </c>
      <c r="C14" s="20">
        <v>45558</v>
      </c>
      <c r="D14" s="20">
        <v>45903</v>
      </c>
      <c r="E14" s="20">
        <v>51283</v>
      </c>
      <c r="F14" s="20">
        <v>50725</v>
      </c>
      <c r="G14" s="20">
        <v>39704.473740679678</v>
      </c>
      <c r="H14" s="20">
        <v>33769</v>
      </c>
      <c r="I14" s="20">
        <v>33180.183973543266</v>
      </c>
      <c r="J14" s="20">
        <v>49746</v>
      </c>
      <c r="K14" s="20">
        <v>55057</v>
      </c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4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4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4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2"/>
      <c r="FW14" s="2"/>
      <c r="FX14" s="2"/>
    </row>
    <row r="15" spans="1:181">
      <c r="A15" s="21" t="s">
        <v>65</v>
      </c>
      <c r="B15" s="19" t="s">
        <v>6</v>
      </c>
      <c r="C15" s="20">
        <v>113619.36356436624</v>
      </c>
      <c r="D15" s="20">
        <v>97027.271998373995</v>
      </c>
      <c r="E15" s="20">
        <v>100372</v>
      </c>
      <c r="F15" s="20">
        <v>105083</v>
      </c>
      <c r="G15" s="20">
        <v>126077.10800568451</v>
      </c>
      <c r="H15" s="20">
        <v>113894</v>
      </c>
      <c r="I15" s="20">
        <v>124560</v>
      </c>
      <c r="J15" s="20">
        <v>155647</v>
      </c>
      <c r="K15" s="20">
        <v>175640</v>
      </c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4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4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4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2"/>
      <c r="FW15" s="2"/>
      <c r="FX15" s="2"/>
    </row>
    <row r="16" spans="1:181">
      <c r="A16" s="22"/>
      <c r="B16" s="23" t="s">
        <v>29</v>
      </c>
      <c r="C16" s="24">
        <f>+C13+C14+C15</f>
        <v>623780.3266463757</v>
      </c>
      <c r="D16" s="24">
        <f t="shared" ref="D16:K16" si="2">+D13+D14+D15</f>
        <v>609420.25738120894</v>
      </c>
      <c r="E16" s="24">
        <f t="shared" si="2"/>
        <v>534430.81312985078</v>
      </c>
      <c r="F16" s="24">
        <f t="shared" si="2"/>
        <v>472188.45580077462</v>
      </c>
      <c r="G16" s="24">
        <f t="shared" si="2"/>
        <v>321923.84766440565</v>
      </c>
      <c r="H16" s="24">
        <f t="shared" si="2"/>
        <v>330010.36141549179</v>
      </c>
      <c r="I16" s="24">
        <f t="shared" si="2"/>
        <v>381239.23895733373</v>
      </c>
      <c r="J16" s="24">
        <f t="shared" si="2"/>
        <v>440948.15400865936</v>
      </c>
      <c r="K16" s="24">
        <f t="shared" si="2"/>
        <v>509434.65422842896</v>
      </c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4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4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4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2"/>
      <c r="FW16" s="2"/>
      <c r="FX16" s="2"/>
    </row>
    <row r="17" spans="1:181" s="9" customFormat="1">
      <c r="A17" s="15" t="s">
        <v>66</v>
      </c>
      <c r="B17" s="16" t="s">
        <v>7</v>
      </c>
      <c r="C17" s="17">
        <f>C18+C19</f>
        <v>258057.6466255764</v>
      </c>
      <c r="D17" s="17">
        <f t="shared" ref="D17:K17" si="3">D18+D19</f>
        <v>298977.5992739416</v>
      </c>
      <c r="E17" s="17">
        <f t="shared" si="3"/>
        <v>328737.50910511828</v>
      </c>
      <c r="F17" s="17">
        <f t="shared" si="3"/>
        <v>336505.20133436134</v>
      </c>
      <c r="G17" s="17">
        <f t="shared" si="3"/>
        <v>394421.95503598254</v>
      </c>
      <c r="H17" s="17">
        <f t="shared" si="3"/>
        <v>446270.09966690303</v>
      </c>
      <c r="I17" s="17">
        <f t="shared" si="3"/>
        <v>498906.23787697143</v>
      </c>
      <c r="J17" s="17">
        <f t="shared" si="3"/>
        <v>551119.02316090139</v>
      </c>
      <c r="K17" s="17">
        <f t="shared" si="3"/>
        <v>633897.08630543319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2"/>
      <c r="FW17" s="2"/>
      <c r="FX17" s="2"/>
      <c r="FY17" s="3"/>
    </row>
    <row r="18" spans="1:181">
      <c r="A18" s="18">
        <v>6.1</v>
      </c>
      <c r="B18" s="19" t="s">
        <v>8</v>
      </c>
      <c r="C18" s="20">
        <v>239039.63090231718</v>
      </c>
      <c r="D18" s="20">
        <v>279603.08113499009</v>
      </c>
      <c r="E18" s="20">
        <v>308764.79054346518</v>
      </c>
      <c r="F18" s="20">
        <v>316020.96311338618</v>
      </c>
      <c r="G18" s="20">
        <v>371229.6114691752</v>
      </c>
      <c r="H18" s="20">
        <v>421087.96781086031</v>
      </c>
      <c r="I18" s="20">
        <v>471442.27103518753</v>
      </c>
      <c r="J18" s="20">
        <v>521532.93797873089</v>
      </c>
      <c r="K18" s="20">
        <v>600827.05267909507</v>
      </c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2"/>
      <c r="FW18" s="2"/>
      <c r="FX18" s="2"/>
    </row>
    <row r="19" spans="1:181">
      <c r="A19" s="18">
        <v>6.2</v>
      </c>
      <c r="B19" s="19" t="s">
        <v>9</v>
      </c>
      <c r="C19" s="20">
        <v>19018.01572325921</v>
      </c>
      <c r="D19" s="20">
        <v>19374.518138951498</v>
      </c>
      <c r="E19" s="20">
        <v>19972.71856165311</v>
      </c>
      <c r="F19" s="20">
        <v>20484.238220975123</v>
      </c>
      <c r="G19" s="20">
        <v>23192.343566807318</v>
      </c>
      <c r="H19" s="20">
        <v>25182.131856042746</v>
      </c>
      <c r="I19" s="20">
        <v>27463.966841783909</v>
      </c>
      <c r="J19" s="20">
        <v>29586.085182170511</v>
      </c>
      <c r="K19" s="20">
        <v>33070.033626338161</v>
      </c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2"/>
      <c r="FW19" s="2"/>
      <c r="FX19" s="2"/>
    </row>
    <row r="20" spans="1:181" s="9" customFormat="1" ht="25.5">
      <c r="A20" s="15" t="s">
        <v>67</v>
      </c>
      <c r="B20" s="25" t="s">
        <v>10</v>
      </c>
      <c r="C20" s="17">
        <f>SUM(C21:C27)</f>
        <v>95614.657820414403</v>
      </c>
      <c r="D20" s="17">
        <f t="shared" ref="D20:K20" si="4">SUM(D21:D27)</f>
        <v>106249.77350912002</v>
      </c>
      <c r="E20" s="17">
        <f t="shared" si="4"/>
        <v>112657.10560018726</v>
      </c>
      <c r="F20" s="17">
        <f t="shared" si="4"/>
        <v>118599.85934941423</v>
      </c>
      <c r="G20" s="17">
        <f t="shared" si="4"/>
        <v>127467.31583997296</v>
      </c>
      <c r="H20" s="17">
        <f t="shared" si="4"/>
        <v>132695.08569475112</v>
      </c>
      <c r="I20" s="17">
        <f t="shared" si="4"/>
        <v>135324.26114799088</v>
      </c>
      <c r="J20" s="17">
        <f t="shared" si="4"/>
        <v>140175.7365679919</v>
      </c>
      <c r="K20" s="17">
        <f t="shared" si="4"/>
        <v>155446.27263165137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2"/>
      <c r="FW20" s="2"/>
      <c r="FX20" s="2"/>
      <c r="FY20" s="3"/>
    </row>
    <row r="21" spans="1:181">
      <c r="A21" s="18">
        <v>7.1</v>
      </c>
      <c r="B21" s="19" t="s">
        <v>11</v>
      </c>
      <c r="C21" s="20"/>
      <c r="D21" s="20"/>
      <c r="E21" s="20"/>
      <c r="F21" s="20"/>
      <c r="G21" s="20"/>
      <c r="H21" s="20"/>
      <c r="I21" s="20"/>
      <c r="J21" s="20"/>
      <c r="K21" s="20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2"/>
      <c r="FW21" s="2"/>
      <c r="FX21" s="2"/>
    </row>
    <row r="22" spans="1:181">
      <c r="A22" s="18">
        <v>7.2</v>
      </c>
      <c r="B22" s="19" t="s">
        <v>12</v>
      </c>
      <c r="C22" s="20">
        <v>70234.566679508818</v>
      </c>
      <c r="D22" s="20">
        <v>76905.568614577438</v>
      </c>
      <c r="E22" s="20">
        <v>78595.212284805166</v>
      </c>
      <c r="F22" s="20">
        <v>79844</v>
      </c>
      <c r="G22" s="20">
        <v>84056</v>
      </c>
      <c r="H22" s="20">
        <v>88292.423850141888</v>
      </c>
      <c r="I22" s="20">
        <v>90508.196116618332</v>
      </c>
      <c r="J22" s="20">
        <v>95374.007253890086</v>
      </c>
      <c r="K22" s="20">
        <v>108512.38320030678</v>
      </c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2"/>
      <c r="FW22" s="2"/>
      <c r="FX22" s="2"/>
    </row>
    <row r="23" spans="1:181">
      <c r="A23" s="18">
        <v>7.3</v>
      </c>
      <c r="B23" s="19" t="s">
        <v>13</v>
      </c>
      <c r="C23" s="20"/>
      <c r="D23" s="20"/>
      <c r="E23" s="20"/>
      <c r="F23" s="20"/>
      <c r="G23" s="20"/>
      <c r="H23" s="20"/>
      <c r="I23" s="20"/>
      <c r="J23" s="20"/>
      <c r="K23" s="20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2"/>
      <c r="FW23" s="2"/>
      <c r="FX23" s="2"/>
    </row>
    <row r="24" spans="1:181">
      <c r="A24" s="18">
        <v>7.4</v>
      </c>
      <c r="B24" s="19" t="s">
        <v>14</v>
      </c>
      <c r="C24" s="20">
        <v>325.07151749767206</v>
      </c>
      <c r="D24" s="20">
        <v>561.05670074416003</v>
      </c>
      <c r="E24" s="20">
        <v>455.62458087653511</v>
      </c>
      <c r="F24" s="20">
        <v>716.09986723418285</v>
      </c>
      <c r="G24" s="20">
        <v>87.896293285271753</v>
      </c>
      <c r="H24" s="20">
        <v>92.00069758161122</v>
      </c>
      <c r="I24" s="20">
        <v>75.460228172955709</v>
      </c>
      <c r="J24" s="20">
        <v>46.658950139281458</v>
      </c>
      <c r="K24" s="20">
        <v>34.685887540558767</v>
      </c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2"/>
      <c r="FW24" s="2"/>
      <c r="FX24" s="2"/>
    </row>
    <row r="25" spans="1:181">
      <c r="A25" s="18">
        <v>7.5</v>
      </c>
      <c r="B25" s="19" t="s">
        <v>15</v>
      </c>
      <c r="C25" s="20"/>
      <c r="D25" s="20"/>
      <c r="E25" s="20"/>
      <c r="F25" s="20"/>
      <c r="G25" s="20"/>
      <c r="H25" s="20">
        <v>1167.0436509090398</v>
      </c>
      <c r="I25" s="20">
        <v>1220.3973790110872</v>
      </c>
      <c r="J25" s="20">
        <v>1467.3102530938183</v>
      </c>
      <c r="K25" s="20">
        <v>1718.4616861244936</v>
      </c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2"/>
      <c r="FW25" s="2"/>
      <c r="FX25" s="2"/>
    </row>
    <row r="26" spans="1:181">
      <c r="A26" s="18">
        <v>7.6</v>
      </c>
      <c r="B26" s="19" t="s">
        <v>16</v>
      </c>
      <c r="C26" s="20">
        <v>287.69563004000031</v>
      </c>
      <c r="D26" s="20">
        <v>297.11600839815452</v>
      </c>
      <c r="E26" s="20">
        <v>319.75448850139128</v>
      </c>
      <c r="F26" s="20">
        <v>369.1919099948355</v>
      </c>
      <c r="G26" s="20">
        <v>423.30840408383057</v>
      </c>
      <c r="H26" s="20">
        <v>446.14449767557403</v>
      </c>
      <c r="I26" s="20">
        <v>466.84368449137014</v>
      </c>
      <c r="J26" s="20">
        <v>474.47423736220776</v>
      </c>
      <c r="K26" s="20">
        <v>501.62144093021669</v>
      </c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2"/>
      <c r="FW26" s="2"/>
      <c r="FX26" s="2"/>
    </row>
    <row r="27" spans="1:181" ht="25.5">
      <c r="A27" s="18">
        <v>7.7</v>
      </c>
      <c r="B27" s="19" t="s">
        <v>17</v>
      </c>
      <c r="C27" s="20">
        <v>24767.323993367922</v>
      </c>
      <c r="D27" s="20">
        <v>28486.032185400276</v>
      </c>
      <c r="E27" s="20">
        <v>33286.514246004168</v>
      </c>
      <c r="F27" s="20">
        <v>37670.567572185202</v>
      </c>
      <c r="G27" s="20">
        <v>42900.111142603848</v>
      </c>
      <c r="H27" s="20">
        <v>42697.472998443001</v>
      </c>
      <c r="I27" s="20">
        <v>43053.363739697132</v>
      </c>
      <c r="J27" s="20">
        <v>42813.28587350648</v>
      </c>
      <c r="K27" s="20">
        <v>44679.12041674932</v>
      </c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2"/>
      <c r="FW27" s="2"/>
      <c r="FX27" s="2"/>
    </row>
    <row r="28" spans="1:181">
      <c r="A28" s="21" t="s">
        <v>68</v>
      </c>
      <c r="B28" s="19" t="s">
        <v>18</v>
      </c>
      <c r="C28" s="20">
        <v>55825</v>
      </c>
      <c r="D28" s="20">
        <v>55439</v>
      </c>
      <c r="E28" s="20">
        <v>55476</v>
      </c>
      <c r="F28" s="20">
        <v>61276.747727011796</v>
      </c>
      <c r="G28" s="20">
        <v>64949</v>
      </c>
      <c r="H28" s="20">
        <v>66410</v>
      </c>
      <c r="I28" s="20">
        <v>70346.764861194475</v>
      </c>
      <c r="J28" s="20">
        <v>71289.540246603472</v>
      </c>
      <c r="K28" s="20">
        <v>74038.624307837439</v>
      </c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2"/>
      <c r="FW28" s="2"/>
      <c r="FX28" s="2"/>
    </row>
    <row r="29" spans="1:181" ht="25.5">
      <c r="A29" s="21" t="s">
        <v>69</v>
      </c>
      <c r="B29" s="19" t="s">
        <v>19</v>
      </c>
      <c r="C29" s="20">
        <v>115442.7543756775</v>
      </c>
      <c r="D29" s="20">
        <v>117668.85752789892</v>
      </c>
      <c r="E29" s="20">
        <v>121014</v>
      </c>
      <c r="F29" s="20">
        <v>125149</v>
      </c>
      <c r="G29" s="20">
        <v>132768.91988123039</v>
      </c>
      <c r="H29" s="20">
        <v>122905</v>
      </c>
      <c r="I29" s="20">
        <v>124180.23961847229</v>
      </c>
      <c r="J29" s="20">
        <v>125710.94123183629</v>
      </c>
      <c r="K29" s="20">
        <v>127385.68772583152</v>
      </c>
      <c r="L29" s="4"/>
      <c r="M29" s="6"/>
      <c r="N29" s="6"/>
      <c r="O29" s="6"/>
      <c r="P29" s="6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2"/>
      <c r="FW29" s="2"/>
      <c r="FX29" s="2"/>
    </row>
    <row r="30" spans="1:181">
      <c r="A30" s="21" t="s">
        <v>70</v>
      </c>
      <c r="B30" s="19" t="s">
        <v>44</v>
      </c>
      <c r="C30" s="20">
        <v>177913</v>
      </c>
      <c r="D30" s="20">
        <v>168912</v>
      </c>
      <c r="E30" s="20">
        <v>178420</v>
      </c>
      <c r="F30" s="20">
        <v>197251</v>
      </c>
      <c r="G30" s="20">
        <v>197118.04387838917</v>
      </c>
      <c r="H30" s="20">
        <v>208591</v>
      </c>
      <c r="I30" s="20">
        <v>221077</v>
      </c>
      <c r="J30" s="20">
        <v>294698</v>
      </c>
      <c r="K30" s="20">
        <v>309301</v>
      </c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2"/>
      <c r="FW30" s="2"/>
      <c r="FX30" s="2"/>
    </row>
    <row r="31" spans="1:181">
      <c r="A31" s="21" t="s">
        <v>71</v>
      </c>
      <c r="B31" s="19" t="s">
        <v>20</v>
      </c>
      <c r="C31" s="20">
        <v>143244</v>
      </c>
      <c r="D31" s="20">
        <v>146118.15572867048</v>
      </c>
      <c r="E31" s="20">
        <v>155272</v>
      </c>
      <c r="F31" s="20">
        <v>158169</v>
      </c>
      <c r="G31" s="20">
        <v>164863.26271909048</v>
      </c>
      <c r="H31" s="20">
        <v>189171</v>
      </c>
      <c r="I31" s="20">
        <v>209733</v>
      </c>
      <c r="J31" s="20">
        <v>217744</v>
      </c>
      <c r="K31" s="20">
        <v>226481</v>
      </c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2"/>
      <c r="FW31" s="2"/>
      <c r="FX31" s="2"/>
    </row>
    <row r="32" spans="1:181">
      <c r="A32" s="22"/>
      <c r="B32" s="23" t="s">
        <v>30</v>
      </c>
      <c r="C32" s="24">
        <f>C17+C20+C28+C29+C30+C31</f>
        <v>846097.05882166838</v>
      </c>
      <c r="D32" s="24">
        <f t="shared" ref="D32:K32" si="5">D17+D20+D28+D29+D30+D31</f>
        <v>893365.38603963098</v>
      </c>
      <c r="E32" s="24">
        <f t="shared" si="5"/>
        <v>951576.61470530555</v>
      </c>
      <c r="F32" s="24">
        <f t="shared" si="5"/>
        <v>996950.80841078737</v>
      </c>
      <c r="G32" s="24">
        <f t="shared" si="5"/>
        <v>1081588.4973546655</v>
      </c>
      <c r="H32" s="24">
        <f t="shared" si="5"/>
        <v>1166042.185361654</v>
      </c>
      <c r="I32" s="24">
        <f t="shared" si="5"/>
        <v>1259567.503504629</v>
      </c>
      <c r="J32" s="24">
        <f t="shared" si="5"/>
        <v>1400737.241207333</v>
      </c>
      <c r="K32" s="24">
        <f t="shared" si="5"/>
        <v>1526549.6709707535</v>
      </c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2"/>
      <c r="FW32" s="2"/>
      <c r="FX32" s="2"/>
    </row>
    <row r="33" spans="1:181" s="9" customFormat="1">
      <c r="A33" s="26" t="s">
        <v>27</v>
      </c>
      <c r="B33" s="27" t="s">
        <v>31</v>
      </c>
      <c r="C33" s="28">
        <f t="shared" ref="C33:K33" si="6">C6+C11+C13+C14+C15+C17+C20+C28+C29+C30+C31</f>
        <v>1892181.3593668276</v>
      </c>
      <c r="D33" s="28">
        <f t="shared" si="6"/>
        <v>1930916.0000374434</v>
      </c>
      <c r="E33" s="28">
        <f t="shared" si="6"/>
        <v>1978747.0410473123</v>
      </c>
      <c r="F33" s="28">
        <f t="shared" si="6"/>
        <v>1913447.264211562</v>
      </c>
      <c r="G33" s="28">
        <f t="shared" si="6"/>
        <v>1875803.0874801227</v>
      </c>
      <c r="H33" s="28">
        <f t="shared" si="6"/>
        <v>1951288.5467771459</v>
      </c>
      <c r="I33" s="28">
        <f t="shared" si="6"/>
        <v>2092265.7424619626</v>
      </c>
      <c r="J33" s="28">
        <f t="shared" si="6"/>
        <v>2306071.3952159928</v>
      </c>
      <c r="K33" s="28">
        <f t="shared" si="6"/>
        <v>2515390.2362090843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2"/>
      <c r="FW33" s="2"/>
      <c r="FX33" s="2"/>
      <c r="FY33" s="3"/>
    </row>
    <row r="34" spans="1:181">
      <c r="A34" s="29" t="s">
        <v>33</v>
      </c>
      <c r="B34" s="30" t="s">
        <v>25</v>
      </c>
      <c r="C34" s="20">
        <v>152456.01298907335</v>
      </c>
      <c r="D34" s="20">
        <v>168648.90710677547</v>
      </c>
      <c r="E34" s="20">
        <v>150560.97638131116</v>
      </c>
      <c r="F34" s="20">
        <v>151096.92695589236</v>
      </c>
      <c r="G34" s="20">
        <v>227393.75968902957</v>
      </c>
      <c r="H34" s="20">
        <v>251395.12568728111</v>
      </c>
      <c r="I34" s="20">
        <v>184306.54966511519</v>
      </c>
      <c r="J34" s="20">
        <v>201961.7247982205</v>
      </c>
      <c r="K34" s="20">
        <v>194132.9469708222</v>
      </c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</row>
    <row r="35" spans="1:181">
      <c r="A35" s="29" t="s">
        <v>34</v>
      </c>
      <c r="B35" s="30" t="s">
        <v>24</v>
      </c>
      <c r="C35" s="20">
        <v>52863</v>
      </c>
      <c r="D35" s="20">
        <v>64208.370076589425</v>
      </c>
      <c r="E35" s="20">
        <v>56737.392916657052</v>
      </c>
      <c r="F35" s="20">
        <v>50510.94198343475</v>
      </c>
      <c r="G35" s="20">
        <v>39355.049891041599</v>
      </c>
      <c r="H35" s="20">
        <v>29660.825489271236</v>
      </c>
      <c r="I35" s="20">
        <v>20139.211109849777</v>
      </c>
      <c r="J35" s="20">
        <v>39837.619947275183</v>
      </c>
      <c r="K35" s="20">
        <v>39999.788013323632</v>
      </c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</row>
    <row r="36" spans="1:181">
      <c r="A36" s="31" t="s">
        <v>35</v>
      </c>
      <c r="B36" s="32" t="s">
        <v>45</v>
      </c>
      <c r="C36" s="24">
        <f>C33+C34-C35</f>
        <v>1991774.3723559009</v>
      </c>
      <c r="D36" s="24">
        <f t="shared" ref="D36:K36" si="7">D33+D34-D35</f>
        <v>2035356.5370676292</v>
      </c>
      <c r="E36" s="24">
        <f t="shared" si="7"/>
        <v>2072570.6245119665</v>
      </c>
      <c r="F36" s="24">
        <f t="shared" si="7"/>
        <v>2014033.2491840194</v>
      </c>
      <c r="G36" s="24">
        <f t="shared" si="7"/>
        <v>2063841.7972781109</v>
      </c>
      <c r="H36" s="24">
        <f t="shared" si="7"/>
        <v>2173022.8469751556</v>
      </c>
      <c r="I36" s="24">
        <f t="shared" si="7"/>
        <v>2256433.0810172283</v>
      </c>
      <c r="J36" s="24">
        <f t="shared" si="7"/>
        <v>2468195.5000669383</v>
      </c>
      <c r="K36" s="24">
        <f t="shared" si="7"/>
        <v>2669523.3951665829</v>
      </c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</row>
    <row r="37" spans="1:181">
      <c r="A37" s="29" t="s">
        <v>36</v>
      </c>
      <c r="B37" s="30" t="s">
        <v>32</v>
      </c>
      <c r="C37" s="13">
        <f>GSVA_cur!C37</f>
        <v>30040</v>
      </c>
      <c r="D37" s="13">
        <f>GSVA_cur!D37</f>
        <v>30690</v>
      </c>
      <c r="E37" s="13">
        <f>GSVA_cur!E37</f>
        <v>31350</v>
      </c>
      <c r="F37" s="13">
        <f>GSVA_cur!F37</f>
        <v>32020</v>
      </c>
      <c r="G37" s="13">
        <f>GSVA_cur!G37</f>
        <v>32710</v>
      </c>
      <c r="H37" s="13">
        <f>GSVA_cur!H37</f>
        <v>33410</v>
      </c>
      <c r="I37" s="13">
        <f>GSVA_cur!I37</f>
        <v>34130</v>
      </c>
      <c r="J37" s="13">
        <f>GSVA_cur!J37</f>
        <v>34870</v>
      </c>
      <c r="K37" s="13">
        <f>GSVA_cur!K37</f>
        <v>35620</v>
      </c>
      <c r="M37" s="2"/>
      <c r="N37" s="2"/>
      <c r="O37" s="2"/>
      <c r="P37" s="2"/>
    </row>
    <row r="38" spans="1:181">
      <c r="A38" s="31" t="s">
        <v>37</v>
      </c>
      <c r="B38" s="32" t="s">
        <v>48</v>
      </c>
      <c r="C38" s="24">
        <f>C36/C37*1000</f>
        <v>66304.073647000696</v>
      </c>
      <c r="D38" s="24">
        <f t="shared" ref="D38:K38" si="8">D36/D37*1000</f>
        <v>66319.861097022775</v>
      </c>
      <c r="E38" s="24">
        <f t="shared" si="8"/>
        <v>66110.705726059532</v>
      </c>
      <c r="F38" s="24">
        <f t="shared" si="8"/>
        <v>62899.227020113038</v>
      </c>
      <c r="G38" s="24">
        <f t="shared" si="8"/>
        <v>63095.132903641417</v>
      </c>
      <c r="H38" s="24">
        <f t="shared" si="8"/>
        <v>65041.090900184245</v>
      </c>
      <c r="I38" s="24">
        <f t="shared" si="8"/>
        <v>66112.894257756459</v>
      </c>
      <c r="J38" s="24">
        <f t="shared" si="8"/>
        <v>70782.778894950912</v>
      </c>
      <c r="K38" s="24">
        <f t="shared" si="8"/>
        <v>74944.50856728194</v>
      </c>
      <c r="L38" s="4"/>
      <c r="M38" s="4"/>
      <c r="N38" s="4"/>
      <c r="O38" s="4"/>
      <c r="P38" s="4"/>
      <c r="BQ38" s="5"/>
      <c r="BR38" s="5"/>
      <c r="BS38" s="5"/>
      <c r="BT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6" max="1048575" man="1"/>
    <brk id="28" max="1048575" man="1"/>
    <brk id="44" max="1048575" man="1"/>
    <brk id="108" max="95" man="1"/>
    <brk id="144" max="1048575" man="1"/>
    <brk id="168" max="1048575" man="1"/>
    <brk id="176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Y38"/>
  <sheetViews>
    <sheetView zoomScaleSheetLayoutView="100" workbookViewId="0">
      <pane xSplit="2" ySplit="5" topLeftCell="C30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34.7109375" style="1" customWidth="1"/>
    <col min="3" max="5" width="12.28515625" style="1" customWidth="1"/>
    <col min="6" max="6" width="12.28515625" style="3" customWidth="1"/>
    <col min="7" max="11" width="12.28515625" style="2" customWidth="1"/>
    <col min="12" max="12" width="10.85546875" style="2" customWidth="1"/>
    <col min="13" max="13" width="11" style="3" customWidth="1"/>
    <col min="14" max="16" width="11.42578125" style="3" customWidth="1"/>
    <col min="17" max="44" width="9.140625" style="3" customWidth="1"/>
    <col min="45" max="45" width="12.42578125" style="3" customWidth="1"/>
    <col min="46" max="67" width="9.140625" style="3" customWidth="1"/>
    <col min="68" max="68" width="12.140625" style="3" customWidth="1"/>
    <col min="69" max="72" width="9.140625" style="3" customWidth="1"/>
    <col min="73" max="77" width="9.140625" style="3" hidden="1" customWidth="1"/>
    <col min="78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2" customWidth="1"/>
    <col min="103" max="107" width="9.140625" style="2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50" width="9.140625" style="3" customWidth="1"/>
    <col min="151" max="151" width="9.140625" style="3" hidden="1" customWidth="1"/>
    <col min="152" max="159" width="9.140625" style="3" customWidth="1"/>
    <col min="160" max="160" width="9.140625" style="3" hidden="1" customWidth="1"/>
    <col min="161" max="165" width="9.140625" style="3" customWidth="1"/>
    <col min="166" max="166" width="9.140625" style="3" hidden="1" customWidth="1"/>
    <col min="167" max="176" width="9.140625" style="3" customWidth="1"/>
    <col min="177" max="180" width="8.85546875" style="3"/>
    <col min="181" max="181" width="12.7109375" style="3" bestFit="1" customWidth="1"/>
    <col min="182" max="16384" width="8.85546875" style="1"/>
  </cols>
  <sheetData>
    <row r="1" spans="1:181" ht="18.75">
      <c r="A1" s="1" t="s">
        <v>43</v>
      </c>
      <c r="B1" s="10" t="s">
        <v>56</v>
      </c>
      <c r="H1" s="2" t="s">
        <v>72</v>
      </c>
    </row>
    <row r="2" spans="1:181" ht="15.75">
      <c r="A2" s="8" t="s">
        <v>40</v>
      </c>
    </row>
    <row r="3" spans="1:181" ht="15.75">
      <c r="A3" s="8"/>
    </row>
    <row r="4" spans="1:181" ht="15.75">
      <c r="A4" s="8"/>
      <c r="E4" s="7"/>
      <c r="F4" s="7" t="s">
        <v>47</v>
      </c>
    </row>
    <row r="5" spans="1:181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4" t="s">
        <v>55</v>
      </c>
      <c r="H5" s="14" t="s">
        <v>57</v>
      </c>
      <c r="I5" s="14" t="s">
        <v>58</v>
      </c>
      <c r="J5" s="14" t="s">
        <v>59</v>
      </c>
      <c r="K5" s="14" t="s">
        <v>60</v>
      </c>
    </row>
    <row r="6" spans="1:181" s="9" customFormat="1">
      <c r="A6" s="15" t="s">
        <v>26</v>
      </c>
      <c r="B6" s="16" t="s">
        <v>2</v>
      </c>
      <c r="C6" s="17">
        <f>SUM(C7:C10)</f>
        <v>263797.4394423748</v>
      </c>
      <c r="D6" s="17">
        <f t="shared" ref="D6:K6" si="0">SUM(D7:D10)</f>
        <v>300176.39228157571</v>
      </c>
      <c r="E6" s="17">
        <f t="shared" si="0"/>
        <v>317754</v>
      </c>
      <c r="F6" s="17">
        <f t="shared" si="0"/>
        <v>379805</v>
      </c>
      <c r="G6" s="17">
        <f t="shared" si="0"/>
        <v>439648.3023554972</v>
      </c>
      <c r="H6" s="17">
        <f t="shared" si="0"/>
        <v>490579</v>
      </c>
      <c r="I6" s="17">
        <f t="shared" si="0"/>
        <v>518769</v>
      </c>
      <c r="J6" s="17">
        <f t="shared" si="0"/>
        <v>541171</v>
      </c>
      <c r="K6" s="17">
        <f t="shared" si="0"/>
        <v>560824.51722799789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2"/>
      <c r="FW6" s="2"/>
      <c r="FX6" s="2"/>
      <c r="FY6" s="3"/>
    </row>
    <row r="7" spans="1:181">
      <c r="A7" s="18">
        <v>1.1000000000000001</v>
      </c>
      <c r="B7" s="19" t="s">
        <v>49</v>
      </c>
      <c r="C7" s="20">
        <v>145770.15717972827</v>
      </c>
      <c r="D7" s="20">
        <v>178229.68566690301</v>
      </c>
      <c r="E7" s="20">
        <v>184496</v>
      </c>
      <c r="F7" s="20">
        <v>199257</v>
      </c>
      <c r="G7" s="20">
        <v>222152.05566845558</v>
      </c>
      <c r="H7" s="20">
        <v>236640</v>
      </c>
      <c r="I7" s="20">
        <v>253690</v>
      </c>
      <c r="J7" s="20">
        <v>265203</v>
      </c>
      <c r="K7" s="20">
        <v>276210</v>
      </c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2"/>
      <c r="FW7" s="2"/>
      <c r="FX7" s="2"/>
    </row>
    <row r="8" spans="1:181">
      <c r="A8" s="18">
        <v>1.2</v>
      </c>
      <c r="B8" s="19" t="s">
        <v>50</v>
      </c>
      <c r="C8" s="20">
        <v>58947.165535754502</v>
      </c>
      <c r="D8" s="20">
        <v>60183.312803462104</v>
      </c>
      <c r="E8" s="20">
        <v>68586</v>
      </c>
      <c r="F8" s="20">
        <v>71658</v>
      </c>
      <c r="G8" s="20">
        <v>74151.740777883257</v>
      </c>
      <c r="H8" s="20">
        <v>79051</v>
      </c>
      <c r="I8" s="20">
        <v>82591</v>
      </c>
      <c r="J8" s="20">
        <v>86788</v>
      </c>
      <c r="K8" s="20">
        <v>89894</v>
      </c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2"/>
      <c r="FW8" s="2"/>
      <c r="FX8" s="2"/>
    </row>
    <row r="9" spans="1:181">
      <c r="A9" s="18">
        <v>1.3</v>
      </c>
      <c r="B9" s="19" t="s">
        <v>51</v>
      </c>
      <c r="C9" s="20">
        <v>55478.351648320611</v>
      </c>
      <c r="D9" s="20">
        <v>55120.171108023089</v>
      </c>
      <c r="E9" s="20">
        <v>57034</v>
      </c>
      <c r="F9" s="20">
        <v>100260</v>
      </c>
      <c r="G9" s="20">
        <v>126269.8903424061</v>
      </c>
      <c r="H9" s="20">
        <v>154444</v>
      </c>
      <c r="I9" s="20">
        <v>156821</v>
      </c>
      <c r="J9" s="20">
        <v>159429</v>
      </c>
      <c r="K9" s="20">
        <v>161981.51722799789</v>
      </c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2"/>
      <c r="FW9" s="2"/>
      <c r="FX9" s="2"/>
    </row>
    <row r="10" spans="1:181">
      <c r="A10" s="18">
        <v>1.4</v>
      </c>
      <c r="B10" s="19" t="s">
        <v>52</v>
      </c>
      <c r="C10" s="20">
        <v>3601.7650785714286</v>
      </c>
      <c r="D10" s="20">
        <v>6643.2227031875</v>
      </c>
      <c r="E10" s="20">
        <v>7638</v>
      </c>
      <c r="F10" s="20">
        <v>8630</v>
      </c>
      <c r="G10" s="20">
        <v>17074.615566752276</v>
      </c>
      <c r="H10" s="20">
        <v>20444</v>
      </c>
      <c r="I10" s="20">
        <v>25667</v>
      </c>
      <c r="J10" s="20">
        <v>29751</v>
      </c>
      <c r="K10" s="20">
        <v>32739</v>
      </c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2"/>
      <c r="FW10" s="2"/>
      <c r="FX10" s="2"/>
    </row>
    <row r="11" spans="1:181">
      <c r="A11" s="21" t="s">
        <v>62</v>
      </c>
      <c r="B11" s="19" t="s">
        <v>3</v>
      </c>
      <c r="C11" s="20">
        <v>122605</v>
      </c>
      <c r="D11" s="20">
        <v>107852</v>
      </c>
      <c r="E11" s="20">
        <v>161603.76469944287</v>
      </c>
      <c r="F11" s="20">
        <v>65574</v>
      </c>
      <c r="G11" s="20">
        <v>114027.3765493509</v>
      </c>
      <c r="H11" s="20">
        <v>80634</v>
      </c>
      <c r="I11" s="20">
        <v>75752</v>
      </c>
      <c r="J11" s="20">
        <v>84835</v>
      </c>
      <c r="K11" s="20">
        <v>89776</v>
      </c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2"/>
      <c r="FW11" s="2"/>
      <c r="FX11" s="2"/>
    </row>
    <row r="12" spans="1:181">
      <c r="A12" s="22"/>
      <c r="B12" s="23" t="s">
        <v>28</v>
      </c>
      <c r="C12" s="24">
        <f>C6+C11</f>
        <v>386402.4394423748</v>
      </c>
      <c r="D12" s="24">
        <f t="shared" ref="D12:K12" si="1">D6+D11</f>
        <v>408028.39228157571</v>
      </c>
      <c r="E12" s="24">
        <f t="shared" si="1"/>
        <v>479357.76469944289</v>
      </c>
      <c r="F12" s="24">
        <f t="shared" si="1"/>
        <v>445379</v>
      </c>
      <c r="G12" s="24">
        <f t="shared" si="1"/>
        <v>553675.67890484806</v>
      </c>
      <c r="H12" s="24">
        <f t="shared" si="1"/>
        <v>571213</v>
      </c>
      <c r="I12" s="24">
        <f t="shared" si="1"/>
        <v>594521</v>
      </c>
      <c r="J12" s="24">
        <f t="shared" si="1"/>
        <v>626006</v>
      </c>
      <c r="K12" s="24">
        <f t="shared" si="1"/>
        <v>650600.51722799789</v>
      </c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2"/>
      <c r="FW12" s="2"/>
      <c r="FX12" s="2"/>
    </row>
    <row r="13" spans="1:181" s="9" customFormat="1">
      <c r="A13" s="15" t="s">
        <v>63</v>
      </c>
      <c r="B13" s="16" t="s">
        <v>4</v>
      </c>
      <c r="C13" s="17">
        <v>426022.96308200946</v>
      </c>
      <c r="D13" s="17">
        <v>447316.96717335033</v>
      </c>
      <c r="E13" s="17">
        <v>351879.30581016</v>
      </c>
      <c r="F13" s="17">
        <v>310855.14055929478</v>
      </c>
      <c r="G13" s="17">
        <v>123245.57810108646</v>
      </c>
      <c r="H13" s="17">
        <v>156267.21</v>
      </c>
      <c r="I13" s="17">
        <v>210711.83443245461</v>
      </c>
      <c r="J13" s="17">
        <v>227566.39701700938</v>
      </c>
      <c r="K13" s="17">
        <v>270629.96506603499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2"/>
      <c r="FW13" s="2"/>
      <c r="FX13" s="2"/>
      <c r="FY13" s="3"/>
    </row>
    <row r="14" spans="1:181" ht="25.5">
      <c r="A14" s="21" t="s">
        <v>64</v>
      </c>
      <c r="B14" s="19" t="s">
        <v>5</v>
      </c>
      <c r="C14" s="20">
        <v>37234</v>
      </c>
      <c r="D14" s="20">
        <v>46362</v>
      </c>
      <c r="E14" s="20">
        <v>28368</v>
      </c>
      <c r="F14" s="20">
        <v>29322</v>
      </c>
      <c r="G14" s="20">
        <v>37279.136702116222</v>
      </c>
      <c r="H14" s="20">
        <v>32291</v>
      </c>
      <c r="I14" s="20">
        <v>34214.4064</v>
      </c>
      <c r="J14" s="20">
        <v>61695.582800000004</v>
      </c>
      <c r="K14" s="20">
        <v>68529</v>
      </c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4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4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4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2"/>
      <c r="FW14" s="2"/>
      <c r="FX14" s="2"/>
    </row>
    <row r="15" spans="1:181">
      <c r="A15" s="21" t="s">
        <v>65</v>
      </c>
      <c r="B15" s="19" t="s">
        <v>6</v>
      </c>
      <c r="C15" s="20">
        <v>108427.36356436624</v>
      </c>
      <c r="D15" s="20">
        <v>98422.997745112079</v>
      </c>
      <c r="E15" s="20">
        <v>109991</v>
      </c>
      <c r="F15" s="20">
        <v>127325</v>
      </c>
      <c r="G15" s="20">
        <v>171051.86975711235</v>
      </c>
      <c r="H15" s="20">
        <v>162090</v>
      </c>
      <c r="I15" s="20">
        <v>189349</v>
      </c>
      <c r="J15" s="20">
        <v>240356</v>
      </c>
      <c r="K15" s="20">
        <v>283830</v>
      </c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4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4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4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2"/>
      <c r="FW15" s="2"/>
      <c r="FX15" s="2"/>
    </row>
    <row r="16" spans="1:181">
      <c r="A16" s="22"/>
      <c r="B16" s="23" t="s">
        <v>29</v>
      </c>
      <c r="C16" s="24">
        <f>+C13+C14+C15</f>
        <v>571684.3266463757</v>
      </c>
      <c r="D16" s="24">
        <f t="shared" ref="D16:K16" si="2">+D13+D14+D15</f>
        <v>592101.96491846244</v>
      </c>
      <c r="E16" s="24">
        <f t="shared" si="2"/>
        <v>490238.30581016</v>
      </c>
      <c r="F16" s="24">
        <f t="shared" si="2"/>
        <v>467502.14055929478</v>
      </c>
      <c r="G16" s="24">
        <f t="shared" si="2"/>
        <v>331576.58456031501</v>
      </c>
      <c r="H16" s="24">
        <f t="shared" si="2"/>
        <v>350648.20999999996</v>
      </c>
      <c r="I16" s="24">
        <f t="shared" si="2"/>
        <v>434275.24083245464</v>
      </c>
      <c r="J16" s="24">
        <f t="shared" si="2"/>
        <v>529617.97981700941</v>
      </c>
      <c r="K16" s="24">
        <f t="shared" si="2"/>
        <v>622988.96506603505</v>
      </c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4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4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4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2"/>
      <c r="FW16" s="2"/>
      <c r="FX16" s="2"/>
    </row>
    <row r="17" spans="1:181" s="9" customFormat="1">
      <c r="A17" s="15" t="s">
        <v>66</v>
      </c>
      <c r="B17" s="16" t="s">
        <v>7</v>
      </c>
      <c r="C17" s="17">
        <f>C18+C19</f>
        <v>252216.64662557637</v>
      </c>
      <c r="D17" s="17">
        <f t="shared" ref="D17:K17" si="3">D18+D19</f>
        <v>314414.05255341413</v>
      </c>
      <c r="E17" s="17">
        <f t="shared" si="3"/>
        <v>366042</v>
      </c>
      <c r="F17" s="17">
        <f t="shared" si="3"/>
        <v>374818.79615752993</v>
      </c>
      <c r="G17" s="17">
        <f t="shared" si="3"/>
        <v>423115.67675144132</v>
      </c>
      <c r="H17" s="17">
        <f t="shared" si="3"/>
        <v>487522.94808019383</v>
      </c>
      <c r="I17" s="17">
        <f t="shared" si="3"/>
        <v>560828.7737233073</v>
      </c>
      <c r="J17" s="17">
        <f t="shared" si="3"/>
        <v>645055.98279466177</v>
      </c>
      <c r="K17" s="17">
        <f t="shared" si="3"/>
        <v>741996.69016307266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2"/>
      <c r="FW17" s="2"/>
      <c r="FX17" s="2"/>
      <c r="FY17" s="3"/>
    </row>
    <row r="18" spans="1:181">
      <c r="A18" s="18">
        <v>6.1</v>
      </c>
      <c r="B18" s="19" t="s">
        <v>8</v>
      </c>
      <c r="C18" s="20">
        <v>233629.09375157632</v>
      </c>
      <c r="D18" s="20">
        <v>294039.21250141459</v>
      </c>
      <c r="E18" s="20">
        <v>344108</v>
      </c>
      <c r="F18" s="20">
        <v>352255.19003211579</v>
      </c>
      <c r="G18" s="20">
        <v>398560.42977162421</v>
      </c>
      <c r="H18" s="20">
        <v>461233.25558019383</v>
      </c>
      <c r="I18" s="20">
        <v>531355.48422822636</v>
      </c>
      <c r="J18" s="20">
        <v>611982.11815837701</v>
      </c>
      <c r="K18" s="20">
        <v>705028.169017395</v>
      </c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2"/>
      <c r="FW18" s="2"/>
      <c r="FX18" s="2"/>
    </row>
    <row r="19" spans="1:181">
      <c r="A19" s="18">
        <v>6.2</v>
      </c>
      <c r="B19" s="19" t="s">
        <v>9</v>
      </c>
      <c r="C19" s="20">
        <v>18587.552874000059</v>
      </c>
      <c r="D19" s="20">
        <v>20374.840051999545</v>
      </c>
      <c r="E19" s="20">
        <v>21934</v>
      </c>
      <c r="F19" s="20">
        <v>22563.606125414153</v>
      </c>
      <c r="G19" s="20">
        <v>24555.24697981713</v>
      </c>
      <c r="H19" s="20">
        <v>26289.692500000001</v>
      </c>
      <c r="I19" s="20">
        <v>29473.289495080939</v>
      </c>
      <c r="J19" s="20">
        <v>33073.864636284728</v>
      </c>
      <c r="K19" s="20">
        <v>36968.521145677703</v>
      </c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2"/>
      <c r="FW19" s="2"/>
      <c r="FX19" s="2"/>
    </row>
    <row r="20" spans="1:181" s="9" customFormat="1" ht="25.5">
      <c r="A20" s="15" t="s">
        <v>67</v>
      </c>
      <c r="B20" s="25" t="s">
        <v>10</v>
      </c>
      <c r="C20" s="17">
        <f>SUM(C21:C27)</f>
        <v>70843.657820414403</v>
      </c>
      <c r="D20" s="17">
        <f t="shared" ref="D20:K20" si="4">SUM(D21:D27)</f>
        <v>86213.801827996343</v>
      </c>
      <c r="E20" s="17">
        <f t="shared" si="4"/>
        <v>92505.76987111973</v>
      </c>
      <c r="F20" s="17">
        <f t="shared" si="4"/>
        <v>100149.01646790077</v>
      </c>
      <c r="G20" s="17">
        <f t="shared" si="4"/>
        <v>112482.42299503229</v>
      </c>
      <c r="H20" s="17">
        <f t="shared" si="4"/>
        <v>112416.22730000001</v>
      </c>
      <c r="I20" s="17">
        <f t="shared" si="4"/>
        <v>109093.47317623949</v>
      </c>
      <c r="J20" s="17">
        <f t="shared" si="4"/>
        <v>113244.88219972697</v>
      </c>
      <c r="K20" s="17">
        <f t="shared" si="4"/>
        <v>125472.54676196144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2"/>
      <c r="FW20" s="2"/>
      <c r="FX20" s="2"/>
      <c r="FY20" s="3"/>
    </row>
    <row r="21" spans="1:181">
      <c r="A21" s="18">
        <v>7.1</v>
      </c>
      <c r="B21" s="19" t="s">
        <v>11</v>
      </c>
      <c r="C21" s="20"/>
      <c r="D21" s="20"/>
      <c r="E21" s="20"/>
      <c r="F21" s="20"/>
      <c r="G21" s="20"/>
      <c r="H21" s="20"/>
      <c r="I21" s="20"/>
      <c r="J21" s="20"/>
      <c r="K21" s="20">
        <v>0</v>
      </c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2"/>
      <c r="FW21" s="2"/>
      <c r="FX21" s="2"/>
    </row>
    <row r="22" spans="1:181">
      <c r="A22" s="18">
        <v>7.2</v>
      </c>
      <c r="B22" s="19" t="s">
        <v>12</v>
      </c>
      <c r="C22" s="20">
        <v>50168.440125131354</v>
      </c>
      <c r="D22" s="20">
        <v>60265.754479770199</v>
      </c>
      <c r="E22" s="20">
        <v>62930.76987111973</v>
      </c>
      <c r="F22" s="20">
        <v>65330.350374839996</v>
      </c>
      <c r="G22" s="20">
        <v>70367.619187345597</v>
      </c>
      <c r="H22" s="20">
        <v>72038.854000000007</v>
      </c>
      <c r="I22" s="20">
        <v>69689.337747495156</v>
      </c>
      <c r="J22" s="20">
        <v>72923.396116167758</v>
      </c>
      <c r="K22" s="20">
        <v>82969.057623429166</v>
      </c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2"/>
      <c r="FW22" s="2"/>
      <c r="FX22" s="2"/>
    </row>
    <row r="23" spans="1:181">
      <c r="A23" s="18">
        <v>7.3</v>
      </c>
      <c r="B23" s="19" t="s">
        <v>13</v>
      </c>
      <c r="C23" s="20"/>
      <c r="D23" s="20"/>
      <c r="E23" s="20"/>
      <c r="F23" s="20"/>
      <c r="G23" s="20"/>
      <c r="H23" s="20"/>
      <c r="I23" s="20"/>
      <c r="J23" s="20"/>
      <c r="K23" s="20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2"/>
      <c r="FW23" s="2"/>
      <c r="FX23" s="2"/>
    </row>
    <row r="24" spans="1:181">
      <c r="A24" s="18">
        <v>7.4</v>
      </c>
      <c r="B24" s="19" t="s">
        <v>14</v>
      </c>
      <c r="C24" s="20">
        <v>232.19807187514004</v>
      </c>
      <c r="D24" s="20">
        <v>439.66264063052824</v>
      </c>
      <c r="E24" s="20">
        <v>256</v>
      </c>
      <c r="F24" s="20">
        <v>560.68169999999998</v>
      </c>
      <c r="G24" s="20">
        <v>-143.9552358279048</v>
      </c>
      <c r="H24" s="20">
        <v>94.495199999999997</v>
      </c>
      <c r="I24" s="20">
        <v>79.608000000000004</v>
      </c>
      <c r="J24" s="20">
        <v>47.960500000000003</v>
      </c>
      <c r="K24" s="20">
        <v>35.653449218705184</v>
      </c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2"/>
      <c r="FW24" s="2"/>
      <c r="FX24" s="2"/>
    </row>
    <row r="25" spans="1:181">
      <c r="A25" s="18">
        <v>7.5</v>
      </c>
      <c r="B25" s="19" t="s">
        <v>15</v>
      </c>
      <c r="C25" s="20"/>
      <c r="D25" s="20"/>
      <c r="E25" s="20"/>
      <c r="F25" s="20"/>
      <c r="G25" s="20"/>
      <c r="H25" s="20">
        <v>1239.9259999999999</v>
      </c>
      <c r="I25" s="20">
        <v>1318.4960000000001</v>
      </c>
      <c r="J25" s="20">
        <v>1654.297</v>
      </c>
      <c r="K25" s="20">
        <v>1937.4539269909419</v>
      </c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2"/>
      <c r="FW25" s="2"/>
      <c r="FX25" s="2"/>
    </row>
    <row r="26" spans="1:181">
      <c r="A26" s="18">
        <v>7.6</v>
      </c>
      <c r="B26" s="19" t="s">
        <v>16</v>
      </c>
      <c r="C26" s="20">
        <v>246.69563004000031</v>
      </c>
      <c r="D26" s="20">
        <v>277.45350851557362</v>
      </c>
      <c r="E26" s="20">
        <v>308</v>
      </c>
      <c r="F26" s="20">
        <v>350.98439306077648</v>
      </c>
      <c r="G26" s="20">
        <v>389.33181210546951</v>
      </c>
      <c r="H26" s="20">
        <v>417.95209999999997</v>
      </c>
      <c r="I26" s="20">
        <v>451.43979999999999</v>
      </c>
      <c r="J26" s="20">
        <v>473.20479999999998</v>
      </c>
      <c r="K26" s="20">
        <v>499.33712412367481</v>
      </c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2"/>
      <c r="FW26" s="2"/>
      <c r="FX26" s="2"/>
    </row>
    <row r="27" spans="1:181" ht="25.5">
      <c r="A27" s="18">
        <v>7.7</v>
      </c>
      <c r="B27" s="19" t="s">
        <v>17</v>
      </c>
      <c r="C27" s="20">
        <v>20196.323993367922</v>
      </c>
      <c r="D27" s="20">
        <v>25230.931199080042</v>
      </c>
      <c r="E27" s="20">
        <v>29011</v>
      </c>
      <c r="F27" s="20">
        <v>33907</v>
      </c>
      <c r="G27" s="20">
        <v>41869.427231409121</v>
      </c>
      <c r="H27" s="20">
        <v>38625</v>
      </c>
      <c r="I27" s="20">
        <v>37554.591628744362</v>
      </c>
      <c r="J27" s="20">
        <v>38146.023783559198</v>
      </c>
      <c r="K27" s="20">
        <v>40031.044638198946</v>
      </c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2"/>
      <c r="FW27" s="2"/>
      <c r="FX27" s="2"/>
    </row>
    <row r="28" spans="1:181">
      <c r="A28" s="21" t="s">
        <v>68</v>
      </c>
      <c r="B28" s="19" t="s">
        <v>18</v>
      </c>
      <c r="C28" s="20">
        <v>54943</v>
      </c>
      <c r="D28" s="20">
        <v>55560</v>
      </c>
      <c r="E28" s="20">
        <v>59591.16709588575</v>
      </c>
      <c r="F28" s="20">
        <v>62908</v>
      </c>
      <c r="G28" s="20">
        <v>68794.388781723988</v>
      </c>
      <c r="H28" s="20">
        <v>69968</v>
      </c>
      <c r="I28" s="20">
        <v>79648.968443506586</v>
      </c>
      <c r="J28" s="20">
        <v>86916.885558733848</v>
      </c>
      <c r="K28" s="20">
        <v>96891.006548102145</v>
      </c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2"/>
      <c r="FW28" s="2"/>
      <c r="FX28" s="2"/>
    </row>
    <row r="29" spans="1:181" ht="25.5">
      <c r="A29" s="21" t="s">
        <v>69</v>
      </c>
      <c r="B29" s="19" t="s">
        <v>19</v>
      </c>
      <c r="C29" s="20">
        <v>94497.754375677498</v>
      </c>
      <c r="D29" s="20">
        <v>102573.72511899708</v>
      </c>
      <c r="E29" s="20">
        <v>109781.13219569169</v>
      </c>
      <c r="F29" s="20">
        <v>120818</v>
      </c>
      <c r="G29" s="20">
        <v>120713.79831980829</v>
      </c>
      <c r="H29" s="20">
        <v>125047</v>
      </c>
      <c r="I29" s="20">
        <v>126661.89325580336</v>
      </c>
      <c r="J29" s="20">
        <v>137644.88705970798</v>
      </c>
      <c r="K29" s="20">
        <v>142261.28065681405</v>
      </c>
      <c r="L29" s="4"/>
      <c r="M29" s="6"/>
      <c r="N29" s="6"/>
      <c r="O29" s="6"/>
      <c r="P29" s="6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2"/>
      <c r="FW29" s="2"/>
      <c r="FX29" s="2"/>
    </row>
    <row r="30" spans="1:181">
      <c r="A30" s="21" t="s">
        <v>70</v>
      </c>
      <c r="B30" s="19" t="s">
        <v>44</v>
      </c>
      <c r="C30" s="20">
        <v>137555</v>
      </c>
      <c r="D30" s="20">
        <v>143027</v>
      </c>
      <c r="E30" s="20">
        <v>162842</v>
      </c>
      <c r="F30" s="20">
        <v>191758</v>
      </c>
      <c r="G30" s="20">
        <v>200236</v>
      </c>
      <c r="H30" s="20">
        <v>217457</v>
      </c>
      <c r="I30" s="20">
        <v>245062</v>
      </c>
      <c r="J30" s="20">
        <v>294698</v>
      </c>
      <c r="K30" s="20">
        <v>369742</v>
      </c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2"/>
      <c r="FW30" s="2"/>
      <c r="FX30" s="2"/>
    </row>
    <row r="31" spans="1:181">
      <c r="A31" s="21" t="s">
        <v>71</v>
      </c>
      <c r="B31" s="19" t="s">
        <v>20</v>
      </c>
      <c r="C31" s="20">
        <v>135067</v>
      </c>
      <c r="D31" s="20">
        <v>149998.69348443096</v>
      </c>
      <c r="E31" s="20">
        <v>171700</v>
      </c>
      <c r="F31" s="20">
        <v>185675</v>
      </c>
      <c r="G31" s="20">
        <v>216512.19356893172</v>
      </c>
      <c r="H31" s="20">
        <v>253074</v>
      </c>
      <c r="I31" s="20">
        <v>285458</v>
      </c>
      <c r="J31" s="20">
        <v>307197</v>
      </c>
      <c r="K31" s="20">
        <v>322939</v>
      </c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2"/>
      <c r="FW31" s="2"/>
      <c r="FX31" s="2"/>
    </row>
    <row r="32" spans="1:181">
      <c r="A32" s="22"/>
      <c r="B32" s="23" t="s">
        <v>30</v>
      </c>
      <c r="C32" s="24">
        <f>C17+C20+C28+C29+C30+C31</f>
        <v>745123.05882166827</v>
      </c>
      <c r="D32" s="24">
        <f t="shared" ref="D32:K32" si="5">D17+D20+D28+D29+D30+D31</f>
        <v>851787.27298483858</v>
      </c>
      <c r="E32" s="24">
        <f t="shared" si="5"/>
        <v>962462.06916269718</v>
      </c>
      <c r="F32" s="24">
        <f t="shared" si="5"/>
        <v>1036126.8126254308</v>
      </c>
      <c r="G32" s="24">
        <f t="shared" si="5"/>
        <v>1141854.4804169377</v>
      </c>
      <c r="H32" s="24">
        <f t="shared" si="5"/>
        <v>1265485.1753801939</v>
      </c>
      <c r="I32" s="24">
        <f t="shared" si="5"/>
        <v>1406753.1085988567</v>
      </c>
      <c r="J32" s="24">
        <f t="shared" si="5"/>
        <v>1584757.6376128306</v>
      </c>
      <c r="K32" s="24">
        <f t="shared" si="5"/>
        <v>1799302.5241299502</v>
      </c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2"/>
      <c r="FW32" s="2"/>
      <c r="FX32" s="2"/>
    </row>
    <row r="33" spans="1:181" s="9" customFormat="1">
      <c r="A33" s="26" t="s">
        <v>27</v>
      </c>
      <c r="B33" s="27" t="s">
        <v>41</v>
      </c>
      <c r="C33" s="28">
        <f t="shared" ref="C33:K33" si="6">C6+C11+C13+C14+C15+C17+C20+C28+C29+C30+C31</f>
        <v>1703209.8249104186</v>
      </c>
      <c r="D33" s="28">
        <f t="shared" si="6"/>
        <v>1851917.6301848765</v>
      </c>
      <c r="E33" s="28">
        <f t="shared" si="6"/>
        <v>1932058.1396722998</v>
      </c>
      <c r="F33" s="28">
        <f t="shared" si="6"/>
        <v>1949007.9531847255</v>
      </c>
      <c r="G33" s="28">
        <f t="shared" si="6"/>
        <v>2027106.7438821006</v>
      </c>
      <c r="H33" s="28">
        <f t="shared" si="6"/>
        <v>2187346.3853801936</v>
      </c>
      <c r="I33" s="28">
        <f t="shared" si="6"/>
        <v>2435549.3494313112</v>
      </c>
      <c r="J33" s="28">
        <f t="shared" si="6"/>
        <v>2740381.6174298399</v>
      </c>
      <c r="K33" s="28">
        <f t="shared" si="6"/>
        <v>3072892.0064239833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2"/>
      <c r="FW33" s="2"/>
      <c r="FX33" s="2"/>
      <c r="FY33" s="3"/>
    </row>
    <row r="34" spans="1:181">
      <c r="A34" s="29" t="s">
        <v>33</v>
      </c>
      <c r="B34" s="30" t="s">
        <v>25</v>
      </c>
      <c r="C34" s="20">
        <f>GSVA_cur!C34</f>
        <v>152456.01298907335</v>
      </c>
      <c r="D34" s="20">
        <f>GSVA_cur!D34</f>
        <v>183012.74252035917</v>
      </c>
      <c r="E34" s="20">
        <f>GSVA_cur!E34</f>
        <v>175549.3215234626</v>
      </c>
      <c r="F34" s="20">
        <f>GSVA_cur!F34</f>
        <v>181289</v>
      </c>
      <c r="G34" s="20">
        <f>GSVA_cur!G34</f>
        <v>271497</v>
      </c>
      <c r="H34" s="20">
        <f>GSVA_cur!H34</f>
        <v>313769</v>
      </c>
      <c r="I34" s="20">
        <f>GSVA_cur!I34</f>
        <v>235389</v>
      </c>
      <c r="J34" s="20">
        <f>GSVA_cur!J34</f>
        <v>266576</v>
      </c>
      <c r="K34" s="20">
        <f>GSVA_cur!K34</f>
        <v>264955.56827785884</v>
      </c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</row>
    <row r="35" spans="1:181">
      <c r="A35" s="29" t="s">
        <v>34</v>
      </c>
      <c r="B35" s="30" t="s">
        <v>24</v>
      </c>
      <c r="C35" s="20">
        <f>GSVA_cur!C35</f>
        <v>52863</v>
      </c>
      <c r="D35" s="20">
        <f>GSVA_cur!D35</f>
        <v>69677</v>
      </c>
      <c r="E35" s="20">
        <f>GSVA_cur!E35</f>
        <v>66154</v>
      </c>
      <c r="F35" s="20">
        <f>GSVA_cur!F35</f>
        <v>60604</v>
      </c>
      <c r="G35" s="20">
        <f>GSVA_cur!G35</f>
        <v>46988</v>
      </c>
      <c r="H35" s="20">
        <f>GSVA_cur!H35</f>
        <v>37020</v>
      </c>
      <c r="I35" s="20">
        <f>GSVA_cur!I35</f>
        <v>25721</v>
      </c>
      <c r="J35" s="20">
        <f>GSVA_cur!J35</f>
        <v>52583</v>
      </c>
      <c r="K35" s="20">
        <f>GSVA_cur!K35</f>
        <v>54592.312790970675</v>
      </c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</row>
    <row r="36" spans="1:181">
      <c r="A36" s="31" t="s">
        <v>35</v>
      </c>
      <c r="B36" s="32" t="s">
        <v>53</v>
      </c>
      <c r="C36" s="24">
        <f>C33+C34-C35</f>
        <v>1802802.8378994919</v>
      </c>
      <c r="D36" s="24">
        <f t="shared" ref="D36:K36" si="7">D33+D34-D35</f>
        <v>1965253.3727052356</v>
      </c>
      <c r="E36" s="24">
        <f t="shared" si="7"/>
        <v>2041453.4611957623</v>
      </c>
      <c r="F36" s="24">
        <f t="shared" si="7"/>
        <v>2069692.9531847257</v>
      </c>
      <c r="G36" s="24">
        <f t="shared" si="7"/>
        <v>2251615.7438821006</v>
      </c>
      <c r="H36" s="24">
        <f t="shared" si="7"/>
        <v>2464095.3853801936</v>
      </c>
      <c r="I36" s="24">
        <f t="shared" si="7"/>
        <v>2645217.3494313112</v>
      </c>
      <c r="J36" s="24">
        <f t="shared" si="7"/>
        <v>2954374.6174298399</v>
      </c>
      <c r="K36" s="24">
        <f t="shared" si="7"/>
        <v>3283255.2619108711</v>
      </c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</row>
    <row r="37" spans="1:181">
      <c r="A37" s="29" t="s">
        <v>36</v>
      </c>
      <c r="B37" s="30" t="s">
        <v>32</v>
      </c>
      <c r="C37" s="13">
        <f>GSVA_cur!C37</f>
        <v>30040</v>
      </c>
      <c r="D37" s="13">
        <f>GSVA_cur!D37</f>
        <v>30690</v>
      </c>
      <c r="E37" s="13">
        <f>GSVA_cur!E37</f>
        <v>31350</v>
      </c>
      <c r="F37" s="13">
        <f>GSVA_cur!F37</f>
        <v>32020</v>
      </c>
      <c r="G37" s="13">
        <f>GSVA_cur!G37</f>
        <v>32710</v>
      </c>
      <c r="H37" s="13">
        <f>GSVA_cur!H37</f>
        <v>33410</v>
      </c>
      <c r="I37" s="13">
        <f>GSVA_cur!I37</f>
        <v>34130</v>
      </c>
      <c r="J37" s="13">
        <f>GSVA_cur!J37</f>
        <v>34870</v>
      </c>
      <c r="K37" s="13">
        <f>GSVA_cur!K37</f>
        <v>35620</v>
      </c>
      <c r="M37" s="2"/>
      <c r="N37" s="2"/>
      <c r="O37" s="2"/>
      <c r="P37" s="2"/>
    </row>
    <row r="38" spans="1:181">
      <c r="A38" s="31" t="s">
        <v>37</v>
      </c>
      <c r="B38" s="32" t="s">
        <v>54</v>
      </c>
      <c r="C38" s="24">
        <f>C36/C37*1000</f>
        <v>60013.410049916507</v>
      </c>
      <c r="D38" s="24">
        <f t="shared" ref="D38:K38" si="8">D36/D37*1000</f>
        <v>64035.626350773397</v>
      </c>
      <c r="E38" s="24">
        <f t="shared" si="8"/>
        <v>65118.132733517145</v>
      </c>
      <c r="F38" s="24">
        <f t="shared" si="8"/>
        <v>64637.5063455567</v>
      </c>
      <c r="G38" s="24">
        <f t="shared" si="8"/>
        <v>68835.699904680543</v>
      </c>
      <c r="H38" s="24">
        <f t="shared" si="8"/>
        <v>73753.229134396694</v>
      </c>
      <c r="I38" s="24">
        <f t="shared" si="8"/>
        <v>77504.170800800217</v>
      </c>
      <c r="J38" s="24">
        <f t="shared" si="8"/>
        <v>84725.397689413236</v>
      </c>
      <c r="K38" s="24">
        <f t="shared" si="8"/>
        <v>92174.487981776285</v>
      </c>
      <c r="L38" s="4"/>
      <c r="M38" s="4"/>
      <c r="N38" s="4"/>
      <c r="O38" s="4"/>
      <c r="P38" s="4"/>
      <c r="BQ38" s="5"/>
      <c r="BR38" s="5"/>
      <c r="BS38" s="5"/>
      <c r="BT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6" max="1048575" man="1"/>
    <brk id="28" max="1048575" man="1"/>
    <brk id="44" max="1048575" man="1"/>
    <brk id="108" max="95" man="1"/>
    <brk id="144" max="1048575" man="1"/>
    <brk id="168" max="1048575" man="1"/>
    <brk id="176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Y38"/>
  <sheetViews>
    <sheetView zoomScale="115" zoomScaleNormal="115" zoomScaleSheetLayoutView="100" workbookViewId="0">
      <pane xSplit="2" ySplit="5" topLeftCell="C30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34.7109375" style="1" customWidth="1"/>
    <col min="3" max="5" width="12.28515625" style="1" customWidth="1"/>
    <col min="6" max="6" width="12.28515625" style="3" customWidth="1"/>
    <col min="7" max="11" width="12.28515625" style="2" customWidth="1"/>
    <col min="12" max="12" width="10.85546875" style="2" customWidth="1"/>
    <col min="13" max="13" width="11" style="3" customWidth="1"/>
    <col min="14" max="16" width="11.42578125" style="3" customWidth="1"/>
    <col min="17" max="44" width="9.140625" style="3" customWidth="1"/>
    <col min="45" max="45" width="12.42578125" style="3" customWidth="1"/>
    <col min="46" max="67" width="9.140625" style="3" customWidth="1"/>
    <col min="68" max="68" width="12.140625" style="3" customWidth="1"/>
    <col min="69" max="72" width="9.140625" style="3" customWidth="1"/>
    <col min="73" max="77" width="9.140625" style="3" hidden="1" customWidth="1"/>
    <col min="78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2" customWidth="1"/>
    <col min="103" max="107" width="9.140625" style="2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50" width="9.140625" style="3" customWidth="1"/>
    <col min="151" max="151" width="9.140625" style="3" hidden="1" customWidth="1"/>
    <col min="152" max="159" width="9.140625" style="3" customWidth="1"/>
    <col min="160" max="160" width="9.140625" style="3" hidden="1" customWidth="1"/>
    <col min="161" max="165" width="9.140625" style="3" customWidth="1"/>
    <col min="166" max="166" width="9.140625" style="3" hidden="1" customWidth="1"/>
    <col min="167" max="176" width="9.140625" style="3" customWidth="1"/>
    <col min="177" max="180" width="8.85546875" style="3"/>
    <col min="181" max="181" width="12.7109375" style="3" bestFit="1" customWidth="1"/>
    <col min="182" max="16384" width="8.85546875" style="1"/>
  </cols>
  <sheetData>
    <row r="1" spans="1:181" ht="18.75">
      <c r="A1" s="1" t="s">
        <v>43</v>
      </c>
      <c r="B1" s="10" t="s">
        <v>56</v>
      </c>
      <c r="H1" s="2" t="s">
        <v>72</v>
      </c>
    </row>
    <row r="2" spans="1:181" ht="15.75">
      <c r="A2" s="8" t="s">
        <v>42</v>
      </c>
    </row>
    <row r="3" spans="1:181" ht="15.75">
      <c r="A3" s="8"/>
    </row>
    <row r="4" spans="1:181" ht="15.75">
      <c r="A4" s="8"/>
      <c r="E4" s="7"/>
      <c r="F4" s="7" t="s">
        <v>47</v>
      </c>
    </row>
    <row r="5" spans="1:181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4" t="s">
        <v>55</v>
      </c>
      <c r="H5" s="14" t="s">
        <v>57</v>
      </c>
      <c r="I5" s="14" t="s">
        <v>58</v>
      </c>
      <c r="J5" s="14" t="s">
        <v>59</v>
      </c>
      <c r="K5" s="14" t="s">
        <v>60</v>
      </c>
    </row>
    <row r="6" spans="1:181" s="9" customFormat="1">
      <c r="A6" s="15" t="s">
        <v>26</v>
      </c>
      <c r="B6" s="16" t="s">
        <v>2</v>
      </c>
      <c r="C6" s="17">
        <f>SUM(C7:C10)</f>
        <v>263796.97389878385</v>
      </c>
      <c r="D6" s="17">
        <f t="shared" ref="D6:K6" si="0">SUM(D7:D10)</f>
        <v>293046.35661660315</v>
      </c>
      <c r="E6" s="17">
        <f t="shared" si="0"/>
        <v>303988</v>
      </c>
      <c r="F6" s="17">
        <f t="shared" si="0"/>
        <v>352627</v>
      </c>
      <c r="G6" s="17">
        <f t="shared" si="0"/>
        <v>333560.83371054748</v>
      </c>
      <c r="H6" s="17">
        <f t="shared" si="0"/>
        <v>346486</v>
      </c>
      <c r="I6" s="17">
        <f t="shared" si="0"/>
        <v>350799</v>
      </c>
      <c r="J6" s="17">
        <f t="shared" si="0"/>
        <v>352452</v>
      </c>
      <c r="K6" s="17">
        <f t="shared" si="0"/>
        <v>359120.17831305251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2"/>
      <c r="FW6" s="2"/>
      <c r="FX6" s="2"/>
      <c r="FY6" s="3"/>
    </row>
    <row r="7" spans="1:181">
      <c r="A7" s="18">
        <v>1.1000000000000001</v>
      </c>
      <c r="B7" s="19" t="s">
        <v>49</v>
      </c>
      <c r="C7" s="20">
        <v>145769.69163613729</v>
      </c>
      <c r="D7" s="20">
        <v>175359.89075310194</v>
      </c>
      <c r="E7" s="20">
        <v>177756</v>
      </c>
      <c r="F7" s="20">
        <v>185992</v>
      </c>
      <c r="G7" s="20">
        <v>189972.39064150781</v>
      </c>
      <c r="H7" s="20">
        <v>189646</v>
      </c>
      <c r="I7" s="20">
        <v>191585</v>
      </c>
      <c r="J7" s="20">
        <v>189573</v>
      </c>
      <c r="K7" s="20">
        <v>190724</v>
      </c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2"/>
      <c r="FW7" s="2"/>
      <c r="FX7" s="2"/>
    </row>
    <row r="8" spans="1:181">
      <c r="A8" s="18">
        <v>1.2</v>
      </c>
      <c r="B8" s="19" t="s">
        <v>50</v>
      </c>
      <c r="C8" s="20">
        <v>58947.165535754502</v>
      </c>
      <c r="D8" s="20">
        <v>59255.41619203845</v>
      </c>
      <c r="E8" s="20">
        <v>66345</v>
      </c>
      <c r="F8" s="20">
        <v>66794</v>
      </c>
      <c r="G8" s="20">
        <v>68214.297567128844</v>
      </c>
      <c r="H8" s="20">
        <v>70273</v>
      </c>
      <c r="I8" s="20">
        <v>72446</v>
      </c>
      <c r="J8" s="20">
        <v>73724</v>
      </c>
      <c r="K8" s="20">
        <v>74452</v>
      </c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2"/>
      <c r="FW8" s="2"/>
      <c r="FX8" s="2"/>
    </row>
    <row r="9" spans="1:181">
      <c r="A9" s="18">
        <v>1.3</v>
      </c>
      <c r="B9" s="19" t="s">
        <v>51</v>
      </c>
      <c r="C9" s="20">
        <v>55478.351648320611</v>
      </c>
      <c r="D9" s="20">
        <v>54078.108129587752</v>
      </c>
      <c r="E9" s="20">
        <v>55209</v>
      </c>
      <c r="F9" s="20">
        <v>94899</v>
      </c>
      <c r="G9" s="20">
        <v>64976.543791958728</v>
      </c>
      <c r="H9" s="20">
        <v>74743</v>
      </c>
      <c r="I9" s="20">
        <v>76553</v>
      </c>
      <c r="J9" s="20">
        <v>76707</v>
      </c>
      <c r="K9" s="20">
        <v>81070.178313052544</v>
      </c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2"/>
      <c r="FW9" s="2"/>
      <c r="FX9" s="2"/>
    </row>
    <row r="10" spans="1:181">
      <c r="A10" s="18">
        <v>1.4</v>
      </c>
      <c r="B10" s="19" t="s">
        <v>52</v>
      </c>
      <c r="C10" s="20">
        <v>3601.7650785714286</v>
      </c>
      <c r="D10" s="20">
        <v>4352.9415418749995</v>
      </c>
      <c r="E10" s="20">
        <v>4678</v>
      </c>
      <c r="F10" s="20">
        <v>4942</v>
      </c>
      <c r="G10" s="20">
        <v>10397.601709952136</v>
      </c>
      <c r="H10" s="20">
        <v>11824</v>
      </c>
      <c r="I10" s="20">
        <v>10215</v>
      </c>
      <c r="J10" s="20">
        <v>12448</v>
      </c>
      <c r="K10" s="20">
        <v>12874</v>
      </c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2"/>
      <c r="FW10" s="2"/>
      <c r="FX10" s="2"/>
    </row>
    <row r="11" spans="1:181">
      <c r="A11" s="21" t="s">
        <v>62</v>
      </c>
      <c r="B11" s="19" t="s">
        <v>3</v>
      </c>
      <c r="C11" s="20">
        <v>122605</v>
      </c>
      <c r="D11" s="20">
        <v>100061</v>
      </c>
      <c r="E11" s="20">
        <v>140983.06019528094</v>
      </c>
      <c r="F11" s="20">
        <v>57466</v>
      </c>
      <c r="G11" s="20">
        <v>104361.54843509186</v>
      </c>
      <c r="H11" s="20">
        <v>69132</v>
      </c>
      <c r="I11" s="20">
        <v>61687</v>
      </c>
      <c r="J11" s="20">
        <v>72174</v>
      </c>
      <c r="K11" s="20">
        <v>78068</v>
      </c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2"/>
      <c r="FW11" s="2"/>
      <c r="FX11" s="2"/>
    </row>
    <row r="12" spans="1:181">
      <c r="A12" s="22"/>
      <c r="B12" s="23" t="s">
        <v>28</v>
      </c>
      <c r="C12" s="24">
        <f>C6+C11</f>
        <v>386401.97389878385</v>
      </c>
      <c r="D12" s="24">
        <f t="shared" ref="D12:K12" si="1">D6+D11</f>
        <v>393107.35661660315</v>
      </c>
      <c r="E12" s="24">
        <f t="shared" si="1"/>
        <v>444971.06019528094</v>
      </c>
      <c r="F12" s="24">
        <f t="shared" si="1"/>
        <v>410093</v>
      </c>
      <c r="G12" s="24">
        <f t="shared" si="1"/>
        <v>437922.38214563933</v>
      </c>
      <c r="H12" s="24">
        <f t="shared" si="1"/>
        <v>415618</v>
      </c>
      <c r="I12" s="24">
        <f t="shared" si="1"/>
        <v>412486</v>
      </c>
      <c r="J12" s="24">
        <f t="shared" si="1"/>
        <v>424626</v>
      </c>
      <c r="K12" s="24">
        <f t="shared" si="1"/>
        <v>437188.17831305251</v>
      </c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2"/>
      <c r="FW12" s="2"/>
      <c r="FX12" s="2"/>
    </row>
    <row r="13" spans="1:181" s="9" customFormat="1">
      <c r="A13" s="15" t="s">
        <v>63</v>
      </c>
      <c r="B13" s="16" t="s">
        <v>4</v>
      </c>
      <c r="C13" s="17">
        <v>426022.96308200946</v>
      </c>
      <c r="D13" s="17">
        <v>422227.98538283492</v>
      </c>
      <c r="E13" s="17">
        <v>338180.81312985078</v>
      </c>
      <c r="F13" s="17">
        <v>273050.45580077462</v>
      </c>
      <c r="G13" s="17">
        <v>109372.26591804146</v>
      </c>
      <c r="H13" s="17">
        <v>140501.36141549182</v>
      </c>
      <c r="I13" s="17">
        <v>182568.05498379047</v>
      </c>
      <c r="J13" s="17">
        <v>192361.15400865936</v>
      </c>
      <c r="K13" s="17">
        <v>227625.23307418771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2"/>
      <c r="FW13" s="2"/>
      <c r="FX13" s="2"/>
      <c r="FY13" s="3"/>
    </row>
    <row r="14" spans="1:181" ht="25.5">
      <c r="A14" s="21" t="s">
        <v>64</v>
      </c>
      <c r="B14" s="19" t="s">
        <v>5</v>
      </c>
      <c r="C14" s="20">
        <v>37234</v>
      </c>
      <c r="D14" s="20">
        <v>31555</v>
      </c>
      <c r="E14" s="20">
        <v>36781</v>
      </c>
      <c r="F14" s="20">
        <v>36426</v>
      </c>
      <c r="G14" s="20">
        <v>26145.085365830768</v>
      </c>
      <c r="H14" s="20">
        <v>19268</v>
      </c>
      <c r="I14" s="20">
        <v>19523.183973543266</v>
      </c>
      <c r="J14" s="20">
        <v>34323</v>
      </c>
      <c r="K14" s="20">
        <v>37988</v>
      </c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4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4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4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2"/>
      <c r="FW14" s="2"/>
      <c r="FX14" s="2"/>
    </row>
    <row r="15" spans="1:181">
      <c r="A15" s="21" t="s">
        <v>65</v>
      </c>
      <c r="B15" s="19" t="s">
        <v>6</v>
      </c>
      <c r="C15" s="20">
        <v>108427.36356436624</v>
      </c>
      <c r="D15" s="20">
        <v>91971.271998373995</v>
      </c>
      <c r="E15" s="20">
        <v>93689</v>
      </c>
      <c r="F15" s="20">
        <v>97715</v>
      </c>
      <c r="G15" s="20">
        <v>116244.10800568451</v>
      </c>
      <c r="H15" s="20">
        <v>103489</v>
      </c>
      <c r="I15" s="33">
        <v>113287</v>
      </c>
      <c r="J15" s="33">
        <v>139816</v>
      </c>
      <c r="K15" s="33">
        <v>158895</v>
      </c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4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4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4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2"/>
      <c r="FW15" s="2"/>
      <c r="FX15" s="2"/>
    </row>
    <row r="16" spans="1:181">
      <c r="A16" s="22"/>
      <c r="B16" s="23" t="s">
        <v>29</v>
      </c>
      <c r="C16" s="24">
        <f>+C13+C14+C15</f>
        <v>571684.3266463757</v>
      </c>
      <c r="D16" s="24">
        <f t="shared" ref="D16:K16" si="2">+D13+D14+D15</f>
        <v>545754.25738120894</v>
      </c>
      <c r="E16" s="24">
        <f t="shared" si="2"/>
        <v>468650.81312985078</v>
      </c>
      <c r="F16" s="24">
        <f t="shared" si="2"/>
        <v>407191.45580077462</v>
      </c>
      <c r="G16" s="24">
        <f t="shared" si="2"/>
        <v>251761.45928955675</v>
      </c>
      <c r="H16" s="24">
        <f t="shared" si="2"/>
        <v>263258.36141549179</v>
      </c>
      <c r="I16" s="24">
        <f t="shared" si="2"/>
        <v>315378.23895733373</v>
      </c>
      <c r="J16" s="24">
        <f t="shared" si="2"/>
        <v>366500.15400865936</v>
      </c>
      <c r="K16" s="24">
        <f t="shared" si="2"/>
        <v>424508.23307418771</v>
      </c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4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4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4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2"/>
      <c r="FW16" s="2"/>
      <c r="FX16" s="2"/>
    </row>
    <row r="17" spans="1:181" s="9" customFormat="1">
      <c r="A17" s="15" t="s">
        <v>66</v>
      </c>
      <c r="B17" s="16" t="s">
        <v>7</v>
      </c>
      <c r="C17" s="17">
        <f>C18+C19</f>
        <v>252216.64662557637</v>
      </c>
      <c r="D17" s="17">
        <f t="shared" ref="D17:K17" si="3">D18+D19</f>
        <v>292208.5992739416</v>
      </c>
      <c r="E17" s="17">
        <f t="shared" si="3"/>
        <v>320979.50910511828</v>
      </c>
      <c r="F17" s="17">
        <f t="shared" si="3"/>
        <v>328065.20133436134</v>
      </c>
      <c r="G17" s="17">
        <f t="shared" si="3"/>
        <v>385448.79486599</v>
      </c>
      <c r="H17" s="17">
        <f t="shared" si="3"/>
        <v>436280.09966690303</v>
      </c>
      <c r="I17" s="17">
        <f t="shared" si="3"/>
        <v>488051.23787697143</v>
      </c>
      <c r="J17" s="17">
        <f t="shared" si="3"/>
        <v>539190.02316090139</v>
      </c>
      <c r="K17" s="17">
        <f t="shared" si="3"/>
        <v>620218.74686023465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2"/>
      <c r="FW17" s="2"/>
      <c r="FX17" s="2"/>
      <c r="FY17" s="3"/>
    </row>
    <row r="18" spans="1:181">
      <c r="A18" s="18">
        <v>6.1</v>
      </c>
      <c r="B18" s="19" t="s">
        <v>8</v>
      </c>
      <c r="C18" s="20">
        <v>233629.09375157632</v>
      </c>
      <c r="D18" s="20">
        <v>273272.72976151278</v>
      </c>
      <c r="E18" s="20">
        <v>301773.79054346518</v>
      </c>
      <c r="F18" s="20">
        <v>308343.96311338618</v>
      </c>
      <c r="G18" s="20">
        <v>363088.1877437692</v>
      </c>
      <c r="H18" s="20">
        <v>412757.96781086031</v>
      </c>
      <c r="I18" s="33">
        <v>462375.27103518753</v>
      </c>
      <c r="J18" s="33">
        <v>511480.93797873089</v>
      </c>
      <c r="K18" s="33">
        <v>589246.7418420898</v>
      </c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2"/>
      <c r="FW18" s="2"/>
      <c r="FX18" s="2"/>
    </row>
    <row r="19" spans="1:181">
      <c r="A19" s="18">
        <v>6.2</v>
      </c>
      <c r="B19" s="19" t="s">
        <v>9</v>
      </c>
      <c r="C19" s="20">
        <v>18587.552874000059</v>
      </c>
      <c r="D19" s="20">
        <v>18935.869512428817</v>
      </c>
      <c r="E19" s="20">
        <v>19205.71856165311</v>
      </c>
      <c r="F19" s="20">
        <v>19721.238220975123</v>
      </c>
      <c r="G19" s="20">
        <v>22360.607122220797</v>
      </c>
      <c r="H19" s="20">
        <v>23522.131856042746</v>
      </c>
      <c r="I19" s="33">
        <v>25675.966841783909</v>
      </c>
      <c r="J19" s="33">
        <v>27709.085182170511</v>
      </c>
      <c r="K19" s="33">
        <v>30972.00501814489</v>
      </c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2"/>
      <c r="FW19" s="2"/>
      <c r="FX19" s="2"/>
    </row>
    <row r="20" spans="1:181" s="9" customFormat="1" ht="25.5">
      <c r="A20" s="15" t="s">
        <v>67</v>
      </c>
      <c r="B20" s="25" t="s">
        <v>10</v>
      </c>
      <c r="C20" s="17">
        <f>SUM(C21:C27)</f>
        <v>70843.657820414403</v>
      </c>
      <c r="D20" s="17">
        <f t="shared" ref="D20:K20" si="4">SUM(D21:D27)</f>
        <v>79029.773509120016</v>
      </c>
      <c r="E20" s="17">
        <f t="shared" si="4"/>
        <v>77804.105600187264</v>
      </c>
      <c r="F20" s="17">
        <f t="shared" si="4"/>
        <v>83097.005974786996</v>
      </c>
      <c r="G20" s="17">
        <f t="shared" si="4"/>
        <v>90666.851185929307</v>
      </c>
      <c r="H20" s="17">
        <f t="shared" si="4"/>
        <v>88560.08569475112</v>
      </c>
      <c r="I20" s="17">
        <f t="shared" si="4"/>
        <v>82148.261147990881</v>
      </c>
      <c r="J20" s="17">
        <f t="shared" si="4"/>
        <v>77458.736567991873</v>
      </c>
      <c r="K20" s="17">
        <f t="shared" si="4"/>
        <v>85514.474739445985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2"/>
      <c r="FW20" s="2"/>
      <c r="FX20" s="2"/>
      <c r="FY20" s="3"/>
    </row>
    <row r="21" spans="1:181">
      <c r="A21" s="18">
        <v>7.1</v>
      </c>
      <c r="B21" s="19" t="s">
        <v>11</v>
      </c>
      <c r="C21" s="20"/>
      <c r="D21" s="20"/>
      <c r="E21" s="20"/>
      <c r="F21" s="20"/>
      <c r="G21" s="20"/>
      <c r="H21" s="20"/>
      <c r="I21" s="20"/>
      <c r="J21" s="20"/>
      <c r="K21" s="20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2"/>
      <c r="FW21" s="2"/>
      <c r="FX21" s="2"/>
    </row>
    <row r="22" spans="1:181">
      <c r="A22" s="18">
        <v>7.2</v>
      </c>
      <c r="B22" s="19" t="s">
        <v>12</v>
      </c>
      <c r="C22" s="20">
        <v>50168.440125131354</v>
      </c>
      <c r="D22" s="20">
        <v>55153.260352083322</v>
      </c>
      <c r="E22" s="20">
        <v>53028.212284805166</v>
      </c>
      <c r="F22" s="20">
        <v>53494.146625372785</v>
      </c>
      <c r="G22" s="20">
        <v>56527.105537432129</v>
      </c>
      <c r="H22" s="20">
        <v>55353.423850141888</v>
      </c>
      <c r="I22" s="33">
        <v>51311.196116618332</v>
      </c>
      <c r="J22" s="33">
        <v>48086.007253890086</v>
      </c>
      <c r="K22" s="33">
        <v>54710.160513823073</v>
      </c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2"/>
      <c r="FW22" s="2"/>
      <c r="FX22" s="2"/>
    </row>
    <row r="23" spans="1:181">
      <c r="A23" s="18">
        <v>7.3</v>
      </c>
      <c r="B23" s="19" t="s">
        <v>13</v>
      </c>
      <c r="C23" s="20"/>
      <c r="D23" s="20"/>
      <c r="E23" s="20"/>
      <c r="F23" s="20"/>
      <c r="G23" s="20"/>
      <c r="H23" s="20"/>
      <c r="I23" s="33"/>
      <c r="J23" s="33"/>
      <c r="K23" s="33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2"/>
      <c r="FW23" s="2"/>
      <c r="FX23" s="2"/>
    </row>
    <row r="24" spans="1:181">
      <c r="A24" s="18">
        <v>7.4</v>
      </c>
      <c r="B24" s="19" t="s">
        <v>14</v>
      </c>
      <c r="C24" s="20">
        <v>232.19807187514004</v>
      </c>
      <c r="D24" s="20">
        <v>402.36496323827623</v>
      </c>
      <c r="E24" s="20">
        <v>205.62458087653511</v>
      </c>
      <c r="F24" s="20">
        <v>456.09986723418285</v>
      </c>
      <c r="G24" s="20">
        <v>-138.10370671472825</v>
      </c>
      <c r="H24" s="20">
        <v>76.00069758161122</v>
      </c>
      <c r="I24" s="33">
        <v>62.460228172955709</v>
      </c>
      <c r="J24" s="33">
        <v>34.658950139281458</v>
      </c>
      <c r="K24" s="33">
        <v>25.765184240458431</v>
      </c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2"/>
      <c r="FW24" s="2"/>
      <c r="FX24" s="2"/>
    </row>
    <row r="25" spans="1:181">
      <c r="A25" s="18">
        <v>7.5</v>
      </c>
      <c r="B25" s="19" t="s">
        <v>15</v>
      </c>
      <c r="C25" s="20"/>
      <c r="D25" s="20"/>
      <c r="E25" s="20"/>
      <c r="F25" s="20"/>
      <c r="G25" s="20"/>
      <c r="H25" s="20">
        <v>1004.0436509090398</v>
      </c>
      <c r="I25" s="33">
        <v>1041.3973790110872</v>
      </c>
      <c r="J25" s="33">
        <v>1226.3102530938183</v>
      </c>
      <c r="K25" s="33">
        <v>1436.2110404394582</v>
      </c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2"/>
      <c r="FW25" s="2"/>
      <c r="FX25" s="2"/>
    </row>
    <row r="26" spans="1:181">
      <c r="A26" s="18">
        <v>7.6</v>
      </c>
      <c r="B26" s="19" t="s">
        <v>16</v>
      </c>
      <c r="C26" s="20">
        <v>246.69563004000031</v>
      </c>
      <c r="D26" s="20">
        <v>256.11600839815452</v>
      </c>
      <c r="E26" s="20">
        <v>268.75448850139128</v>
      </c>
      <c r="F26" s="20">
        <v>308.1919099948355</v>
      </c>
      <c r="G26" s="20">
        <v>356.73821260805579</v>
      </c>
      <c r="H26" s="20">
        <v>376.14449767557403</v>
      </c>
      <c r="I26" s="33">
        <v>394.84368449137014</v>
      </c>
      <c r="J26" s="33">
        <v>399.47423736220776</v>
      </c>
      <c r="K26" s="33">
        <v>422.33029062684125</v>
      </c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2"/>
      <c r="FW26" s="2"/>
      <c r="FX26" s="2"/>
    </row>
    <row r="27" spans="1:181" ht="25.5">
      <c r="A27" s="18">
        <v>7.7</v>
      </c>
      <c r="B27" s="19" t="s">
        <v>17</v>
      </c>
      <c r="C27" s="20">
        <v>20196.323993367922</v>
      </c>
      <c r="D27" s="20">
        <v>23218.032185400276</v>
      </c>
      <c r="E27" s="20">
        <v>24301.514246004168</v>
      </c>
      <c r="F27" s="20">
        <v>28838.567572185202</v>
      </c>
      <c r="G27" s="20">
        <v>33921.111142603848</v>
      </c>
      <c r="H27" s="20">
        <v>31750.472998443001</v>
      </c>
      <c r="I27" s="33">
        <v>29338.363739697132</v>
      </c>
      <c r="J27" s="33">
        <v>27712.28587350648</v>
      </c>
      <c r="K27" s="33">
        <v>28920.007710316157</v>
      </c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2"/>
      <c r="FW27" s="2"/>
      <c r="FX27" s="2"/>
    </row>
    <row r="28" spans="1:181">
      <c r="A28" s="21" t="s">
        <v>68</v>
      </c>
      <c r="B28" s="19" t="s">
        <v>18</v>
      </c>
      <c r="C28" s="20">
        <v>54943</v>
      </c>
      <c r="D28" s="20">
        <v>54468</v>
      </c>
      <c r="E28" s="20">
        <v>54513</v>
      </c>
      <c r="F28" s="20">
        <v>60228.747727011796</v>
      </c>
      <c r="G28" s="20">
        <v>63756.776264779568</v>
      </c>
      <c r="H28" s="20">
        <v>65029</v>
      </c>
      <c r="I28" s="33">
        <v>68848.764861194475</v>
      </c>
      <c r="J28" s="33">
        <v>69656.540246603472</v>
      </c>
      <c r="K28" s="33">
        <v>72342.652176772128</v>
      </c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2"/>
      <c r="FW28" s="2"/>
      <c r="FX28" s="2"/>
    </row>
    <row r="29" spans="1:181" ht="25.5">
      <c r="A29" s="21" t="s">
        <v>69</v>
      </c>
      <c r="B29" s="19" t="s">
        <v>19</v>
      </c>
      <c r="C29" s="20">
        <v>94497.754375677498</v>
      </c>
      <c r="D29" s="20">
        <v>94994.857527898916</v>
      </c>
      <c r="E29" s="20">
        <v>96137</v>
      </c>
      <c r="F29" s="20">
        <v>99190</v>
      </c>
      <c r="G29" s="20">
        <v>105808.49125986247</v>
      </c>
      <c r="H29" s="20">
        <v>95995</v>
      </c>
      <c r="I29" s="33">
        <v>96383.656056084117</v>
      </c>
      <c r="J29" s="33">
        <v>97571.724449898218</v>
      </c>
      <c r="K29" s="33">
        <v>98451.687725831522</v>
      </c>
      <c r="L29" s="4"/>
      <c r="M29" s="6"/>
      <c r="N29" s="6"/>
      <c r="O29" s="6"/>
      <c r="P29" s="6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2"/>
      <c r="FW29" s="2"/>
      <c r="FX29" s="2"/>
    </row>
    <row r="30" spans="1:181">
      <c r="A30" s="21" t="s">
        <v>70</v>
      </c>
      <c r="B30" s="19" t="s">
        <v>44</v>
      </c>
      <c r="C30" s="20">
        <v>137555</v>
      </c>
      <c r="D30" s="20">
        <v>130380</v>
      </c>
      <c r="E30" s="20">
        <v>136201</v>
      </c>
      <c r="F30" s="20">
        <v>151288</v>
      </c>
      <c r="G30" s="20">
        <v>152887</v>
      </c>
      <c r="H30" s="20">
        <v>161943</v>
      </c>
      <c r="I30" s="33">
        <v>170478</v>
      </c>
      <c r="J30" s="33">
        <v>234600</v>
      </c>
      <c r="K30" s="33">
        <v>249203</v>
      </c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2"/>
      <c r="FW30" s="2"/>
      <c r="FX30" s="2"/>
    </row>
    <row r="31" spans="1:181">
      <c r="A31" s="21" t="s">
        <v>71</v>
      </c>
      <c r="B31" s="19" t="s">
        <v>20</v>
      </c>
      <c r="C31" s="20">
        <v>135067</v>
      </c>
      <c r="D31" s="20">
        <v>137905.15572867048</v>
      </c>
      <c r="E31" s="20">
        <v>146575</v>
      </c>
      <c r="F31" s="20">
        <v>149546</v>
      </c>
      <c r="G31" s="20">
        <v>156733.23248948416</v>
      </c>
      <c r="H31" s="20">
        <v>181068</v>
      </c>
      <c r="I31" s="33">
        <v>198427</v>
      </c>
      <c r="J31" s="33">
        <v>206174</v>
      </c>
      <c r="K31" s="33">
        <v>214794</v>
      </c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2"/>
      <c r="FW31" s="2"/>
      <c r="FX31" s="2"/>
    </row>
    <row r="32" spans="1:181">
      <c r="A32" s="22"/>
      <c r="B32" s="23" t="s">
        <v>30</v>
      </c>
      <c r="C32" s="24">
        <f>C17+C20+C28+C29+C30+C31</f>
        <v>745123.05882166827</v>
      </c>
      <c r="D32" s="24">
        <f t="shared" ref="D32:K32" si="5">D17+D20+D28+D29+D30+D31</f>
        <v>788986.38603963098</v>
      </c>
      <c r="E32" s="24">
        <f t="shared" si="5"/>
        <v>832209.61470530555</v>
      </c>
      <c r="F32" s="24">
        <f t="shared" si="5"/>
        <v>871414.95503616007</v>
      </c>
      <c r="G32" s="24">
        <f t="shared" si="5"/>
        <v>955301.1460660455</v>
      </c>
      <c r="H32" s="24">
        <f t="shared" si="5"/>
        <v>1028875.1853616541</v>
      </c>
      <c r="I32" s="24">
        <f t="shared" si="5"/>
        <v>1104336.9199422407</v>
      </c>
      <c r="J32" s="24">
        <f t="shared" si="5"/>
        <v>1224651.0244253948</v>
      </c>
      <c r="K32" s="24">
        <f t="shared" si="5"/>
        <v>1340524.5615022844</v>
      </c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2"/>
      <c r="FW32" s="2"/>
      <c r="FX32" s="2"/>
    </row>
    <row r="33" spans="1:181" s="9" customFormat="1">
      <c r="A33" s="26" t="s">
        <v>27</v>
      </c>
      <c r="B33" s="27" t="s">
        <v>41</v>
      </c>
      <c r="C33" s="28">
        <f t="shared" ref="C33:K33" si="6">C6+C11+C13+C14+C15+C17+C20+C28+C29+C30+C31</f>
        <v>1703209.3593668276</v>
      </c>
      <c r="D33" s="28">
        <f t="shared" si="6"/>
        <v>1727848.0000374434</v>
      </c>
      <c r="E33" s="28">
        <f t="shared" si="6"/>
        <v>1745831.4880304374</v>
      </c>
      <c r="F33" s="28">
        <f t="shared" si="6"/>
        <v>1688699.4108369348</v>
      </c>
      <c r="G33" s="28">
        <f t="shared" si="6"/>
        <v>1644984.9875012415</v>
      </c>
      <c r="H33" s="28">
        <f t="shared" si="6"/>
        <v>1707751.5467771459</v>
      </c>
      <c r="I33" s="28">
        <f t="shared" si="6"/>
        <v>1832201.1588995745</v>
      </c>
      <c r="J33" s="28">
        <f t="shared" si="6"/>
        <v>2015777.1784340541</v>
      </c>
      <c r="K33" s="28">
        <f t="shared" si="6"/>
        <v>2202220.9728895249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2"/>
      <c r="FW33" s="2"/>
      <c r="FX33" s="2"/>
      <c r="FY33" s="3"/>
    </row>
    <row r="34" spans="1:181">
      <c r="A34" s="29" t="s">
        <v>33</v>
      </c>
      <c r="B34" s="30" t="s">
        <v>25</v>
      </c>
      <c r="C34" s="20">
        <f>GSVA_const!C34</f>
        <v>152456.01298907335</v>
      </c>
      <c r="D34" s="20">
        <f>GSVA_const!D34</f>
        <v>168648.90710677547</v>
      </c>
      <c r="E34" s="20">
        <f>GSVA_const!E34</f>
        <v>150560.97638131116</v>
      </c>
      <c r="F34" s="20">
        <f>GSVA_const!F34</f>
        <v>151096.92695589236</v>
      </c>
      <c r="G34" s="20">
        <f>GSVA_const!G34</f>
        <v>227393.75968902957</v>
      </c>
      <c r="H34" s="20">
        <f>GSVA_const!H34</f>
        <v>251395.12568728111</v>
      </c>
      <c r="I34" s="20">
        <f>GSVA_const!I34</f>
        <v>184306.54966511519</v>
      </c>
      <c r="J34" s="20">
        <f>GSVA_const!J34</f>
        <v>201961.7247982205</v>
      </c>
      <c r="K34" s="20">
        <f>GSVA_const!K34</f>
        <v>194132.9469708222</v>
      </c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</row>
    <row r="35" spans="1:181">
      <c r="A35" s="29" t="s">
        <v>34</v>
      </c>
      <c r="B35" s="30" t="s">
        <v>24</v>
      </c>
      <c r="C35" s="20">
        <f>GSVA_const!C35</f>
        <v>52863</v>
      </c>
      <c r="D35" s="20">
        <f>GSVA_const!D35</f>
        <v>64208.370076589425</v>
      </c>
      <c r="E35" s="20">
        <f>GSVA_const!E35</f>
        <v>56737.392916657052</v>
      </c>
      <c r="F35" s="20">
        <f>GSVA_const!F35</f>
        <v>50510.94198343475</v>
      </c>
      <c r="G35" s="20">
        <f>GSVA_const!G35</f>
        <v>39355.049891041599</v>
      </c>
      <c r="H35" s="20">
        <f>GSVA_const!H35</f>
        <v>29660.825489271236</v>
      </c>
      <c r="I35" s="20">
        <f>GSVA_const!I35</f>
        <v>20139.211109849777</v>
      </c>
      <c r="J35" s="20">
        <f>GSVA_const!J35</f>
        <v>39837.619947275183</v>
      </c>
      <c r="K35" s="20">
        <f>GSVA_const!K35</f>
        <v>39999.788013323632</v>
      </c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</row>
    <row r="36" spans="1:181">
      <c r="A36" s="31" t="s">
        <v>35</v>
      </c>
      <c r="B36" s="32" t="s">
        <v>53</v>
      </c>
      <c r="C36" s="24">
        <f>C33+C34-C35</f>
        <v>1802802.3723559009</v>
      </c>
      <c r="D36" s="24">
        <f t="shared" ref="D36:K36" si="7">D33+D34-D35</f>
        <v>1832288.5370676294</v>
      </c>
      <c r="E36" s="24">
        <f t="shared" si="7"/>
        <v>1839655.0714950915</v>
      </c>
      <c r="F36" s="24">
        <f t="shared" si="7"/>
        <v>1789285.3958093924</v>
      </c>
      <c r="G36" s="24">
        <f t="shared" si="7"/>
        <v>1833023.6972992294</v>
      </c>
      <c r="H36" s="24">
        <f t="shared" si="7"/>
        <v>1929485.8469751559</v>
      </c>
      <c r="I36" s="24">
        <f t="shared" si="7"/>
        <v>1996368.49745484</v>
      </c>
      <c r="J36" s="24">
        <f t="shared" si="7"/>
        <v>2177901.2832849994</v>
      </c>
      <c r="K36" s="24">
        <f t="shared" si="7"/>
        <v>2356354.1318470235</v>
      </c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</row>
    <row r="37" spans="1:181">
      <c r="A37" s="29" t="s">
        <v>36</v>
      </c>
      <c r="B37" s="30" t="s">
        <v>32</v>
      </c>
      <c r="C37" s="20">
        <f>GSVA_cur!C37</f>
        <v>30040</v>
      </c>
      <c r="D37" s="20">
        <f>GSVA_cur!D37</f>
        <v>30690</v>
      </c>
      <c r="E37" s="20">
        <f>GSVA_cur!E37</f>
        <v>31350</v>
      </c>
      <c r="F37" s="20">
        <f>GSVA_cur!F37</f>
        <v>32020</v>
      </c>
      <c r="G37" s="20">
        <f>GSVA_cur!G37</f>
        <v>32710</v>
      </c>
      <c r="H37" s="20">
        <f>GSVA_cur!H37</f>
        <v>33410</v>
      </c>
      <c r="I37" s="20">
        <f>GSVA_cur!I37</f>
        <v>34130</v>
      </c>
      <c r="J37" s="20">
        <f>GSVA_cur!J37</f>
        <v>34870</v>
      </c>
      <c r="K37" s="20">
        <f>GSVA_cur!K37</f>
        <v>35620</v>
      </c>
      <c r="M37" s="2"/>
      <c r="N37" s="2"/>
      <c r="O37" s="2"/>
      <c r="P37" s="2"/>
    </row>
    <row r="38" spans="1:181">
      <c r="A38" s="31" t="s">
        <v>37</v>
      </c>
      <c r="B38" s="32" t="s">
        <v>54</v>
      </c>
      <c r="C38" s="24">
        <f>C36/C37*1000</f>
        <v>60013.394552460086</v>
      </c>
      <c r="D38" s="24">
        <f t="shared" ref="D38:K38" si="8">D36/D37*1000</f>
        <v>59703.112970597249</v>
      </c>
      <c r="E38" s="24">
        <f t="shared" si="8"/>
        <v>58681.182503830671</v>
      </c>
      <c r="F38" s="24">
        <f t="shared" si="8"/>
        <v>55880.243466876716</v>
      </c>
      <c r="G38" s="24">
        <f t="shared" si="8"/>
        <v>56038.633362862412</v>
      </c>
      <c r="H38" s="24">
        <f t="shared" si="8"/>
        <v>57751.74639255181</v>
      </c>
      <c r="I38" s="24">
        <f t="shared" si="8"/>
        <v>58493.070537791973</v>
      </c>
      <c r="J38" s="24">
        <f t="shared" si="8"/>
        <v>62457.736830656708</v>
      </c>
      <c r="K38" s="24">
        <f t="shared" si="8"/>
        <v>66152.55844601414</v>
      </c>
      <c r="L38" s="4"/>
      <c r="M38" s="4"/>
      <c r="N38" s="4"/>
      <c r="O38" s="4"/>
      <c r="P38" s="4"/>
      <c r="BQ38" s="5"/>
      <c r="BR38" s="5"/>
      <c r="BS38" s="5"/>
      <c r="BT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6" max="1048575" man="1"/>
    <brk id="28" max="1048575" man="1"/>
    <brk id="44" max="1048575" man="1"/>
    <brk id="108" max="95" man="1"/>
    <brk id="144" max="1048575" man="1"/>
    <brk id="168" max="1048575" man="1"/>
    <brk id="176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2020-08-27T07:58:02Z</dcterms:modified>
</cp:coreProperties>
</file>