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I17"/>
  <c r="H17"/>
  <c r="G17"/>
  <c r="F17"/>
  <c r="E17"/>
  <c r="E32" s="1"/>
  <c r="D17"/>
  <c r="D32" s="1"/>
  <c r="C17"/>
  <c r="C32" s="1"/>
  <c r="J16"/>
  <c r="I16"/>
  <c r="H16"/>
  <c r="G16"/>
  <c r="F16"/>
  <c r="E16"/>
  <c r="D16"/>
  <c r="C16"/>
  <c r="J6"/>
  <c r="J12" s="1"/>
  <c r="I6"/>
  <c r="I12" s="1"/>
  <c r="H6"/>
  <c r="H12" s="1"/>
  <c r="G6"/>
  <c r="G12" s="1"/>
  <c r="F6"/>
  <c r="F12" s="1"/>
  <c r="E6"/>
  <c r="E12" s="1"/>
  <c r="D6"/>
  <c r="D12" s="1"/>
  <c r="C6"/>
  <c r="C12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I17"/>
  <c r="H17"/>
  <c r="G17"/>
  <c r="F17"/>
  <c r="E17"/>
  <c r="E32" s="1"/>
  <c r="D17"/>
  <c r="D32" s="1"/>
  <c r="C17"/>
  <c r="C32" s="1"/>
  <c r="J16"/>
  <c r="I16"/>
  <c r="H16"/>
  <c r="G16"/>
  <c r="F16"/>
  <c r="E16"/>
  <c r="D16"/>
  <c r="C16"/>
  <c r="J6"/>
  <c r="J12" s="1"/>
  <c r="I6"/>
  <c r="I12" s="1"/>
  <c r="H6"/>
  <c r="H12" s="1"/>
  <c r="G6"/>
  <c r="G12" s="1"/>
  <c r="F6"/>
  <c r="F12" s="1"/>
  <c r="E6"/>
  <c r="E12" s="1"/>
  <c r="D6"/>
  <c r="D12" s="1"/>
  <c r="C6"/>
  <c r="C12" s="1"/>
  <c r="J37" i="1"/>
  <c r="I37"/>
  <c r="H37"/>
  <c r="G37"/>
  <c r="F37"/>
  <c r="E37"/>
  <c r="D37"/>
  <c r="C37"/>
  <c r="J20"/>
  <c r="I20"/>
  <c r="H20"/>
  <c r="G20"/>
  <c r="F20"/>
  <c r="E20"/>
  <c r="D20"/>
  <c r="C20"/>
  <c r="J17"/>
  <c r="I17"/>
  <c r="H17"/>
  <c r="G17"/>
  <c r="F17"/>
  <c r="E17"/>
  <c r="E32" s="1"/>
  <c r="D17"/>
  <c r="D32" s="1"/>
  <c r="C17"/>
  <c r="C32" s="1"/>
  <c r="J16"/>
  <c r="I16"/>
  <c r="H16"/>
  <c r="G16"/>
  <c r="F16"/>
  <c r="E16"/>
  <c r="D16"/>
  <c r="C16"/>
  <c r="J6"/>
  <c r="J12" s="1"/>
  <c r="I6"/>
  <c r="I12" s="1"/>
  <c r="H6"/>
  <c r="H12" s="1"/>
  <c r="G6"/>
  <c r="G12" s="1"/>
  <c r="F6"/>
  <c r="F12" s="1"/>
  <c r="E6"/>
  <c r="E12" s="1"/>
  <c r="D6"/>
  <c r="D12" s="1"/>
  <c r="C6"/>
  <c r="C12" s="1"/>
  <c r="J20" i="10"/>
  <c r="I20"/>
  <c r="H20"/>
  <c r="G20"/>
  <c r="F20"/>
  <c r="E20"/>
  <c r="D20"/>
  <c r="C20"/>
  <c r="J17"/>
  <c r="I17"/>
  <c r="H17"/>
  <c r="G17"/>
  <c r="F17"/>
  <c r="E17"/>
  <c r="E32" s="1"/>
  <c r="D17"/>
  <c r="D32" s="1"/>
  <c r="C17"/>
  <c r="C32" s="1"/>
  <c r="J16"/>
  <c r="I16"/>
  <c r="H16"/>
  <c r="G16"/>
  <c r="F16"/>
  <c r="E16"/>
  <c r="D16"/>
  <c r="C16"/>
  <c r="J6"/>
  <c r="J12" s="1"/>
  <c r="I6"/>
  <c r="I12" s="1"/>
  <c r="H6"/>
  <c r="H12" s="1"/>
  <c r="G6"/>
  <c r="G12" s="1"/>
  <c r="F6"/>
  <c r="F12" s="1"/>
  <c r="E6"/>
  <c r="E12" s="1"/>
  <c r="D6"/>
  <c r="D12" s="1"/>
  <c r="C6"/>
  <c r="C12" s="1"/>
  <c r="G32" i="1" l="1"/>
  <c r="H32" i="10"/>
  <c r="F32"/>
  <c r="J32"/>
  <c r="F32" i="1"/>
  <c r="F33" s="1"/>
  <c r="F36" s="1"/>
  <c r="F38" s="1"/>
  <c r="J32"/>
  <c r="F32" i="11"/>
  <c r="J32"/>
  <c r="F32" i="12"/>
  <c r="J32"/>
  <c r="G32" i="10"/>
  <c r="I32"/>
  <c r="I32" i="1"/>
  <c r="I33" s="1"/>
  <c r="I36" s="1"/>
  <c r="I38" s="1"/>
  <c r="I32" i="11"/>
  <c r="I33" s="1"/>
  <c r="I36" s="1"/>
  <c r="I38" s="1"/>
  <c r="I32" i="12"/>
  <c r="H32" i="1"/>
  <c r="H32" i="11"/>
  <c r="H33" s="1"/>
  <c r="H36" s="1"/>
  <c r="H38" s="1"/>
  <c r="H32" i="12"/>
  <c r="G32" i="11"/>
  <c r="G32" i="12"/>
  <c r="F33"/>
  <c r="F36" s="1"/>
  <c r="F38" s="1"/>
  <c r="J33"/>
  <c r="J36" s="1"/>
  <c r="J38" s="1"/>
  <c r="E33"/>
  <c r="E36" s="1"/>
  <c r="E38" s="1"/>
  <c r="I33"/>
  <c r="I36" s="1"/>
  <c r="I38" s="1"/>
  <c r="D33"/>
  <c r="D36" s="1"/>
  <c r="D38" s="1"/>
  <c r="H33"/>
  <c r="H36" s="1"/>
  <c r="H38" s="1"/>
  <c r="C33"/>
  <c r="C36" s="1"/>
  <c r="C38" s="1"/>
  <c r="G33"/>
  <c r="G36" s="1"/>
  <c r="G38" s="1"/>
  <c r="F33" i="11"/>
  <c r="F36" s="1"/>
  <c r="F38" s="1"/>
  <c r="E33"/>
  <c r="E36" s="1"/>
  <c r="E38" s="1"/>
  <c r="J33"/>
  <c r="J36" s="1"/>
  <c r="J38" s="1"/>
  <c r="D33"/>
  <c r="D36" s="1"/>
  <c r="D38" s="1"/>
  <c r="C33"/>
  <c r="C36" s="1"/>
  <c r="C38" s="1"/>
  <c r="G33"/>
  <c r="G36" s="1"/>
  <c r="G38" s="1"/>
  <c r="J33" i="1"/>
  <c r="J36" s="1"/>
  <c r="J38" s="1"/>
  <c r="E33"/>
  <c r="E36" s="1"/>
  <c r="E38" s="1"/>
  <c r="D33"/>
  <c r="D36" s="1"/>
  <c r="D38" s="1"/>
  <c r="H33"/>
  <c r="H36" s="1"/>
  <c r="H38" s="1"/>
  <c r="C33"/>
  <c r="C36" s="1"/>
  <c r="C38" s="1"/>
  <c r="G33"/>
  <c r="G36" s="1"/>
  <c r="G38" s="1"/>
  <c r="F33" i="10"/>
  <c r="F36" s="1"/>
  <c r="F38" s="1"/>
  <c r="I33"/>
  <c r="I36" s="1"/>
  <c r="I38" s="1"/>
  <c r="J33"/>
  <c r="J36" s="1"/>
  <c r="J38" s="1"/>
  <c r="E33"/>
  <c r="E36" s="1"/>
  <c r="E38" s="1"/>
  <c r="D33"/>
  <c r="D36" s="1"/>
  <c r="D38" s="1"/>
  <c r="H33"/>
  <c r="H36" s="1"/>
  <c r="H38" s="1"/>
  <c r="C33"/>
  <c r="C36" s="1"/>
  <c r="C38" s="1"/>
  <c r="G33"/>
  <c r="G36" s="1"/>
  <c r="G38" s="1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<sst xmlns="http://schemas.openxmlformats.org/spreadsheetml/2006/main" count="261" uniqueCount="72">
  <si>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</si>
  <si>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</si>
  <si>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</si>
  <si>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</si>
  <si>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</si>
  <si>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</si>
  <si>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</si>
  <si>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</si>
  <si>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</si>
  <si>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</si>
  <si>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</si>
  <si>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</si>
  <si>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</si>
  <si>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</si>
  <si>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</si>
  <si>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</si>
  <si>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</si>
  <si>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</si>
  <si>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</si>
  <si>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</si>
  <si>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</si>
  <si>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</si>
  <si>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</si>
  <si>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</si>
  <si>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</si>
  <si>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</si>
  <si>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</si>
  <si>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</si>
  <si>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</si>
  <si>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</si>
  <si>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</si>
  <si>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</si>
  <si>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</si>
  <si>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</si>
  <si>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</si>
  <si>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</si>
  <si>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</si>
  <si>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</si>
  <si>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</si>
  <si>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</si>
  <si>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</si>
  <si>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</si>
  <si>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</si>
  <si>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</si>
  <si>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</si>
  <si>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</si>
  <si>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</si>
  <si>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</si>
  <si>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</si>
  <si>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</si>
  <si>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</si>
  <si>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</si>
  <si>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</si>
  <si>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</si>
  <si>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</si>
  <si>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</si>
  <si>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Mizoram</t>
  </si>
  <si>
    <t>2016-17</t>
  </si>
  <si>
    <t>2017-18</t>
  </si>
  <si>
    <t>2018-19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</si>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</sst>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1" fontId="12" fillId="0" borderId="1" xfId="0" applyNumberFormat="1" applyFont="1" applyBorder="1"/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3" fillId="0" borderId="1" xfId="0" applyNumberFormat="1" applyFont="1" applyBorder="1"/>
    <xf numFmtId="0" fontId="14" fillId="3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/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5" fillId="3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1" fontId="12" fillId="0" borderId="1" xfId="0" applyNumberFormat="1" applyFont="1" applyFill="1" applyBorder="1" applyProtection="1"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1" fontId="12" fillId="3" borderId="1" xfId="0" applyNumberFormat="1" applyFont="1" applyFill="1" applyBorder="1" applyProtection="1"/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1" fontId="12" fillId="4" borderId="1" xfId="0" applyNumberFormat="1" applyFont="1" applyFill="1" applyBorder="1" applyProtection="1">
      <protection locked="0"/>
    </xf>
    <xf numFmtId="1" fontId="12" fillId="4" borderId="1" xfId="0" applyNumberFormat="1" applyFont="1" applyFill="1" applyBorder="1" applyProtection="1"/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G40"/>
  <sheetViews>
    <sheetView tabSelected="1" zoomScale="85" zoomScaleNormal="85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D8" sqref="D8"/>
    </sheetView>
  </sheetViews>
  <sheetFormatPr defaultColWidth="8.85546875" defaultRowHeight="15"/>
  <cols>
    <col min="1" max="1" width="11" style="1" customWidth="1"/>
    <col min="2" max="2" width="28.42578125" style="1" customWidth="1"/>
    <col min="3" max="5" width="18.7109375" style="1" customWidth="1"/>
    <col min="6" max="8" width="18.7109375" style="3" customWidth="1"/>
    <col min="9" max="10" width="18.7109375" style="2" customWidth="1"/>
    <col min="11" max="11" width="10" style="3" customWidth="1"/>
    <col min="12" max="12" width="11.5703125" style="2" customWidth="1"/>
    <col min="13" max="14" width="9.140625" style="3" customWidth="1"/>
    <col min="15" max="15" width="11.85546875" style="3" customWidth="1"/>
    <col min="16" max="16" width="11.28515625" style="3" customWidth="1"/>
    <col min="17" max="17" width="11.7109375" style="2" customWidth="1"/>
    <col min="18" max="18" width="9.140625" style="3" customWidth="1"/>
    <col min="19" max="19" width="10.85546875" style="3" customWidth="1"/>
    <col min="20" max="20" width="10.85546875" style="2" customWidth="1"/>
    <col min="21" max="21" width="11" style="3" customWidth="1"/>
    <col min="22" max="24" width="11.42578125" style="3" customWidth="1"/>
    <col min="25" max="52" width="9.140625" style="3" customWidth="1"/>
    <col min="53" max="53" width="12.42578125" style="3" customWidth="1"/>
    <col min="54" max="75" width="9.140625" style="3" customWidth="1"/>
    <col min="76" max="76" width="12.140625" style="3" customWidth="1"/>
    <col min="77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3" customWidth="1"/>
    <col min="105" max="109" width="9.140625" style="3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27" width="9.140625" style="2" hidden="1" customWidth="1"/>
    <col min="128" max="128" width="9.140625" style="2" customWidth="1"/>
    <col min="129" max="158" width="9.140625" style="3" customWidth="1"/>
    <col min="159" max="159" width="9.140625" style="3" hidden="1" customWidth="1"/>
    <col min="160" max="167" width="9.140625" style="3" customWidth="1"/>
    <col min="168" max="168" width="9.140625" style="3" hidden="1" customWidth="1"/>
    <col min="169" max="173" width="9.140625" style="3" customWidth="1"/>
    <col min="174" max="174" width="9.140625" style="3" hidden="1" customWidth="1"/>
    <col min="175" max="184" width="9.140625" style="3" customWidth="1"/>
    <col min="185" max="188" width="8.85546875" style="3"/>
    <col min="189" max="189" width="12.7109375" style="3" bestFit="1" customWidth="1"/>
    <col min="190" max="16384" width="8.85546875" style="1"/>
  </cols>
  <sheetData>
    <row r="1" spans="1:189" ht="23.25">
      <c r="A1" s="1" t="s">
        <v>43</v>
      </c>
      <c r="B1" s="10" t="s">
        <v>56</v>
      </c>
      <c r="H1" s="3" t="s">
        <v>71</v>
      </c>
      <c r="S1" s="4"/>
    </row>
    <row r="2" spans="1:189" ht="15.75">
      <c r="A2" s="8" t="s">
        <v>38</v>
      </c>
    </row>
    <row r="3" spans="1:189" ht="15.75">
      <c r="A3" s="8"/>
    </row>
    <row r="4" spans="1:189" ht="15.75">
      <c r="A4" s="8"/>
      <c r="E4" s="7"/>
      <c r="F4" s="7" t="s">
        <v>47</v>
      </c>
      <c r="G4" s="7"/>
      <c r="H4" s="7"/>
    </row>
    <row r="5" spans="1:189">
      <c r="A5" s="24" t="s">
        <v>0</v>
      </c>
      <c r="B5" s="25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2" t="s">
        <v>55</v>
      </c>
      <c r="H5" s="12" t="s">
        <v>57</v>
      </c>
      <c r="I5" s="13" t="s">
        <v>58</v>
      </c>
      <c r="J5" s="13" t="s">
        <v>59</v>
      </c>
    </row>
    <row r="6" spans="1:189" s="9" customFormat="1" ht="30.75" customHeight="1">
      <c r="A6" s="19" t="s">
        <v>26</v>
      </c>
      <c r="B6" s="14" t="s">
        <v>2</v>
      </c>
      <c r="C6" s="18">
        <f>+C7+C8+C9+C10</f>
        <v>149468</v>
      </c>
      <c r="D6" s="18">
        <f t="shared" ref="D6:J6" si="0">+D7+D8+D9+D10</f>
        <v>161353</v>
      </c>
      <c r="E6" s="18">
        <f t="shared" si="0"/>
        <v>189885.63119999997</v>
      </c>
      <c r="F6" s="18">
        <f t="shared" si="0"/>
        <v>420218</v>
      </c>
      <c r="G6" s="18">
        <f t="shared" si="0"/>
        <v>465297.43167028163</v>
      </c>
      <c r="H6" s="18">
        <f t="shared" si="0"/>
        <v>515111.56953833159</v>
      </c>
      <c r="I6" s="18">
        <f t="shared" si="0"/>
        <v>496962.79552656098</v>
      </c>
      <c r="J6" s="18">
        <f t="shared" si="0"/>
        <v>547136.06453195529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2"/>
      <c r="GE6" s="2"/>
      <c r="GF6" s="2"/>
      <c r="GG6" s="3"/>
    </row>
    <row r="7" spans="1:189">
      <c r="A7" s="26">
        <v>1.1000000000000001</v>
      </c>
      <c r="B7" s="15" t="s">
        <v>49</v>
      </c>
      <c r="C7" s="16">
        <v>75876</v>
      </c>
      <c r="D7" s="16">
        <v>83792</v>
      </c>
      <c r="E7" s="16">
        <v>101130.7162</v>
      </c>
      <c r="F7" s="16">
        <v>116034</v>
      </c>
      <c r="G7" s="16">
        <v>129483.972618</v>
      </c>
      <c r="H7" s="16">
        <v>147434.61005682932</v>
      </c>
      <c r="I7" s="16">
        <v>165699.07319160929</v>
      </c>
      <c r="J7" s="16">
        <v>174792.39330877498</v>
      </c>
      <c r="K7" s="5"/>
      <c r="L7" s="4"/>
      <c r="M7" s="5"/>
      <c r="N7" s="5"/>
      <c r="O7" s="5"/>
      <c r="P7" s="5"/>
      <c r="Q7" s="4"/>
      <c r="R7" s="5"/>
      <c r="S7" s="5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2"/>
      <c r="GE7" s="2"/>
      <c r="GF7" s="2"/>
    </row>
    <row r="8" spans="1:189">
      <c r="A8" s="26">
        <v>1.2</v>
      </c>
      <c r="B8" s="15" t="s">
        <v>50</v>
      </c>
      <c r="C8" s="16">
        <v>30336</v>
      </c>
      <c r="D8" s="16">
        <v>30843</v>
      </c>
      <c r="E8" s="16">
        <v>36831.574999999997</v>
      </c>
      <c r="F8" s="16">
        <v>45847</v>
      </c>
      <c r="G8" s="16">
        <v>53660.634352281646</v>
      </c>
      <c r="H8" s="16">
        <v>66165.791132437458</v>
      </c>
      <c r="I8" s="16">
        <v>86813.928292044424</v>
      </c>
      <c r="J8" s="16">
        <v>122389.84359122621</v>
      </c>
      <c r="K8" s="5"/>
      <c r="L8" s="4"/>
      <c r="M8" s="5"/>
      <c r="N8" s="5"/>
      <c r="O8" s="5"/>
      <c r="P8" s="5"/>
      <c r="Q8" s="4"/>
      <c r="R8" s="5"/>
      <c r="S8" s="5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2"/>
      <c r="GE8" s="2"/>
      <c r="GF8" s="2"/>
    </row>
    <row r="9" spans="1:189">
      <c r="A9" s="26">
        <v>1.3</v>
      </c>
      <c r="B9" s="15" t="s">
        <v>51</v>
      </c>
      <c r="C9" s="16">
        <v>38403</v>
      </c>
      <c r="D9" s="16">
        <v>40972</v>
      </c>
      <c r="E9" s="16">
        <v>45741.958200000001</v>
      </c>
      <c r="F9" s="16">
        <v>251289</v>
      </c>
      <c r="G9" s="16">
        <v>274341.8247</v>
      </c>
      <c r="H9" s="16">
        <v>292437.8491259148</v>
      </c>
      <c r="I9" s="16">
        <v>234901.93578672098</v>
      </c>
      <c r="J9" s="16">
        <v>240390.81642233979</v>
      </c>
      <c r="K9" s="5"/>
      <c r="L9" s="4"/>
      <c r="M9" s="5"/>
      <c r="N9" s="5"/>
      <c r="O9" s="5"/>
      <c r="P9" s="5"/>
      <c r="Q9" s="4"/>
      <c r="R9" s="5"/>
      <c r="S9" s="5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2"/>
      <c r="GE9" s="2"/>
      <c r="GF9" s="2"/>
    </row>
    <row r="10" spans="1:189">
      <c r="A10" s="26">
        <v>1.4</v>
      </c>
      <c r="B10" s="15" t="s">
        <v>52</v>
      </c>
      <c r="C10" s="16">
        <v>4853</v>
      </c>
      <c r="D10" s="16">
        <v>5746</v>
      </c>
      <c r="E10" s="16">
        <v>6181.3818000000001</v>
      </c>
      <c r="F10" s="16">
        <v>7048</v>
      </c>
      <c r="G10" s="16">
        <v>7811</v>
      </c>
      <c r="H10" s="16">
        <v>9073.3192231500016</v>
      </c>
      <c r="I10" s="16">
        <v>9547.8582561862513</v>
      </c>
      <c r="J10" s="16">
        <v>9563.0112096143621</v>
      </c>
      <c r="K10" s="5"/>
      <c r="L10" s="4"/>
      <c r="M10" s="5"/>
      <c r="N10" s="5"/>
      <c r="O10" s="5"/>
      <c r="P10" s="5"/>
      <c r="Q10" s="4"/>
      <c r="R10" s="5"/>
      <c r="S10" s="5"/>
      <c r="T10" s="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2"/>
      <c r="GE10" s="2"/>
      <c r="GF10" s="2"/>
    </row>
    <row r="11" spans="1:189" ht="27" customHeight="1">
      <c r="A11" s="27" t="s">
        <v>61</v>
      </c>
      <c r="B11" s="15" t="s">
        <v>3</v>
      </c>
      <c r="C11" s="16">
        <v>5073</v>
      </c>
      <c r="D11" s="16">
        <v>4009</v>
      </c>
      <c r="E11" s="16">
        <v>12490.545599999999</v>
      </c>
      <c r="F11" s="16">
        <v>8718</v>
      </c>
      <c r="G11" s="16">
        <v>8246.624407527881</v>
      </c>
      <c r="H11" s="16">
        <v>4982.7809153870166</v>
      </c>
      <c r="I11" s="16">
        <v>6999.7919243885281</v>
      </c>
      <c r="J11" s="16">
        <v>7680.4621499568711</v>
      </c>
      <c r="K11" s="5"/>
      <c r="L11" s="4"/>
      <c r="M11" s="5"/>
      <c r="N11" s="5"/>
      <c r="O11" s="5"/>
      <c r="P11" s="5"/>
      <c r="Q11" s="4"/>
      <c r="R11" s="5"/>
      <c r="S11" s="5"/>
      <c r="T11" s="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2"/>
      <c r="GE11" s="2"/>
      <c r="GF11" s="2"/>
    </row>
    <row r="12" spans="1:189">
      <c r="A12" s="28"/>
      <c r="B12" s="17" t="s">
        <v>28</v>
      </c>
      <c r="C12" s="29">
        <f>+C6+C11</f>
        <v>154541</v>
      </c>
      <c r="D12" s="29">
        <f t="shared" ref="D12:J12" si="1">+D6+D11</f>
        <v>165362</v>
      </c>
      <c r="E12" s="29">
        <f t="shared" si="1"/>
        <v>202376.17679999999</v>
      </c>
      <c r="F12" s="29">
        <f t="shared" si="1"/>
        <v>428936</v>
      </c>
      <c r="G12" s="29">
        <f t="shared" si="1"/>
        <v>473544.05607780954</v>
      </c>
      <c r="H12" s="29">
        <f t="shared" si="1"/>
        <v>520094.35045371862</v>
      </c>
      <c r="I12" s="29">
        <f t="shared" si="1"/>
        <v>503962.58745094953</v>
      </c>
      <c r="J12" s="29">
        <f t="shared" si="1"/>
        <v>554816.52668191213</v>
      </c>
      <c r="K12" s="5"/>
      <c r="L12" s="4"/>
      <c r="M12" s="5"/>
      <c r="N12" s="5"/>
      <c r="O12" s="5"/>
      <c r="P12" s="5"/>
      <c r="Q12" s="4"/>
      <c r="R12" s="5"/>
      <c r="S12" s="5"/>
      <c r="T12" s="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2"/>
      <c r="GE12" s="2"/>
      <c r="GF12" s="2"/>
    </row>
    <row r="13" spans="1:189" s="9" customFormat="1">
      <c r="A13" s="19" t="s">
        <v>62</v>
      </c>
      <c r="B13" s="14" t="s">
        <v>4</v>
      </c>
      <c r="C13" s="18">
        <v>6578</v>
      </c>
      <c r="D13" s="18">
        <v>7358</v>
      </c>
      <c r="E13" s="18">
        <v>8329.2988999999998</v>
      </c>
      <c r="F13" s="11">
        <v>8111</v>
      </c>
      <c r="G13" s="11">
        <v>10459.64</v>
      </c>
      <c r="H13" s="11">
        <v>11154.6088</v>
      </c>
      <c r="I13" s="18">
        <v>11207.6625</v>
      </c>
      <c r="J13" s="18">
        <v>12248.565820109765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2"/>
      <c r="GE13" s="2"/>
      <c r="GF13" s="2"/>
      <c r="GG13" s="3"/>
    </row>
    <row r="14" spans="1:189" ht="28.5">
      <c r="A14" s="27" t="s">
        <v>63</v>
      </c>
      <c r="B14" s="15" t="s">
        <v>5</v>
      </c>
      <c r="C14" s="30">
        <v>51024</v>
      </c>
      <c r="D14" s="30">
        <v>61109</v>
      </c>
      <c r="E14" s="30">
        <v>101365</v>
      </c>
      <c r="F14" s="11">
        <v>136540</v>
      </c>
      <c r="G14" s="11">
        <v>147465</v>
      </c>
      <c r="H14" s="11">
        <v>194817</v>
      </c>
      <c r="I14" s="18">
        <v>256612</v>
      </c>
      <c r="J14" s="18">
        <v>256159</v>
      </c>
      <c r="K14" s="5"/>
      <c r="L14" s="4"/>
      <c r="M14" s="5"/>
      <c r="N14" s="5"/>
      <c r="O14" s="5"/>
      <c r="P14" s="5"/>
      <c r="Q14" s="4"/>
      <c r="R14" s="5"/>
      <c r="S14" s="5"/>
      <c r="T14" s="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4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4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4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2"/>
      <c r="GE14" s="2"/>
      <c r="GF14" s="2"/>
    </row>
    <row r="15" spans="1:189">
      <c r="A15" s="27" t="s">
        <v>64</v>
      </c>
      <c r="B15" s="15" t="s">
        <v>6</v>
      </c>
      <c r="C15" s="30">
        <v>89328</v>
      </c>
      <c r="D15" s="30">
        <v>88507</v>
      </c>
      <c r="E15" s="30">
        <v>113326</v>
      </c>
      <c r="F15" s="18">
        <v>125175</v>
      </c>
      <c r="G15" s="18">
        <v>141137</v>
      </c>
      <c r="H15" s="18">
        <v>151504.88891549999</v>
      </c>
      <c r="I15" s="18">
        <v>178026.56075800001</v>
      </c>
      <c r="J15" s="18">
        <v>172786.79429849997</v>
      </c>
      <c r="K15" s="5"/>
      <c r="L15" s="4"/>
      <c r="M15" s="5"/>
      <c r="N15" s="5"/>
      <c r="O15" s="5"/>
      <c r="P15" s="5"/>
      <c r="Q15" s="4"/>
      <c r="R15" s="5"/>
      <c r="S15" s="5"/>
      <c r="T15" s="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4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4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4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2"/>
      <c r="GE15" s="2"/>
      <c r="GF15" s="2"/>
    </row>
    <row r="16" spans="1:189">
      <c r="A16" s="28"/>
      <c r="B16" s="17" t="s">
        <v>29</v>
      </c>
      <c r="C16" s="29">
        <f>+C13+C14+C15</f>
        <v>146930</v>
      </c>
      <c r="D16" s="29">
        <f t="shared" ref="D16:J16" si="2">+D13+D14+D15</f>
        <v>156974</v>
      </c>
      <c r="E16" s="29">
        <f t="shared" si="2"/>
        <v>223020.29889999999</v>
      </c>
      <c r="F16" s="29">
        <f t="shared" si="2"/>
        <v>269826</v>
      </c>
      <c r="G16" s="29">
        <f t="shared" si="2"/>
        <v>299061.64</v>
      </c>
      <c r="H16" s="29">
        <f t="shared" si="2"/>
        <v>357476.49771549995</v>
      </c>
      <c r="I16" s="29">
        <f t="shared" si="2"/>
        <v>445846.22325799998</v>
      </c>
      <c r="J16" s="29">
        <f t="shared" si="2"/>
        <v>441194.36011860974</v>
      </c>
      <c r="K16" s="5"/>
      <c r="L16" s="4"/>
      <c r="M16" s="5"/>
      <c r="N16" s="5"/>
      <c r="O16" s="5"/>
      <c r="P16" s="5"/>
      <c r="Q16" s="4"/>
      <c r="R16" s="5"/>
      <c r="S16" s="5"/>
      <c r="T16" s="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4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4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4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2"/>
      <c r="GE16" s="2"/>
      <c r="GF16" s="2"/>
    </row>
    <row r="17" spans="1:189" s="9" customFormat="1" ht="28.5">
      <c r="A17" s="19" t="s">
        <v>65</v>
      </c>
      <c r="B17" s="14" t="s">
        <v>7</v>
      </c>
      <c r="C17" s="18">
        <f>+C18+C19</f>
        <v>76482</v>
      </c>
      <c r="D17" s="18">
        <f t="shared" ref="D17:J17" si="3">+D18+D19</f>
        <v>96173</v>
      </c>
      <c r="E17" s="18">
        <f t="shared" si="3"/>
        <v>103080</v>
      </c>
      <c r="F17" s="18">
        <f t="shared" si="3"/>
        <v>119745</v>
      </c>
      <c r="G17" s="18">
        <f t="shared" si="3"/>
        <v>141838</v>
      </c>
      <c r="H17" s="18">
        <f t="shared" si="3"/>
        <v>179518.36859999999</v>
      </c>
      <c r="I17" s="18">
        <f t="shared" si="3"/>
        <v>214531.34849999999</v>
      </c>
      <c r="J17" s="18">
        <f t="shared" si="3"/>
        <v>214220.658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2"/>
      <c r="GE17" s="2"/>
      <c r="GF17" s="2"/>
      <c r="GG17" s="3"/>
    </row>
    <row r="18" spans="1:189">
      <c r="A18" s="26">
        <v>6.1</v>
      </c>
      <c r="B18" s="15" t="s">
        <v>8</v>
      </c>
      <c r="C18" s="30">
        <v>74230</v>
      </c>
      <c r="D18" s="30">
        <v>93698</v>
      </c>
      <c r="E18" s="30">
        <v>100399</v>
      </c>
      <c r="F18" s="18">
        <v>116944</v>
      </c>
      <c r="G18" s="18">
        <v>138796</v>
      </c>
      <c r="H18" s="18">
        <v>176188.18359999999</v>
      </c>
      <c r="I18" s="18">
        <v>210873.1563</v>
      </c>
      <c r="J18" s="18">
        <v>210569.71049999999</v>
      </c>
      <c r="K18" s="5"/>
      <c r="L18" s="4"/>
      <c r="M18" s="5"/>
      <c r="N18" s="5"/>
      <c r="O18" s="5"/>
      <c r="P18" s="5"/>
      <c r="Q18" s="4"/>
      <c r="R18" s="5"/>
      <c r="S18" s="5"/>
      <c r="T18" s="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2"/>
      <c r="GE18" s="2"/>
      <c r="GF18" s="2"/>
    </row>
    <row r="19" spans="1:189">
      <c r="A19" s="26">
        <v>6.2</v>
      </c>
      <c r="B19" s="15" t="s">
        <v>9</v>
      </c>
      <c r="C19" s="30">
        <v>2252</v>
      </c>
      <c r="D19" s="30">
        <v>2475</v>
      </c>
      <c r="E19" s="30">
        <v>2681</v>
      </c>
      <c r="F19" s="18">
        <v>2801</v>
      </c>
      <c r="G19" s="18">
        <v>3042</v>
      </c>
      <c r="H19" s="18">
        <v>3330.1849999999999</v>
      </c>
      <c r="I19" s="18">
        <v>3658.1922</v>
      </c>
      <c r="J19" s="18">
        <v>3650.9475000000002</v>
      </c>
      <c r="K19" s="5"/>
      <c r="L19" s="4"/>
      <c r="M19" s="5"/>
      <c r="N19" s="5"/>
      <c r="O19" s="5"/>
      <c r="P19" s="5"/>
      <c r="Q19" s="4"/>
      <c r="R19" s="5"/>
      <c r="S19" s="5"/>
      <c r="T19" s="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2"/>
      <c r="GE19" s="2"/>
      <c r="GF19" s="2"/>
    </row>
    <row r="20" spans="1:189" s="9" customFormat="1" ht="42.75">
      <c r="A20" s="19" t="s">
        <v>66</v>
      </c>
      <c r="B20" s="20" t="s">
        <v>10</v>
      </c>
      <c r="C20" s="18">
        <f>+C21+C22+C23+C24+C25+C26+C27</f>
        <v>31917</v>
      </c>
      <c r="D20" s="18">
        <f t="shared" ref="D20:J20" si="4">+D21+D22+D23+D24+D25+D26+D27</f>
        <v>38990</v>
      </c>
      <c r="E20" s="18">
        <f t="shared" si="4"/>
        <v>46409.5628</v>
      </c>
      <c r="F20" s="18">
        <f t="shared" si="4"/>
        <v>49714</v>
      </c>
      <c r="G20" s="18">
        <f t="shared" si="4"/>
        <v>56146</v>
      </c>
      <c r="H20" s="18">
        <f t="shared" si="4"/>
        <v>59821.2864235663</v>
      </c>
      <c r="I20" s="18">
        <f t="shared" si="4"/>
        <v>62353.332699999999</v>
      </c>
      <c r="J20" s="18">
        <f t="shared" si="4"/>
        <v>62273.187499999993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2"/>
      <c r="GE20" s="2"/>
      <c r="GF20" s="2"/>
      <c r="GG20" s="3"/>
    </row>
    <row r="21" spans="1:189">
      <c r="A21" s="26">
        <v>7.1</v>
      </c>
      <c r="B21" s="15" t="s">
        <v>11</v>
      </c>
      <c r="C21" s="30">
        <v>30</v>
      </c>
      <c r="D21" s="30">
        <v>35</v>
      </c>
      <c r="E21" s="30">
        <v>33</v>
      </c>
      <c r="F21" s="18">
        <v>34</v>
      </c>
      <c r="G21" s="18">
        <v>39</v>
      </c>
      <c r="H21" s="18">
        <v>33</v>
      </c>
      <c r="I21" s="18">
        <v>37</v>
      </c>
      <c r="J21" s="18">
        <v>41</v>
      </c>
      <c r="K21" s="5"/>
      <c r="L21" s="4"/>
      <c r="M21" s="5"/>
      <c r="N21" s="5"/>
      <c r="O21" s="5"/>
      <c r="P21" s="5"/>
      <c r="Q21" s="4"/>
      <c r="R21" s="5"/>
      <c r="S21" s="5"/>
      <c r="T21" s="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2"/>
      <c r="GE21" s="2"/>
      <c r="GF21" s="2"/>
    </row>
    <row r="22" spans="1:189">
      <c r="A22" s="26">
        <v>7.2</v>
      </c>
      <c r="B22" s="15" t="s">
        <v>12</v>
      </c>
      <c r="C22" s="30">
        <v>21376</v>
      </c>
      <c r="D22" s="30">
        <v>25853</v>
      </c>
      <c r="E22" s="11">
        <v>30356.48</v>
      </c>
      <c r="F22" s="18">
        <v>31180</v>
      </c>
      <c r="G22" s="18">
        <v>32588</v>
      </c>
      <c r="H22" s="18">
        <v>34846.868399999999</v>
      </c>
      <c r="I22" s="18">
        <v>37562.332499999997</v>
      </c>
      <c r="J22" s="18">
        <v>37486.102500000001</v>
      </c>
      <c r="K22" s="5"/>
      <c r="L22" s="4"/>
      <c r="M22" s="5"/>
      <c r="N22" s="5"/>
      <c r="O22" s="5"/>
      <c r="P22" s="5"/>
      <c r="Q22" s="4"/>
      <c r="R22" s="5"/>
      <c r="S22" s="5"/>
      <c r="T22" s="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2"/>
      <c r="GE22" s="2"/>
      <c r="GF22" s="2"/>
    </row>
    <row r="23" spans="1:189">
      <c r="A23" s="26">
        <v>7.3</v>
      </c>
      <c r="B23" s="15" t="s">
        <v>13</v>
      </c>
      <c r="C23" s="30">
        <v>613</v>
      </c>
      <c r="D23" s="30">
        <v>836</v>
      </c>
      <c r="E23" s="11">
        <v>579.53279999999995</v>
      </c>
      <c r="F23" s="18">
        <v>122</v>
      </c>
      <c r="G23" s="18">
        <v>250</v>
      </c>
      <c r="H23" s="18">
        <v>402.61439999999999</v>
      </c>
      <c r="I23" s="18">
        <v>382.37400000000002</v>
      </c>
      <c r="J23" s="18">
        <v>381.59800000000001</v>
      </c>
      <c r="K23" s="5"/>
      <c r="L23" s="4"/>
      <c r="M23" s="5"/>
      <c r="N23" s="5"/>
      <c r="O23" s="5"/>
      <c r="P23" s="5"/>
      <c r="Q23" s="4"/>
      <c r="R23" s="5"/>
      <c r="S23" s="5"/>
      <c r="T23" s="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2"/>
      <c r="GE23" s="2"/>
      <c r="GF23" s="2"/>
    </row>
    <row r="24" spans="1:189">
      <c r="A24" s="26">
        <v>7.4</v>
      </c>
      <c r="B24" s="15" t="s">
        <v>14</v>
      </c>
      <c r="C24" s="30">
        <v>103</v>
      </c>
      <c r="D24" s="30">
        <v>191</v>
      </c>
      <c r="E24" s="11">
        <v>165.58080000000001</v>
      </c>
      <c r="F24" s="18">
        <v>265</v>
      </c>
      <c r="G24" s="18">
        <v>1591</v>
      </c>
      <c r="H24" s="18">
        <v>1976.5604000000001</v>
      </c>
      <c r="I24" s="18">
        <v>2206.4441999999999</v>
      </c>
      <c r="J24" s="18">
        <v>2201.0729999999999</v>
      </c>
      <c r="K24" s="5"/>
      <c r="L24" s="4"/>
      <c r="M24" s="5"/>
      <c r="N24" s="5"/>
      <c r="O24" s="5"/>
      <c r="P24" s="5"/>
      <c r="Q24" s="4"/>
      <c r="R24" s="5"/>
      <c r="S24" s="5"/>
      <c r="T24" s="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2"/>
      <c r="GE24" s="2"/>
      <c r="GF24" s="2"/>
    </row>
    <row r="25" spans="1:189" ht="28.5">
      <c r="A25" s="26">
        <v>7.5</v>
      </c>
      <c r="B25" s="15" t="s">
        <v>15</v>
      </c>
      <c r="C25" s="30">
        <v>0</v>
      </c>
      <c r="D25" s="30">
        <v>0</v>
      </c>
      <c r="E25" s="11">
        <v>0</v>
      </c>
      <c r="F25" s="30">
        <v>0</v>
      </c>
      <c r="G25" s="30">
        <v>0</v>
      </c>
      <c r="H25" s="30">
        <v>828.91200000000003</v>
      </c>
      <c r="I25" s="18">
        <v>871.18200000000002</v>
      </c>
      <c r="J25" s="18">
        <v>869.41399999999999</v>
      </c>
      <c r="K25" s="5"/>
      <c r="L25" s="4"/>
      <c r="M25" s="5"/>
      <c r="N25" s="5"/>
      <c r="O25" s="5"/>
      <c r="P25" s="5"/>
      <c r="Q25" s="4"/>
      <c r="R25" s="5"/>
      <c r="S25" s="5"/>
      <c r="T25" s="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2"/>
      <c r="GE25" s="2"/>
      <c r="GF25" s="2"/>
    </row>
    <row r="26" spans="1:189">
      <c r="A26" s="26">
        <v>7.6</v>
      </c>
      <c r="B26" s="15" t="s">
        <v>16</v>
      </c>
      <c r="C26" s="30">
        <v>0</v>
      </c>
      <c r="D26" s="30">
        <v>0</v>
      </c>
      <c r="E26" s="11">
        <v>0</v>
      </c>
      <c r="F26" s="30">
        <v>0</v>
      </c>
      <c r="G26" s="30">
        <v>0</v>
      </c>
      <c r="H26" s="30">
        <v>0</v>
      </c>
      <c r="I26" s="18">
        <v>0</v>
      </c>
      <c r="J26" s="18">
        <v>0</v>
      </c>
      <c r="K26" s="5"/>
      <c r="L26" s="4"/>
      <c r="M26" s="5"/>
      <c r="N26" s="5"/>
      <c r="O26" s="5"/>
      <c r="P26" s="5"/>
      <c r="Q26" s="4"/>
      <c r="R26" s="5"/>
      <c r="S26" s="5"/>
      <c r="T26" s="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2"/>
      <c r="GE26" s="2"/>
      <c r="GF26" s="2"/>
    </row>
    <row r="27" spans="1:189" ht="28.5">
      <c r="A27" s="26">
        <v>7.7</v>
      </c>
      <c r="B27" s="15" t="s">
        <v>17</v>
      </c>
      <c r="C27" s="30">
        <v>9795</v>
      </c>
      <c r="D27" s="30">
        <v>12075</v>
      </c>
      <c r="E27" s="11">
        <v>15274.9692</v>
      </c>
      <c r="F27" s="18">
        <v>18113</v>
      </c>
      <c r="G27" s="18">
        <v>21678</v>
      </c>
      <c r="H27" s="18">
        <v>21733.3312235663</v>
      </c>
      <c r="I27" s="18">
        <v>21294</v>
      </c>
      <c r="J27" s="18">
        <v>21294</v>
      </c>
      <c r="K27" s="5"/>
      <c r="L27" s="4"/>
      <c r="M27" s="5"/>
      <c r="N27" s="5"/>
      <c r="O27" s="5"/>
      <c r="P27" s="5"/>
      <c r="Q27" s="4"/>
      <c r="R27" s="5"/>
      <c r="S27" s="5"/>
      <c r="T27" s="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2"/>
      <c r="GE27" s="2"/>
      <c r="GF27" s="2"/>
    </row>
    <row r="28" spans="1:189">
      <c r="A28" s="27" t="s">
        <v>67</v>
      </c>
      <c r="B28" s="15" t="s">
        <v>18</v>
      </c>
      <c r="C28" s="30">
        <v>20053</v>
      </c>
      <c r="D28" s="30">
        <v>19581</v>
      </c>
      <c r="E28" s="11">
        <v>21502</v>
      </c>
      <c r="F28" s="18">
        <v>23671</v>
      </c>
      <c r="G28" s="18">
        <v>33935</v>
      </c>
      <c r="H28" s="18">
        <v>28746.552747368245</v>
      </c>
      <c r="I28" s="18">
        <v>30595</v>
      </c>
      <c r="J28" s="18">
        <v>35311</v>
      </c>
      <c r="K28" s="5"/>
      <c r="L28" s="4"/>
      <c r="M28" s="5"/>
      <c r="N28" s="5"/>
      <c r="O28" s="5"/>
      <c r="P28" s="5"/>
      <c r="Q28" s="4"/>
      <c r="R28" s="5"/>
      <c r="S28" s="5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2"/>
      <c r="GE28" s="2"/>
      <c r="GF28" s="2"/>
    </row>
    <row r="29" spans="1:189" ht="42.75">
      <c r="A29" s="27" t="s">
        <v>68</v>
      </c>
      <c r="B29" s="15" t="s">
        <v>19</v>
      </c>
      <c r="C29" s="30">
        <v>41471</v>
      </c>
      <c r="D29" s="30">
        <v>46544</v>
      </c>
      <c r="E29" s="11">
        <v>51036</v>
      </c>
      <c r="F29" s="18">
        <v>52747</v>
      </c>
      <c r="G29" s="18">
        <v>54137</v>
      </c>
      <c r="H29" s="18">
        <v>56626.655363249913</v>
      </c>
      <c r="I29" s="18">
        <v>58880.299136654394</v>
      </c>
      <c r="J29" s="18">
        <v>58833.038938691796</v>
      </c>
      <c r="K29" s="5"/>
      <c r="L29" s="4"/>
      <c r="M29" s="5"/>
      <c r="N29" s="5"/>
      <c r="O29" s="5"/>
      <c r="P29" s="5"/>
      <c r="Q29" s="4"/>
      <c r="R29" s="5"/>
      <c r="S29" s="5"/>
      <c r="T29" s="4"/>
      <c r="U29" s="6"/>
      <c r="V29" s="6"/>
      <c r="W29" s="6"/>
      <c r="X29" s="6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2"/>
      <c r="GE29" s="2"/>
      <c r="GF29" s="2"/>
    </row>
    <row r="30" spans="1:189">
      <c r="A30" s="27" t="s">
        <v>69</v>
      </c>
      <c r="B30" s="15" t="s">
        <v>44</v>
      </c>
      <c r="C30" s="30">
        <v>139286</v>
      </c>
      <c r="D30" s="30">
        <v>170816</v>
      </c>
      <c r="E30" s="11">
        <v>189585</v>
      </c>
      <c r="F30" s="18">
        <v>197043</v>
      </c>
      <c r="G30" s="18">
        <v>211167</v>
      </c>
      <c r="H30" s="18">
        <v>227334</v>
      </c>
      <c r="I30" s="18">
        <v>236558</v>
      </c>
      <c r="J30" s="18">
        <v>269382</v>
      </c>
      <c r="K30" s="5"/>
      <c r="L30" s="4"/>
      <c r="M30" s="5"/>
      <c r="N30" s="5"/>
      <c r="O30" s="5"/>
      <c r="P30" s="5"/>
      <c r="Q30" s="4"/>
      <c r="R30" s="5"/>
      <c r="S30" s="5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2"/>
      <c r="GE30" s="2"/>
      <c r="GF30" s="2"/>
    </row>
    <row r="31" spans="1:189">
      <c r="A31" s="27" t="s">
        <v>70</v>
      </c>
      <c r="B31" s="15" t="s">
        <v>20</v>
      </c>
      <c r="C31" s="30">
        <v>132328</v>
      </c>
      <c r="D31" s="30">
        <v>156875</v>
      </c>
      <c r="E31" s="11">
        <v>176398</v>
      </c>
      <c r="F31" s="18">
        <v>192708</v>
      </c>
      <c r="G31" s="18">
        <v>211593</v>
      </c>
      <c r="H31" s="18">
        <v>239262.1</v>
      </c>
      <c r="I31" s="18">
        <v>265060.7598</v>
      </c>
      <c r="J31" s="18">
        <v>264736.49339999998</v>
      </c>
      <c r="K31" s="5"/>
      <c r="L31" s="4"/>
      <c r="M31" s="5"/>
      <c r="N31" s="5"/>
      <c r="O31" s="5"/>
      <c r="P31" s="5"/>
      <c r="Q31" s="4"/>
      <c r="R31" s="5"/>
      <c r="S31" s="5"/>
      <c r="T31" s="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2"/>
      <c r="GE31" s="2"/>
      <c r="GF31" s="2"/>
    </row>
    <row r="32" spans="1:189">
      <c r="A32" s="28"/>
      <c r="B32" s="17" t="s">
        <v>30</v>
      </c>
      <c r="C32" s="29">
        <f>+C17+C20+C28+C29+C30+C31</f>
        <v>441537</v>
      </c>
      <c r="D32" s="29">
        <f>+D17+D20+D28+D29+D30+D31</f>
        <v>528979</v>
      </c>
      <c r="E32" s="29">
        <f t="shared" ref="E32" si="5">+E17+E20+E28+E29+E30+E31</f>
        <v>588010.56279999996</v>
      </c>
      <c r="F32" s="29">
        <f t="shared" ref="F32:J32" si="6">+F20+F17+F28+F29+F30+F31</f>
        <v>635628</v>
      </c>
      <c r="G32" s="29">
        <f t="shared" si="6"/>
        <v>708816</v>
      </c>
      <c r="H32" s="29">
        <f t="shared" si="6"/>
        <v>791308.96313418436</v>
      </c>
      <c r="I32" s="29">
        <f t="shared" si="6"/>
        <v>867978.74013665447</v>
      </c>
      <c r="J32" s="29">
        <f t="shared" si="6"/>
        <v>904756.3778386917</v>
      </c>
      <c r="K32" s="5"/>
      <c r="L32" s="4"/>
      <c r="M32" s="5"/>
      <c r="N32" s="5"/>
      <c r="O32" s="5"/>
      <c r="P32" s="5"/>
      <c r="Q32" s="4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2"/>
      <c r="GE32" s="2"/>
      <c r="GF32" s="2"/>
    </row>
    <row r="33" spans="1:189" s="9" customFormat="1" ht="21.75" customHeight="1">
      <c r="A33" s="31" t="s">
        <v>27</v>
      </c>
      <c r="B33" s="21" t="s">
        <v>31</v>
      </c>
      <c r="C33" s="32">
        <f>+C32+C16+C12</f>
        <v>743008</v>
      </c>
      <c r="D33" s="32">
        <f t="shared" ref="D33:J33" si="7">+D32+D16+D12</f>
        <v>851315</v>
      </c>
      <c r="E33" s="32">
        <f t="shared" si="7"/>
        <v>1013407.0385</v>
      </c>
      <c r="F33" s="32">
        <f t="shared" si="7"/>
        <v>1334390</v>
      </c>
      <c r="G33" s="32">
        <f t="shared" si="7"/>
        <v>1481421.6960778097</v>
      </c>
      <c r="H33" s="32">
        <f t="shared" si="7"/>
        <v>1668879.8113034028</v>
      </c>
      <c r="I33" s="32">
        <f t="shared" si="7"/>
        <v>1817787.5508456039</v>
      </c>
      <c r="J33" s="32">
        <f t="shared" si="7"/>
        <v>1900767.2646392137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2"/>
      <c r="GE33" s="2"/>
      <c r="GF33" s="2"/>
      <c r="GG33" s="3"/>
    </row>
    <row r="34" spans="1:189">
      <c r="A34" s="33" t="s">
        <v>33</v>
      </c>
      <c r="B34" s="22" t="s">
        <v>25</v>
      </c>
      <c r="C34" s="30">
        <v>23226</v>
      </c>
      <c r="D34" s="30">
        <v>27434</v>
      </c>
      <c r="E34" s="11">
        <v>35819</v>
      </c>
      <c r="F34" s="11">
        <v>36560</v>
      </c>
      <c r="G34" s="11">
        <v>52268</v>
      </c>
      <c r="H34" s="11">
        <v>64184.000000000015</v>
      </c>
      <c r="I34" s="13">
        <v>67749</v>
      </c>
      <c r="J34" s="13">
        <v>74009</v>
      </c>
      <c r="K34" s="5"/>
      <c r="L34" s="4"/>
      <c r="M34" s="5"/>
      <c r="N34" s="5"/>
      <c r="O34" s="5"/>
      <c r="P34" s="5"/>
      <c r="Q34" s="4"/>
      <c r="R34" s="5"/>
      <c r="S34" s="5"/>
      <c r="T34" s="4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</row>
    <row r="35" spans="1:189">
      <c r="A35" s="33" t="s">
        <v>34</v>
      </c>
      <c r="B35" s="22" t="s">
        <v>24</v>
      </c>
      <c r="C35" s="30">
        <v>40365</v>
      </c>
      <c r="D35" s="30">
        <v>42556</v>
      </c>
      <c r="E35" s="11">
        <v>19889</v>
      </c>
      <c r="F35" s="11">
        <v>20010</v>
      </c>
      <c r="G35" s="11">
        <v>19804</v>
      </c>
      <c r="H35" s="11">
        <v>13872.999999999998</v>
      </c>
      <c r="I35" s="13">
        <v>11513</v>
      </c>
      <c r="J35" s="13">
        <v>22785</v>
      </c>
      <c r="K35" s="5"/>
      <c r="L35" s="4"/>
      <c r="M35" s="5"/>
      <c r="N35" s="5"/>
      <c r="O35" s="5"/>
      <c r="P35" s="5"/>
      <c r="Q35" s="4"/>
      <c r="R35" s="5"/>
      <c r="S35" s="5"/>
      <c r="T35" s="4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</row>
    <row r="36" spans="1:189" ht="28.5">
      <c r="A36" s="34" t="s">
        <v>35</v>
      </c>
      <c r="B36" s="23" t="s">
        <v>45</v>
      </c>
      <c r="C36" s="29">
        <f>C33+C34-C35</f>
        <v>725869</v>
      </c>
      <c r="D36" s="29">
        <f t="shared" ref="D36:J36" si="8">D33+D34-D35</f>
        <v>836193</v>
      </c>
      <c r="E36" s="29">
        <f t="shared" si="8"/>
        <v>1029337.0385</v>
      </c>
      <c r="F36" s="29">
        <f t="shared" si="8"/>
        <v>1350940</v>
      </c>
      <c r="G36" s="29">
        <f t="shared" si="8"/>
        <v>1513885.6960778097</v>
      </c>
      <c r="H36" s="29">
        <f t="shared" si="8"/>
        <v>1719190.8113034028</v>
      </c>
      <c r="I36" s="29">
        <f t="shared" si="8"/>
        <v>1874023.5508456039</v>
      </c>
      <c r="J36" s="29">
        <f t="shared" si="8"/>
        <v>1951991.2646392137</v>
      </c>
      <c r="K36" s="5"/>
      <c r="L36" s="4"/>
      <c r="M36" s="5"/>
      <c r="N36" s="5"/>
      <c r="O36" s="5"/>
      <c r="P36" s="5"/>
      <c r="Q36" s="4"/>
      <c r="R36" s="5"/>
      <c r="S36" s="5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</row>
    <row r="37" spans="1:189">
      <c r="A37" s="33" t="s">
        <v>36</v>
      </c>
      <c r="B37" s="22" t="s">
        <v>32</v>
      </c>
      <c r="C37" s="30">
        <v>11107.88</v>
      </c>
      <c r="D37" s="30">
        <v>11344.64</v>
      </c>
      <c r="E37" s="30">
        <v>11586</v>
      </c>
      <c r="F37" s="18">
        <v>11710</v>
      </c>
      <c r="G37" s="18">
        <v>11920</v>
      </c>
      <c r="H37" s="18">
        <v>12140</v>
      </c>
      <c r="I37" s="13">
        <v>11750</v>
      </c>
      <c r="J37" s="13">
        <v>11860</v>
      </c>
      <c r="U37" s="2"/>
      <c r="V37" s="2"/>
      <c r="W37" s="2"/>
      <c r="X37" s="2"/>
    </row>
    <row r="38" spans="1:189">
      <c r="A38" s="34" t="s">
        <v>37</v>
      </c>
      <c r="B38" s="23" t="s">
        <v>48</v>
      </c>
      <c r="C38" s="29">
        <f>C36/C37*1000</f>
        <v>65347.212969531538</v>
      </c>
      <c r="D38" s="29">
        <f t="shared" ref="D38:J38" si="9">D36/D37*1000</f>
        <v>73708.200524653046</v>
      </c>
      <c r="E38" s="29">
        <f t="shared" si="9"/>
        <v>88843.17611772829</v>
      </c>
      <c r="F38" s="29">
        <f t="shared" si="9"/>
        <v>115366.35354397949</v>
      </c>
      <c r="G38" s="29">
        <f t="shared" si="9"/>
        <v>127003.83356357463</v>
      </c>
      <c r="H38" s="29">
        <f t="shared" si="9"/>
        <v>141613.7406345472</v>
      </c>
      <c r="I38" s="29">
        <f t="shared" si="9"/>
        <v>159491.3660294131</v>
      </c>
      <c r="J38" s="29">
        <f t="shared" si="9"/>
        <v>164586.11000330638</v>
      </c>
      <c r="L38" s="4"/>
      <c r="T38" s="4"/>
      <c r="U38" s="4"/>
      <c r="V38" s="4"/>
      <c r="W38" s="4"/>
      <c r="X38" s="4"/>
      <c r="BY38" s="5"/>
      <c r="BZ38" s="5"/>
      <c r="CA38" s="5"/>
      <c r="CB38" s="5"/>
    </row>
    <row r="40" spans="1:189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4" max="1048575" man="1"/>
    <brk id="36" max="1048575" man="1"/>
    <brk id="52" max="1048575" man="1"/>
    <brk id="116" max="95" man="1"/>
    <brk id="152" max="1048575" man="1"/>
    <brk id="176" max="1048575" man="1"/>
    <brk id="184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G38"/>
  <sheetViews>
    <sheetView zoomScale="85" zoomScaleNormal="85" zoomScaleSheetLayoutView="100" workbookViewId="0">
      <pane xSplit="2" ySplit="5" topLeftCell="C3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28.42578125" style="1" customWidth="1"/>
    <col min="3" max="5" width="18.7109375" style="1" customWidth="1"/>
    <col min="6" max="8" width="18.7109375" style="3" customWidth="1"/>
    <col min="9" max="10" width="18.7109375" style="2" customWidth="1"/>
    <col min="11" max="11" width="10" style="3" customWidth="1"/>
    <col min="12" max="12" width="11.5703125" style="2" customWidth="1"/>
    <col min="13" max="14" width="9.140625" style="3" customWidth="1"/>
    <col min="15" max="15" width="11.85546875" style="3" customWidth="1"/>
    <col min="16" max="16" width="11.28515625" style="3" customWidth="1"/>
    <col min="17" max="17" width="11.7109375" style="2" customWidth="1"/>
    <col min="18" max="18" width="9.140625" style="3" customWidth="1"/>
    <col min="19" max="19" width="10.85546875" style="3" customWidth="1"/>
    <col min="20" max="20" width="10.85546875" style="2" customWidth="1"/>
    <col min="21" max="21" width="11" style="3" customWidth="1"/>
    <col min="22" max="24" width="11.42578125" style="3" customWidth="1"/>
    <col min="25" max="52" width="9.140625" style="3" customWidth="1"/>
    <col min="53" max="53" width="12.42578125" style="3" customWidth="1"/>
    <col min="54" max="75" width="9.140625" style="3" customWidth="1"/>
    <col min="76" max="76" width="12.140625" style="3" customWidth="1"/>
    <col min="77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3" customWidth="1"/>
    <col min="105" max="109" width="9.140625" style="3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27" width="9.140625" style="2" hidden="1" customWidth="1"/>
    <col min="128" max="128" width="9.140625" style="2" customWidth="1"/>
    <col min="129" max="158" width="9.140625" style="3" customWidth="1"/>
    <col min="159" max="159" width="9.140625" style="3" hidden="1" customWidth="1"/>
    <col min="160" max="167" width="9.140625" style="3" customWidth="1"/>
    <col min="168" max="168" width="9.140625" style="3" hidden="1" customWidth="1"/>
    <col min="169" max="173" width="9.140625" style="3" customWidth="1"/>
    <col min="174" max="174" width="9.140625" style="3" hidden="1" customWidth="1"/>
    <col min="175" max="184" width="9.140625" style="3" customWidth="1"/>
    <col min="185" max="185" width="9.140625" style="3"/>
    <col min="186" max="188" width="8.85546875" style="3"/>
    <col min="189" max="189" width="12.7109375" style="3" bestFit="1" customWidth="1"/>
    <col min="190" max="16384" width="8.85546875" style="1"/>
  </cols>
  <sheetData>
    <row r="1" spans="1:189" ht="23.25">
      <c r="A1" s="1" t="s">
        <v>43</v>
      </c>
      <c r="B1" s="10" t="s">
        <v>56</v>
      </c>
      <c r="H1" s="3" t="s">
        <v>71</v>
      </c>
      <c r="S1" s="4"/>
    </row>
    <row r="2" spans="1:189" ht="15.75">
      <c r="A2" s="8" t="s">
        <v>39</v>
      </c>
    </row>
    <row r="3" spans="1:189" ht="15.75">
      <c r="A3" s="8"/>
    </row>
    <row r="4" spans="1:189" ht="15.75">
      <c r="A4" s="8"/>
      <c r="E4" s="7"/>
      <c r="F4" s="7" t="s">
        <v>47</v>
      </c>
      <c r="G4" s="7"/>
      <c r="H4" s="7"/>
    </row>
    <row r="5" spans="1:189">
      <c r="A5" s="24" t="s">
        <v>0</v>
      </c>
      <c r="B5" s="25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2" t="s">
        <v>55</v>
      </c>
      <c r="H5" s="12" t="s">
        <v>57</v>
      </c>
      <c r="I5" s="13" t="s">
        <v>58</v>
      </c>
      <c r="J5" s="13" t="s">
        <v>59</v>
      </c>
    </row>
    <row r="6" spans="1:189" s="9" customFormat="1" ht="27" customHeight="1">
      <c r="A6" s="19" t="s">
        <v>26</v>
      </c>
      <c r="B6" s="14" t="s">
        <v>2</v>
      </c>
      <c r="C6" s="18">
        <f>+C7+C8+C9+C10</f>
        <v>149468</v>
      </c>
      <c r="D6" s="18">
        <f t="shared" ref="D6:J6" si="0">+D7+D8+D9+D10</f>
        <v>145937</v>
      </c>
      <c r="E6" s="18">
        <f t="shared" si="0"/>
        <v>157012.82163257783</v>
      </c>
      <c r="F6" s="18">
        <f t="shared" si="0"/>
        <v>329058</v>
      </c>
      <c r="G6" s="18">
        <f t="shared" si="0"/>
        <v>335565.71303213306</v>
      </c>
      <c r="H6" s="18">
        <f t="shared" si="0"/>
        <v>351946.43511982728</v>
      </c>
      <c r="I6" s="18">
        <f t="shared" si="0"/>
        <v>317219.01501231967</v>
      </c>
      <c r="J6" s="18">
        <f t="shared" si="0"/>
        <v>310262.73437387904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2"/>
      <c r="GE6" s="2"/>
      <c r="GF6" s="2"/>
      <c r="GG6" s="3"/>
    </row>
    <row r="7" spans="1:189" ht="27" customHeight="1">
      <c r="A7" s="26">
        <v>1.1000000000000001</v>
      </c>
      <c r="B7" s="15" t="s">
        <v>49</v>
      </c>
      <c r="C7" s="30">
        <v>75876</v>
      </c>
      <c r="D7" s="16">
        <v>72965</v>
      </c>
      <c r="E7" s="11">
        <v>82863.887230514098</v>
      </c>
      <c r="F7" s="11">
        <v>86943</v>
      </c>
      <c r="G7" s="11">
        <v>83694.66711094942</v>
      </c>
      <c r="H7" s="11">
        <v>86893.425523623519</v>
      </c>
      <c r="I7" s="18">
        <v>85596.537944523647</v>
      </c>
      <c r="J7" s="18">
        <v>93230.553439310956</v>
      </c>
      <c r="K7" s="5"/>
      <c r="L7" s="4"/>
      <c r="M7" s="5"/>
      <c r="N7" s="5"/>
      <c r="O7" s="5"/>
      <c r="P7" s="5"/>
      <c r="Q7" s="4"/>
      <c r="R7" s="5"/>
      <c r="S7" s="5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2"/>
      <c r="GE7" s="2"/>
      <c r="GF7" s="2"/>
    </row>
    <row r="8" spans="1:189" ht="27" customHeight="1">
      <c r="A8" s="26">
        <v>1.2</v>
      </c>
      <c r="B8" s="15" t="s">
        <v>50</v>
      </c>
      <c r="C8" s="30">
        <v>30336</v>
      </c>
      <c r="D8" s="16">
        <v>29562</v>
      </c>
      <c r="E8" s="11">
        <v>30774.024691358023</v>
      </c>
      <c r="F8" s="11">
        <v>34018</v>
      </c>
      <c r="G8" s="11">
        <v>37977.656342784743</v>
      </c>
      <c r="H8" s="11">
        <v>44296.376128061573</v>
      </c>
      <c r="I8" s="18">
        <v>53054.782672037334</v>
      </c>
      <c r="J8" s="18">
        <v>40926.757687591344</v>
      </c>
      <c r="K8" s="5"/>
      <c r="L8" s="4"/>
      <c r="M8" s="5"/>
      <c r="N8" s="5"/>
      <c r="O8" s="5"/>
      <c r="P8" s="5"/>
      <c r="Q8" s="4"/>
      <c r="R8" s="5"/>
      <c r="S8" s="5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2"/>
      <c r="GE8" s="2"/>
      <c r="GF8" s="2"/>
    </row>
    <row r="9" spans="1:189" ht="27" customHeight="1">
      <c r="A9" s="26">
        <v>1.3</v>
      </c>
      <c r="B9" s="15" t="s">
        <v>51</v>
      </c>
      <c r="C9" s="30">
        <v>38403</v>
      </c>
      <c r="D9" s="16">
        <v>38111</v>
      </c>
      <c r="E9" s="11">
        <v>37987.479270315089</v>
      </c>
      <c r="F9" s="11">
        <v>202275</v>
      </c>
      <c r="G9" s="11">
        <v>207761.38957839887</v>
      </c>
      <c r="H9" s="11">
        <v>213969.85870032039</v>
      </c>
      <c r="I9" s="18">
        <v>171747.96402974401</v>
      </c>
      <c r="J9" s="18">
        <v>169274.02597911673</v>
      </c>
      <c r="K9" s="5"/>
      <c r="L9" s="4"/>
      <c r="M9" s="5"/>
      <c r="N9" s="5"/>
      <c r="O9" s="5"/>
      <c r="P9" s="5"/>
      <c r="Q9" s="4"/>
      <c r="R9" s="5"/>
      <c r="S9" s="5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2"/>
      <c r="GE9" s="2"/>
      <c r="GF9" s="2"/>
    </row>
    <row r="10" spans="1:189" ht="27" customHeight="1">
      <c r="A10" s="26">
        <v>1.4</v>
      </c>
      <c r="B10" s="15" t="s">
        <v>52</v>
      </c>
      <c r="C10" s="30">
        <v>4853</v>
      </c>
      <c r="D10" s="16">
        <v>5299</v>
      </c>
      <c r="E10" s="11">
        <v>5387.430440390639</v>
      </c>
      <c r="F10" s="11">
        <v>5822</v>
      </c>
      <c r="G10" s="11">
        <v>6132</v>
      </c>
      <c r="H10" s="11">
        <v>6786.774767821782</v>
      </c>
      <c r="I10" s="18">
        <v>6819.7303660146508</v>
      </c>
      <c r="J10" s="18">
        <v>6831.3972678600358</v>
      </c>
      <c r="K10" s="5"/>
      <c r="L10" s="4"/>
      <c r="M10" s="5"/>
      <c r="N10" s="5"/>
      <c r="O10" s="5"/>
      <c r="P10" s="5"/>
      <c r="Q10" s="4"/>
      <c r="R10" s="5"/>
      <c r="S10" s="5"/>
      <c r="T10" s="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2"/>
      <c r="GE10" s="2"/>
      <c r="GF10" s="2"/>
    </row>
    <row r="11" spans="1:189" ht="27" customHeight="1">
      <c r="A11" s="27" t="s">
        <v>61</v>
      </c>
      <c r="B11" s="15" t="s">
        <v>3</v>
      </c>
      <c r="C11" s="30">
        <v>5073</v>
      </c>
      <c r="D11" s="16">
        <v>3815</v>
      </c>
      <c r="E11" s="11">
        <v>11745</v>
      </c>
      <c r="F11" s="11">
        <v>7661</v>
      </c>
      <c r="G11" s="11">
        <v>6821.850722363597</v>
      </c>
      <c r="H11" s="11">
        <v>3939.8352733639808</v>
      </c>
      <c r="I11" s="18">
        <v>5083.25200903107</v>
      </c>
      <c r="J11" s="18">
        <v>5294.1515461284353</v>
      </c>
      <c r="K11" s="5"/>
      <c r="L11" s="4"/>
      <c r="M11" s="5"/>
      <c r="N11" s="5"/>
      <c r="O11" s="5"/>
      <c r="P11" s="5"/>
      <c r="Q11" s="4"/>
      <c r="R11" s="5"/>
      <c r="S11" s="5"/>
      <c r="T11" s="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2"/>
      <c r="GE11" s="2"/>
      <c r="GF11" s="2"/>
    </row>
    <row r="12" spans="1:189" ht="27" customHeight="1">
      <c r="A12" s="28"/>
      <c r="B12" s="17" t="s">
        <v>28</v>
      </c>
      <c r="C12" s="29">
        <f>C6+C11</f>
        <v>154541</v>
      </c>
      <c r="D12" s="29">
        <f t="shared" ref="D12:E12" si="1">D6+D11</f>
        <v>149752</v>
      </c>
      <c r="E12" s="29">
        <f t="shared" si="1"/>
        <v>168757.82163257783</v>
      </c>
      <c r="F12" s="29">
        <f t="shared" ref="F12:J12" si="2">+F6+F11</f>
        <v>336719</v>
      </c>
      <c r="G12" s="29">
        <f t="shared" si="2"/>
        <v>342387.56375449663</v>
      </c>
      <c r="H12" s="29">
        <f t="shared" si="2"/>
        <v>355886.27039319125</v>
      </c>
      <c r="I12" s="29">
        <f t="shared" si="2"/>
        <v>322302.26702135074</v>
      </c>
      <c r="J12" s="29">
        <f t="shared" si="2"/>
        <v>315556.88592000748</v>
      </c>
      <c r="K12" s="5"/>
      <c r="L12" s="4"/>
      <c r="M12" s="5"/>
      <c r="N12" s="5"/>
      <c r="O12" s="5"/>
      <c r="P12" s="5"/>
      <c r="Q12" s="4"/>
      <c r="R12" s="5"/>
      <c r="S12" s="5"/>
      <c r="T12" s="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2"/>
      <c r="GE12" s="2"/>
      <c r="GF12" s="2"/>
    </row>
    <row r="13" spans="1:189" s="9" customFormat="1" ht="27" customHeight="1">
      <c r="A13" s="19" t="s">
        <v>62</v>
      </c>
      <c r="B13" s="14" t="s">
        <v>4</v>
      </c>
      <c r="C13" s="18">
        <v>6578</v>
      </c>
      <c r="D13" s="16">
        <v>6609</v>
      </c>
      <c r="E13" s="18">
        <v>7007</v>
      </c>
      <c r="F13" s="18">
        <v>7133</v>
      </c>
      <c r="G13" s="18">
        <v>9891.7948839412602</v>
      </c>
      <c r="H13" s="18">
        <v>10578.333144743046</v>
      </c>
      <c r="I13" s="18">
        <v>9917.3418240114006</v>
      </c>
      <c r="J13" s="18">
        <v>9620.9461909038946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2"/>
      <c r="GE13" s="2"/>
      <c r="GF13" s="2"/>
      <c r="GG13" s="3"/>
    </row>
    <row r="14" spans="1:189" ht="27" customHeight="1">
      <c r="A14" s="27" t="s">
        <v>63</v>
      </c>
      <c r="B14" s="15" t="s">
        <v>5</v>
      </c>
      <c r="C14" s="30">
        <v>51024</v>
      </c>
      <c r="D14" s="16">
        <v>57066</v>
      </c>
      <c r="E14" s="30">
        <v>88657</v>
      </c>
      <c r="F14" s="18">
        <v>109787</v>
      </c>
      <c r="G14" s="18">
        <v>115450</v>
      </c>
      <c r="H14" s="18">
        <v>145337</v>
      </c>
      <c r="I14" s="18">
        <v>184626</v>
      </c>
      <c r="J14" s="18">
        <v>188811</v>
      </c>
      <c r="K14" s="5"/>
      <c r="L14" s="4"/>
      <c r="M14" s="5"/>
      <c r="N14" s="5"/>
      <c r="O14" s="5"/>
      <c r="P14" s="5"/>
      <c r="Q14" s="4"/>
      <c r="R14" s="5"/>
      <c r="S14" s="5"/>
      <c r="T14" s="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4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4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4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2"/>
      <c r="GE14" s="2"/>
      <c r="GF14" s="2"/>
    </row>
    <row r="15" spans="1:189" ht="27" customHeight="1">
      <c r="A15" s="27" t="s">
        <v>64</v>
      </c>
      <c r="B15" s="15" t="s">
        <v>6</v>
      </c>
      <c r="C15" s="30">
        <v>89328</v>
      </c>
      <c r="D15" s="16">
        <v>81645</v>
      </c>
      <c r="E15" s="30">
        <v>99986</v>
      </c>
      <c r="F15" s="18">
        <v>106858</v>
      </c>
      <c r="G15" s="18">
        <v>121596</v>
      </c>
      <c r="H15" s="18">
        <v>133064.67782953629</v>
      </c>
      <c r="I15" s="18">
        <v>147245.12416656769</v>
      </c>
      <c r="J15" s="18">
        <v>149172.18098865048</v>
      </c>
      <c r="K15" s="5"/>
      <c r="L15" s="4"/>
      <c r="M15" s="5"/>
      <c r="N15" s="5"/>
      <c r="O15" s="5"/>
      <c r="P15" s="5"/>
      <c r="Q15" s="4"/>
      <c r="R15" s="5"/>
      <c r="S15" s="5"/>
      <c r="T15" s="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4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4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4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2"/>
      <c r="GE15" s="2"/>
      <c r="GF15" s="2"/>
    </row>
    <row r="16" spans="1:189" ht="27" customHeight="1">
      <c r="A16" s="28"/>
      <c r="B16" s="17" t="s">
        <v>29</v>
      </c>
      <c r="C16" s="29">
        <f>C13+C14+C15</f>
        <v>146930</v>
      </c>
      <c r="D16" s="29">
        <f>D13+D14+D15</f>
        <v>145320</v>
      </c>
      <c r="E16" s="29">
        <f>E13+E14+E15</f>
        <v>195650</v>
      </c>
      <c r="F16" s="29">
        <f t="shared" ref="F16:J16" si="3">+F13+F14+F15</f>
        <v>223778</v>
      </c>
      <c r="G16" s="29">
        <f t="shared" si="3"/>
        <v>246937.79488394124</v>
      </c>
      <c r="H16" s="29">
        <f t="shared" si="3"/>
        <v>288980.01097427937</v>
      </c>
      <c r="I16" s="29">
        <f t="shared" si="3"/>
        <v>341788.4659905791</v>
      </c>
      <c r="J16" s="29">
        <f t="shared" si="3"/>
        <v>347604.12717955437</v>
      </c>
      <c r="K16" s="5"/>
      <c r="L16" s="4"/>
      <c r="M16" s="5"/>
      <c r="N16" s="5"/>
      <c r="O16" s="5"/>
      <c r="P16" s="5"/>
      <c r="Q16" s="4"/>
      <c r="R16" s="5"/>
      <c r="S16" s="5"/>
      <c r="T16" s="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4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4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4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2"/>
      <c r="GE16" s="2"/>
      <c r="GF16" s="2"/>
    </row>
    <row r="17" spans="1:189" s="9" customFormat="1" ht="27" customHeight="1">
      <c r="A17" s="19" t="s">
        <v>65</v>
      </c>
      <c r="B17" s="14" t="s">
        <v>7</v>
      </c>
      <c r="C17" s="18">
        <f>+C18+C19</f>
        <v>76482</v>
      </c>
      <c r="D17" s="18">
        <f t="shared" ref="D17" si="4">+D18+D19</f>
        <v>91962</v>
      </c>
      <c r="E17" s="18">
        <f>+E18+E19</f>
        <v>95240</v>
      </c>
      <c r="F17" s="18">
        <f t="shared" ref="F17:J17" si="5">+F18+F19</f>
        <v>104821</v>
      </c>
      <c r="G17" s="18">
        <f t="shared" si="5"/>
        <v>129144</v>
      </c>
      <c r="H17" s="18">
        <f t="shared" si="5"/>
        <v>160617.31283985541</v>
      </c>
      <c r="I17" s="18">
        <f t="shared" si="5"/>
        <v>186588.9232427603</v>
      </c>
      <c r="J17" s="18">
        <f t="shared" si="5"/>
        <v>191952.42720495732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2"/>
      <c r="GE17" s="2"/>
      <c r="GF17" s="2"/>
      <c r="GG17" s="3"/>
    </row>
    <row r="18" spans="1:189" ht="27" customHeight="1">
      <c r="A18" s="26">
        <v>6.1</v>
      </c>
      <c r="B18" s="15" t="s">
        <v>8</v>
      </c>
      <c r="C18" s="30">
        <v>74230</v>
      </c>
      <c r="D18" s="16">
        <v>89595</v>
      </c>
      <c r="E18" s="30">
        <v>92764</v>
      </c>
      <c r="F18" s="18">
        <v>102373</v>
      </c>
      <c r="G18" s="18">
        <v>126376</v>
      </c>
      <c r="H18" s="18">
        <v>157640.2077514664</v>
      </c>
      <c r="I18" s="18">
        <v>183408.26194235595</v>
      </c>
      <c r="J18" s="18">
        <v>188637.35958355869</v>
      </c>
      <c r="K18" s="5"/>
      <c r="L18" s="4"/>
      <c r="M18" s="5"/>
      <c r="N18" s="5"/>
      <c r="O18" s="5"/>
      <c r="P18" s="5"/>
      <c r="Q18" s="4"/>
      <c r="R18" s="5"/>
      <c r="S18" s="5"/>
      <c r="T18" s="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2"/>
      <c r="GE18" s="2"/>
      <c r="GF18" s="2"/>
    </row>
    <row r="19" spans="1:189" ht="27" customHeight="1">
      <c r="A19" s="26">
        <v>6.2</v>
      </c>
      <c r="B19" s="15" t="s">
        <v>9</v>
      </c>
      <c r="C19" s="30">
        <v>2252</v>
      </c>
      <c r="D19" s="16">
        <v>2367</v>
      </c>
      <c r="E19" s="30">
        <v>2476</v>
      </c>
      <c r="F19" s="18">
        <v>2448</v>
      </c>
      <c r="G19" s="18">
        <v>2768</v>
      </c>
      <c r="H19" s="18">
        <v>2977.1050883890234</v>
      </c>
      <c r="I19" s="18">
        <v>3180.6613004043415</v>
      </c>
      <c r="J19" s="18">
        <v>3315.0676213986221</v>
      </c>
      <c r="K19" s="5"/>
      <c r="L19" s="4"/>
      <c r="M19" s="5"/>
      <c r="N19" s="5"/>
      <c r="O19" s="5"/>
      <c r="P19" s="5"/>
      <c r="Q19" s="4"/>
      <c r="R19" s="5"/>
      <c r="S19" s="5"/>
      <c r="T19" s="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2"/>
      <c r="GE19" s="2"/>
      <c r="GF19" s="2"/>
    </row>
    <row r="20" spans="1:189" s="9" customFormat="1" ht="27" customHeight="1">
      <c r="A20" s="19" t="s">
        <v>66</v>
      </c>
      <c r="B20" s="20" t="s">
        <v>10</v>
      </c>
      <c r="C20" s="18">
        <f>C21+C22+C23+C24+C25+C26+C27</f>
        <v>31917</v>
      </c>
      <c r="D20" s="18">
        <f t="shared" ref="D20:J20" si="6">D21+D22+D23+D24+D25+D26+D27</f>
        <v>36135</v>
      </c>
      <c r="E20" s="18">
        <f t="shared" si="6"/>
        <v>41073.374239911558</v>
      </c>
      <c r="F20" s="18">
        <f t="shared" si="6"/>
        <v>43982</v>
      </c>
      <c r="G20" s="18">
        <f t="shared" si="6"/>
        <v>48802</v>
      </c>
      <c r="H20" s="18">
        <f t="shared" si="6"/>
        <v>50742.246663662634</v>
      </c>
      <c r="I20" s="18">
        <f t="shared" si="6"/>
        <v>51895.016059589485</v>
      </c>
      <c r="J20" s="18">
        <f t="shared" si="6"/>
        <v>54172.403032975883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2"/>
      <c r="GE20" s="2"/>
      <c r="GF20" s="2"/>
      <c r="GG20" s="3"/>
    </row>
    <row r="21" spans="1:189" ht="27" customHeight="1">
      <c r="A21" s="26">
        <v>7.1</v>
      </c>
      <c r="B21" s="15" t="s">
        <v>11</v>
      </c>
      <c r="C21" s="30">
        <v>30</v>
      </c>
      <c r="D21" s="16">
        <v>33</v>
      </c>
      <c r="E21" s="30">
        <v>31</v>
      </c>
      <c r="F21" s="18">
        <v>29</v>
      </c>
      <c r="G21" s="18">
        <v>33</v>
      </c>
      <c r="H21" s="18">
        <v>26</v>
      </c>
      <c r="I21" s="18">
        <v>28</v>
      </c>
      <c r="J21" s="18">
        <v>30</v>
      </c>
      <c r="K21" s="5"/>
      <c r="L21" s="4"/>
      <c r="M21" s="5"/>
      <c r="N21" s="5"/>
      <c r="O21" s="5"/>
      <c r="P21" s="5"/>
      <c r="Q21" s="4"/>
      <c r="R21" s="5"/>
      <c r="S21" s="5"/>
      <c r="T21" s="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2"/>
      <c r="GE21" s="2"/>
      <c r="GF21" s="2"/>
    </row>
    <row r="22" spans="1:189" ht="27" customHeight="1">
      <c r="A22" s="26">
        <v>7.2</v>
      </c>
      <c r="B22" s="15" t="s">
        <v>12</v>
      </c>
      <c r="C22" s="30">
        <v>21376</v>
      </c>
      <c r="D22" s="16">
        <v>23956</v>
      </c>
      <c r="E22" s="30">
        <v>27085.376451077944</v>
      </c>
      <c r="F22" s="18">
        <v>28136</v>
      </c>
      <c r="G22" s="18">
        <v>29083</v>
      </c>
      <c r="H22" s="18">
        <v>30924.881676473869</v>
      </c>
      <c r="I22" s="18">
        <v>32758.369315551528</v>
      </c>
      <c r="J22" s="18">
        <v>35002.538286297291</v>
      </c>
      <c r="K22" s="5"/>
      <c r="L22" s="4"/>
      <c r="M22" s="5"/>
      <c r="N22" s="5"/>
      <c r="O22" s="5"/>
      <c r="P22" s="5"/>
      <c r="Q22" s="4"/>
      <c r="R22" s="5"/>
      <c r="S22" s="5"/>
      <c r="T22" s="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2"/>
      <c r="GE22" s="2"/>
      <c r="GF22" s="2"/>
    </row>
    <row r="23" spans="1:189" ht="27" customHeight="1">
      <c r="A23" s="26">
        <v>7.3</v>
      </c>
      <c r="B23" s="15" t="s">
        <v>13</v>
      </c>
      <c r="C23" s="30">
        <v>613</v>
      </c>
      <c r="D23" s="16">
        <v>739</v>
      </c>
      <c r="E23" s="30">
        <v>530.19900497512435</v>
      </c>
      <c r="F23" s="18">
        <v>105</v>
      </c>
      <c r="G23" s="18">
        <v>209</v>
      </c>
      <c r="H23" s="18">
        <v>329.26565450260858</v>
      </c>
      <c r="I23" s="18">
        <v>304.9925083424389</v>
      </c>
      <c r="J23" s="18">
        <v>308.65592719036624</v>
      </c>
      <c r="K23" s="5"/>
      <c r="L23" s="4"/>
      <c r="M23" s="5"/>
      <c r="N23" s="5"/>
      <c r="O23" s="5"/>
      <c r="P23" s="5"/>
      <c r="Q23" s="4"/>
      <c r="R23" s="5"/>
      <c r="S23" s="5"/>
      <c r="T23" s="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2"/>
      <c r="GE23" s="2"/>
      <c r="GF23" s="2"/>
    </row>
    <row r="24" spans="1:189" ht="27" customHeight="1">
      <c r="A24" s="26">
        <v>7.4</v>
      </c>
      <c r="B24" s="15" t="s">
        <v>14</v>
      </c>
      <c r="C24" s="30">
        <v>103</v>
      </c>
      <c r="D24" s="16">
        <v>177</v>
      </c>
      <c r="E24" s="30">
        <v>143.77114427860695</v>
      </c>
      <c r="F24" s="18">
        <v>227</v>
      </c>
      <c r="G24" s="18">
        <v>1326</v>
      </c>
      <c r="H24" s="18">
        <v>1616.468396982169</v>
      </c>
      <c r="I24" s="18">
        <v>1759.2093651298408</v>
      </c>
      <c r="J24" s="18">
        <v>1786.7639489225492</v>
      </c>
      <c r="K24" s="5"/>
      <c r="L24" s="4"/>
      <c r="M24" s="5"/>
      <c r="N24" s="5"/>
      <c r="O24" s="5"/>
      <c r="P24" s="5"/>
      <c r="Q24" s="4"/>
      <c r="R24" s="5"/>
      <c r="S24" s="5"/>
      <c r="T24" s="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2"/>
      <c r="GE24" s="2"/>
      <c r="GF24" s="2"/>
    </row>
    <row r="25" spans="1:189" ht="27" customHeight="1">
      <c r="A25" s="26">
        <v>7.5</v>
      </c>
      <c r="B25" s="15" t="s">
        <v>15</v>
      </c>
      <c r="C25" s="30">
        <v>0</v>
      </c>
      <c r="D25" s="16">
        <v>0</v>
      </c>
      <c r="E25" s="30">
        <v>0</v>
      </c>
      <c r="F25" s="30">
        <v>0</v>
      </c>
      <c r="G25" s="30">
        <v>0</v>
      </c>
      <c r="H25" s="30">
        <v>0</v>
      </c>
      <c r="I25" s="18">
        <v>0</v>
      </c>
      <c r="J25" s="18">
        <v>0</v>
      </c>
      <c r="K25" s="5"/>
      <c r="L25" s="4"/>
      <c r="M25" s="5"/>
      <c r="N25" s="5"/>
      <c r="O25" s="5"/>
      <c r="P25" s="5"/>
      <c r="Q25" s="4"/>
      <c r="R25" s="5"/>
      <c r="S25" s="5"/>
      <c r="T25" s="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2"/>
      <c r="GE25" s="2"/>
      <c r="GF25" s="2"/>
    </row>
    <row r="26" spans="1:189" ht="27" customHeight="1">
      <c r="A26" s="26">
        <v>7.6</v>
      </c>
      <c r="B26" s="15" t="s">
        <v>16</v>
      </c>
      <c r="C26" s="30">
        <v>0</v>
      </c>
      <c r="D26" s="16">
        <v>0</v>
      </c>
      <c r="E26" s="30">
        <v>0</v>
      </c>
      <c r="F26" s="30">
        <v>0</v>
      </c>
      <c r="G26" s="30">
        <v>0</v>
      </c>
      <c r="H26" s="30">
        <v>0</v>
      </c>
      <c r="I26" s="18">
        <v>0</v>
      </c>
      <c r="J26" s="18">
        <v>0</v>
      </c>
      <c r="K26" s="5"/>
      <c r="L26" s="4"/>
      <c r="M26" s="5"/>
      <c r="N26" s="5"/>
      <c r="O26" s="5"/>
      <c r="P26" s="5"/>
      <c r="Q26" s="4"/>
      <c r="R26" s="5"/>
      <c r="S26" s="5"/>
      <c r="T26" s="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2"/>
      <c r="GE26" s="2"/>
      <c r="GF26" s="2"/>
    </row>
    <row r="27" spans="1:189" ht="27" customHeight="1">
      <c r="A27" s="26">
        <v>7.7</v>
      </c>
      <c r="B27" s="15" t="s">
        <v>17</v>
      </c>
      <c r="C27" s="30">
        <v>9795</v>
      </c>
      <c r="D27" s="16">
        <v>11230</v>
      </c>
      <c r="E27" s="30">
        <v>13283.027639579879</v>
      </c>
      <c r="F27" s="18">
        <v>15485</v>
      </c>
      <c r="G27" s="18">
        <v>18151</v>
      </c>
      <c r="H27" s="18">
        <v>17845.630935703986</v>
      </c>
      <c r="I27" s="18">
        <v>17044.444870565676</v>
      </c>
      <c r="J27" s="18">
        <v>17044.444870565676</v>
      </c>
      <c r="K27" s="5"/>
      <c r="L27" s="4"/>
      <c r="M27" s="5"/>
      <c r="N27" s="5"/>
      <c r="O27" s="5"/>
      <c r="P27" s="5"/>
      <c r="Q27" s="4"/>
      <c r="R27" s="5"/>
      <c r="S27" s="5"/>
      <c r="T27" s="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2"/>
      <c r="GE27" s="2"/>
      <c r="GF27" s="2"/>
    </row>
    <row r="28" spans="1:189" ht="27" customHeight="1">
      <c r="A28" s="27" t="s">
        <v>67</v>
      </c>
      <c r="B28" s="15" t="s">
        <v>18</v>
      </c>
      <c r="C28" s="30">
        <v>20053</v>
      </c>
      <c r="D28" s="16">
        <v>19192</v>
      </c>
      <c r="E28" s="30">
        <v>19683</v>
      </c>
      <c r="F28" s="18">
        <v>25607</v>
      </c>
      <c r="G28" s="18">
        <v>31451</v>
      </c>
      <c r="H28" s="18">
        <v>26711.099831315245</v>
      </c>
      <c r="I28" s="18">
        <v>26438</v>
      </c>
      <c r="J28" s="18">
        <v>28313</v>
      </c>
      <c r="K28" s="5"/>
      <c r="L28" s="4"/>
      <c r="M28" s="5"/>
      <c r="N28" s="5"/>
      <c r="O28" s="5"/>
      <c r="P28" s="5"/>
      <c r="Q28" s="4"/>
      <c r="R28" s="5"/>
      <c r="S28" s="5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2"/>
      <c r="GE28" s="2"/>
      <c r="GF28" s="2"/>
    </row>
    <row r="29" spans="1:189" ht="27" customHeight="1">
      <c r="A29" s="27" t="s">
        <v>68</v>
      </c>
      <c r="B29" s="15" t="s">
        <v>19</v>
      </c>
      <c r="C29" s="30">
        <v>41471</v>
      </c>
      <c r="D29" s="16">
        <v>42396</v>
      </c>
      <c r="E29" s="30">
        <v>43828.839506172837</v>
      </c>
      <c r="F29" s="18">
        <v>44658</v>
      </c>
      <c r="G29" s="18">
        <v>45348</v>
      </c>
      <c r="H29" s="18">
        <v>46554.31449706007</v>
      </c>
      <c r="I29" s="18">
        <v>48079.163506870747</v>
      </c>
      <c r="J29" s="18">
        <v>48252.455660643645</v>
      </c>
      <c r="K29" s="5"/>
      <c r="L29" s="4"/>
      <c r="M29" s="5"/>
      <c r="N29" s="5"/>
      <c r="O29" s="5"/>
      <c r="P29" s="5"/>
      <c r="Q29" s="4"/>
      <c r="R29" s="5"/>
      <c r="S29" s="5"/>
      <c r="T29" s="4"/>
      <c r="U29" s="6"/>
      <c r="V29" s="6"/>
      <c r="W29" s="6"/>
      <c r="X29" s="6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2"/>
      <c r="GE29" s="2"/>
      <c r="GF29" s="2"/>
    </row>
    <row r="30" spans="1:189" ht="27" customHeight="1">
      <c r="A30" s="27" t="s">
        <v>69</v>
      </c>
      <c r="B30" s="15" t="s">
        <v>44</v>
      </c>
      <c r="C30" s="30">
        <v>139286</v>
      </c>
      <c r="D30" s="16">
        <v>163517</v>
      </c>
      <c r="E30" s="30">
        <v>175239</v>
      </c>
      <c r="F30" s="18">
        <v>174368</v>
      </c>
      <c r="G30" s="18">
        <v>192494.98632634457</v>
      </c>
      <c r="H30" s="18">
        <v>203704.30107526883</v>
      </c>
      <c r="I30" s="18">
        <v>205881.636205396</v>
      </c>
      <c r="J30" s="18">
        <v>224859.76627712901</v>
      </c>
      <c r="K30" s="5"/>
      <c r="L30" s="4"/>
      <c r="M30" s="5"/>
      <c r="N30" s="5"/>
      <c r="O30" s="5"/>
      <c r="P30" s="5"/>
      <c r="Q30" s="4"/>
      <c r="R30" s="5"/>
      <c r="S30" s="5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2"/>
      <c r="GE30" s="2"/>
      <c r="GF30" s="2"/>
    </row>
    <row r="31" spans="1:189" ht="27" customHeight="1">
      <c r="A31" s="27" t="s">
        <v>70</v>
      </c>
      <c r="B31" s="15" t="s">
        <v>20</v>
      </c>
      <c r="C31" s="30">
        <v>132328</v>
      </c>
      <c r="D31" s="16">
        <v>143738</v>
      </c>
      <c r="E31" s="30">
        <v>149693.53897180763</v>
      </c>
      <c r="F31" s="18">
        <v>156265</v>
      </c>
      <c r="G31" s="18">
        <v>163330</v>
      </c>
      <c r="H31" s="18">
        <v>176228.72526109871</v>
      </c>
      <c r="I31" s="18">
        <v>185907.49223373688</v>
      </c>
      <c r="J31" s="18">
        <v>190504.25051660099</v>
      </c>
      <c r="K31" s="5"/>
      <c r="L31" s="4"/>
      <c r="M31" s="5"/>
      <c r="N31" s="5"/>
      <c r="O31" s="5"/>
      <c r="P31" s="5"/>
      <c r="Q31" s="4"/>
      <c r="R31" s="5"/>
      <c r="S31" s="5"/>
      <c r="T31" s="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2"/>
      <c r="GE31" s="2"/>
      <c r="GF31" s="2"/>
    </row>
    <row r="32" spans="1:189" ht="27" customHeight="1">
      <c r="A32" s="28"/>
      <c r="B32" s="17" t="s">
        <v>30</v>
      </c>
      <c r="C32" s="29">
        <f>+C17+C20+C28+C29+C30+C31</f>
        <v>441537</v>
      </c>
      <c r="D32" s="29">
        <f>+D17+D20+D28+D29+D30+D31</f>
        <v>496940</v>
      </c>
      <c r="E32" s="29">
        <f t="shared" ref="E32" si="7">+E17+E20+E28+E29+E30+E31</f>
        <v>524757.75271789194</v>
      </c>
      <c r="F32" s="29">
        <f t="shared" ref="F32:J32" si="8">+F20+F17+F28+F29+F30+F31</f>
        <v>549701</v>
      </c>
      <c r="G32" s="29">
        <f t="shared" si="8"/>
        <v>610569.98632634454</v>
      </c>
      <c r="H32" s="29">
        <f t="shared" si="8"/>
        <v>664558.00016826089</v>
      </c>
      <c r="I32" s="29">
        <f t="shared" si="8"/>
        <v>704790.23124835349</v>
      </c>
      <c r="J32" s="29">
        <f t="shared" si="8"/>
        <v>738054.30269230681</v>
      </c>
      <c r="K32" s="5"/>
      <c r="L32" s="4"/>
      <c r="M32" s="5"/>
      <c r="N32" s="5"/>
      <c r="O32" s="5"/>
      <c r="P32" s="5"/>
      <c r="Q32" s="4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2"/>
      <c r="GE32" s="2"/>
      <c r="GF32" s="2"/>
    </row>
    <row r="33" spans="1:189" s="9" customFormat="1" ht="27" customHeight="1">
      <c r="A33" s="31" t="s">
        <v>27</v>
      </c>
      <c r="B33" s="21" t="s">
        <v>31</v>
      </c>
      <c r="C33" s="32">
        <f>+C32+C16+C12</f>
        <v>743008</v>
      </c>
      <c r="D33" s="32">
        <f t="shared" ref="D33:J33" si="9">+D32+D16+D12</f>
        <v>792012</v>
      </c>
      <c r="E33" s="32">
        <f t="shared" si="9"/>
        <v>889165.57435046975</v>
      </c>
      <c r="F33" s="32">
        <f t="shared" si="9"/>
        <v>1110198</v>
      </c>
      <c r="G33" s="32">
        <f t="shared" si="9"/>
        <v>1199895.3449647825</v>
      </c>
      <c r="H33" s="32">
        <f t="shared" si="9"/>
        <v>1309424.2815357316</v>
      </c>
      <c r="I33" s="32">
        <f t="shared" si="9"/>
        <v>1368880.9642602834</v>
      </c>
      <c r="J33" s="32">
        <f t="shared" si="9"/>
        <v>1401215.3157918686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2"/>
      <c r="GE33" s="2"/>
      <c r="GF33" s="2"/>
      <c r="GG33" s="3"/>
    </row>
    <row r="34" spans="1:189" ht="27" customHeight="1">
      <c r="A34" s="33" t="s">
        <v>33</v>
      </c>
      <c r="B34" s="22" t="s">
        <v>25</v>
      </c>
      <c r="C34" s="30">
        <v>23226</v>
      </c>
      <c r="D34" s="16">
        <v>25262</v>
      </c>
      <c r="E34" s="30">
        <v>32999.461386027346</v>
      </c>
      <c r="F34" s="18">
        <v>35137</v>
      </c>
      <c r="G34" s="18">
        <v>52268</v>
      </c>
      <c r="H34" s="18">
        <v>63937</v>
      </c>
      <c r="I34" s="13">
        <v>67749</v>
      </c>
      <c r="J34" s="13">
        <v>74009</v>
      </c>
      <c r="K34" s="5"/>
      <c r="L34" s="4"/>
      <c r="M34" s="5"/>
      <c r="N34" s="5"/>
      <c r="O34" s="5"/>
      <c r="P34" s="5"/>
      <c r="Q34" s="4"/>
      <c r="R34" s="5"/>
      <c r="S34" s="5"/>
      <c r="T34" s="4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</row>
    <row r="35" spans="1:189" ht="27" customHeight="1">
      <c r="A35" s="33" t="s">
        <v>34</v>
      </c>
      <c r="B35" s="22" t="s">
        <v>24</v>
      </c>
      <c r="C35" s="30">
        <v>40365</v>
      </c>
      <c r="D35" s="16">
        <v>39477</v>
      </c>
      <c r="E35" s="30">
        <v>18323.411806770091</v>
      </c>
      <c r="F35" s="18">
        <v>19231</v>
      </c>
      <c r="G35" s="18">
        <v>19804</v>
      </c>
      <c r="H35" s="18">
        <v>13840</v>
      </c>
      <c r="I35" s="13">
        <v>11513</v>
      </c>
      <c r="J35" s="13">
        <v>22785</v>
      </c>
      <c r="K35" s="5"/>
      <c r="L35" s="4"/>
      <c r="M35" s="5"/>
      <c r="N35" s="5"/>
      <c r="O35" s="5"/>
      <c r="P35" s="5"/>
      <c r="Q35" s="4"/>
      <c r="R35" s="5"/>
      <c r="S35" s="5"/>
      <c r="T35" s="4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</row>
    <row r="36" spans="1:189" ht="27" customHeight="1">
      <c r="A36" s="34" t="s">
        <v>35</v>
      </c>
      <c r="B36" s="23" t="s">
        <v>45</v>
      </c>
      <c r="C36" s="29">
        <f>C33+C34-C35</f>
        <v>725869</v>
      </c>
      <c r="D36" s="29">
        <f t="shared" ref="D36:J36" si="10">D33+D34-D35</f>
        <v>777797</v>
      </c>
      <c r="E36" s="29">
        <f t="shared" si="10"/>
        <v>903841.62392972701</v>
      </c>
      <c r="F36" s="29">
        <f t="shared" si="10"/>
        <v>1126104</v>
      </c>
      <c r="G36" s="29">
        <f t="shared" si="10"/>
        <v>1232359.3449647825</v>
      </c>
      <c r="H36" s="29">
        <f t="shared" si="10"/>
        <v>1359521.2815357316</v>
      </c>
      <c r="I36" s="29">
        <f t="shared" si="10"/>
        <v>1425116.9642602834</v>
      </c>
      <c r="J36" s="29">
        <f t="shared" si="10"/>
        <v>1452439.3157918686</v>
      </c>
      <c r="K36" s="5"/>
      <c r="L36" s="4"/>
      <c r="M36" s="5"/>
      <c r="N36" s="5"/>
      <c r="O36" s="5"/>
      <c r="P36" s="5"/>
      <c r="Q36" s="4"/>
      <c r="R36" s="5"/>
      <c r="S36" s="5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</row>
    <row r="37" spans="1:189" ht="27" customHeight="1">
      <c r="A37" s="33" t="s">
        <v>36</v>
      </c>
      <c r="B37" s="22" t="s">
        <v>32</v>
      </c>
      <c r="C37" s="30">
        <f>GSVA_cur!C37</f>
        <v>11107.88</v>
      </c>
      <c r="D37" s="30">
        <f>GSVA_cur!D37</f>
        <v>11344.64</v>
      </c>
      <c r="E37" s="30">
        <f>GSVA_cur!E37</f>
        <v>11586</v>
      </c>
      <c r="F37" s="30">
        <f>GSVA_cur!F37</f>
        <v>11710</v>
      </c>
      <c r="G37" s="30">
        <f>GSVA_cur!G37</f>
        <v>11920</v>
      </c>
      <c r="H37" s="30">
        <f>GSVA_cur!H37</f>
        <v>12140</v>
      </c>
      <c r="I37" s="30">
        <f>GSVA_cur!I37</f>
        <v>11750</v>
      </c>
      <c r="J37" s="30">
        <f>GSVA_cur!J37</f>
        <v>11860</v>
      </c>
      <c r="U37" s="2"/>
      <c r="V37" s="2"/>
      <c r="W37" s="2"/>
      <c r="X37" s="2"/>
    </row>
    <row r="38" spans="1:189" ht="27" customHeight="1">
      <c r="A38" s="34" t="s">
        <v>37</v>
      </c>
      <c r="B38" s="23" t="s">
        <v>48</v>
      </c>
      <c r="C38" s="29">
        <f>C36/C37*1000</f>
        <v>65347.212969531538</v>
      </c>
      <c r="D38" s="29">
        <f t="shared" ref="D38:J38" si="11">D36/D37*1000</f>
        <v>68560.747630599129</v>
      </c>
      <c r="E38" s="29">
        <f t="shared" si="11"/>
        <v>78011.533223694714</v>
      </c>
      <c r="F38" s="29">
        <f t="shared" si="11"/>
        <v>96166.011955593509</v>
      </c>
      <c r="G38" s="29">
        <f t="shared" si="11"/>
        <v>103385.85108764954</v>
      </c>
      <c r="H38" s="29">
        <f t="shared" si="11"/>
        <v>111986.92599141118</v>
      </c>
      <c r="I38" s="29">
        <f t="shared" si="11"/>
        <v>121286.55014981134</v>
      </c>
      <c r="J38" s="29">
        <f t="shared" si="11"/>
        <v>122465.37232646448</v>
      </c>
      <c r="L38" s="4"/>
      <c r="T38" s="4"/>
      <c r="U38" s="4"/>
      <c r="V38" s="4"/>
      <c r="W38" s="4"/>
      <c r="X38" s="4"/>
      <c r="BY38" s="5"/>
      <c r="BZ38" s="5"/>
      <c r="CA38" s="5"/>
      <c r="CB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4" max="1048575" man="1"/>
    <brk id="36" max="1048575" man="1"/>
    <brk id="52" max="1048575" man="1"/>
    <brk id="116" max="95" man="1"/>
    <brk id="152" max="1048575" man="1"/>
    <brk id="176" max="1048575" man="1"/>
    <brk id="184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G38"/>
  <sheetViews>
    <sheetView zoomScale="85" zoomScaleNormal="85" zoomScaleSheetLayoutView="100" workbookViewId="0">
      <pane xSplit="2" ySplit="5" topLeftCell="C12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28.42578125" style="1" customWidth="1"/>
    <col min="3" max="5" width="18.7109375" style="1" customWidth="1"/>
    <col min="6" max="8" width="18.7109375" style="3" customWidth="1"/>
    <col min="9" max="10" width="18.7109375" style="2" customWidth="1"/>
    <col min="11" max="11" width="10" style="3" customWidth="1"/>
    <col min="12" max="12" width="11.5703125" style="2" customWidth="1"/>
    <col min="13" max="14" width="9.140625" style="3" customWidth="1"/>
    <col min="15" max="15" width="11.85546875" style="3" customWidth="1"/>
    <col min="16" max="16" width="11.28515625" style="3" customWidth="1"/>
    <col min="17" max="17" width="11.7109375" style="2" customWidth="1"/>
    <col min="18" max="18" width="9.140625" style="3" customWidth="1"/>
    <col min="19" max="19" width="10.85546875" style="3" customWidth="1"/>
    <col min="20" max="20" width="10.85546875" style="2" customWidth="1"/>
    <col min="21" max="21" width="11" style="3" customWidth="1"/>
    <col min="22" max="24" width="11.42578125" style="3" customWidth="1"/>
    <col min="25" max="52" width="9.140625" style="3" customWidth="1"/>
    <col min="53" max="53" width="12.42578125" style="3" customWidth="1"/>
    <col min="54" max="75" width="9.140625" style="3" customWidth="1"/>
    <col min="76" max="76" width="12.140625" style="3" customWidth="1"/>
    <col min="77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3" customWidth="1"/>
    <col min="105" max="109" width="9.140625" style="3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27" width="9.140625" style="2" hidden="1" customWidth="1"/>
    <col min="128" max="128" width="9.140625" style="2" customWidth="1"/>
    <col min="129" max="158" width="9.140625" style="3" customWidth="1"/>
    <col min="159" max="159" width="9.140625" style="3" hidden="1" customWidth="1"/>
    <col min="160" max="167" width="9.140625" style="3" customWidth="1"/>
    <col min="168" max="168" width="9.140625" style="3" hidden="1" customWidth="1"/>
    <col min="169" max="173" width="9.140625" style="3" customWidth="1"/>
    <col min="174" max="174" width="9.140625" style="3" hidden="1" customWidth="1"/>
    <col min="175" max="184" width="9.140625" style="3" customWidth="1"/>
    <col min="185" max="188" width="8.85546875" style="3"/>
    <col min="189" max="189" width="12.7109375" style="3" bestFit="1" customWidth="1"/>
    <col min="190" max="16384" width="8.85546875" style="1"/>
  </cols>
  <sheetData>
    <row r="1" spans="1:189" ht="23.25">
      <c r="A1" s="1" t="s">
        <v>43</v>
      </c>
      <c r="B1" s="10" t="s">
        <v>56</v>
      </c>
      <c r="H1" s="3" t="s">
        <v>71</v>
      </c>
      <c r="S1" s="4"/>
    </row>
    <row r="2" spans="1:189" ht="15.75">
      <c r="A2" s="8" t="s">
        <v>40</v>
      </c>
    </row>
    <row r="3" spans="1:189" ht="15.75">
      <c r="A3" s="8"/>
    </row>
    <row r="4" spans="1:189" ht="15.75">
      <c r="A4" s="8"/>
      <c r="E4" s="7"/>
      <c r="F4" s="7" t="s">
        <v>47</v>
      </c>
      <c r="G4" s="7"/>
      <c r="H4" s="7"/>
    </row>
    <row r="5" spans="1:189">
      <c r="A5" s="24" t="s">
        <v>0</v>
      </c>
      <c r="B5" s="25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2" t="s">
        <v>55</v>
      </c>
      <c r="H5" s="12" t="s">
        <v>57</v>
      </c>
      <c r="I5" s="13" t="s">
        <v>58</v>
      </c>
      <c r="J5" s="13" t="s">
        <v>59</v>
      </c>
    </row>
    <row r="6" spans="1:189" s="9" customFormat="1" ht="28.5">
      <c r="A6" s="19" t="s">
        <v>26</v>
      </c>
      <c r="B6" s="14" t="s">
        <v>2</v>
      </c>
      <c r="C6" s="18">
        <f>+C7+C8+C9+C10</f>
        <v>143533</v>
      </c>
      <c r="D6" s="18">
        <f t="shared" ref="D6:J6" si="0">+D7+D8+D9+D10</f>
        <v>154726</v>
      </c>
      <c r="E6" s="18">
        <f t="shared" si="0"/>
        <v>182165.63119999997</v>
      </c>
      <c r="F6" s="18">
        <f t="shared" si="0"/>
        <v>410661</v>
      </c>
      <c r="G6" s="18">
        <f t="shared" si="0"/>
        <v>454203.43167028169</v>
      </c>
      <c r="H6" s="18">
        <f t="shared" si="0"/>
        <v>504236.56953833159</v>
      </c>
      <c r="I6" s="18">
        <f t="shared" si="0"/>
        <v>485315.79552656098</v>
      </c>
      <c r="J6" s="18">
        <f t="shared" si="0"/>
        <v>535489.06453195529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2"/>
      <c r="GE6" s="2"/>
      <c r="GF6" s="2"/>
      <c r="GG6" s="3"/>
    </row>
    <row r="7" spans="1:189">
      <c r="A7" s="26">
        <v>1.1000000000000001</v>
      </c>
      <c r="B7" s="15" t="s">
        <v>49</v>
      </c>
      <c r="C7" s="30">
        <v>71321</v>
      </c>
      <c r="D7" s="30">
        <v>78678</v>
      </c>
      <c r="E7" s="30">
        <v>95064.716199999995</v>
      </c>
      <c r="F7" s="18">
        <v>110370</v>
      </c>
      <c r="G7" s="18">
        <v>122325.97261800001</v>
      </c>
      <c r="H7" s="18">
        <v>139763.61005682932</v>
      </c>
      <c r="I7" s="18">
        <v>157598.07319160929</v>
      </c>
      <c r="J7" s="18">
        <v>166691.39330877498</v>
      </c>
      <c r="K7" s="5"/>
      <c r="L7" s="4"/>
      <c r="M7" s="5"/>
      <c r="N7" s="5"/>
      <c r="O7" s="5"/>
      <c r="P7" s="5"/>
      <c r="Q7" s="4"/>
      <c r="R7" s="5"/>
      <c r="S7" s="5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2"/>
      <c r="GE7" s="2"/>
      <c r="GF7" s="2"/>
    </row>
    <row r="8" spans="1:189">
      <c r="A8" s="26">
        <v>1.2</v>
      </c>
      <c r="B8" s="15" t="s">
        <v>50</v>
      </c>
      <c r="C8" s="30">
        <v>29947</v>
      </c>
      <c r="D8" s="30">
        <v>30433</v>
      </c>
      <c r="E8" s="30">
        <v>36344.574999999997</v>
      </c>
      <c r="F8" s="18">
        <v>45276</v>
      </c>
      <c r="G8" s="18">
        <v>53079.634352281646</v>
      </c>
      <c r="H8" s="18">
        <v>65187.791132437458</v>
      </c>
      <c r="I8" s="18">
        <v>85615.928292044424</v>
      </c>
      <c r="J8" s="18">
        <v>121191.84359122621</v>
      </c>
      <c r="K8" s="5"/>
      <c r="L8" s="4"/>
      <c r="M8" s="5"/>
      <c r="N8" s="5"/>
      <c r="O8" s="5"/>
      <c r="P8" s="5"/>
      <c r="Q8" s="4"/>
      <c r="R8" s="5"/>
      <c r="S8" s="5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2"/>
      <c r="GE8" s="2"/>
      <c r="GF8" s="2"/>
    </row>
    <row r="9" spans="1:189">
      <c r="A9" s="26">
        <v>1.3</v>
      </c>
      <c r="B9" s="15" t="s">
        <v>51</v>
      </c>
      <c r="C9" s="30">
        <v>37982</v>
      </c>
      <c r="D9" s="30">
        <v>40514</v>
      </c>
      <c r="E9" s="30">
        <v>45225.958200000001</v>
      </c>
      <c r="F9" s="18">
        <v>248669</v>
      </c>
      <c r="G9" s="18">
        <v>271697.8247</v>
      </c>
      <c r="H9" s="18">
        <v>290951.8491259148</v>
      </c>
      <c r="I9" s="18">
        <v>233248.93578672098</v>
      </c>
      <c r="J9" s="18">
        <v>238737.81642233979</v>
      </c>
      <c r="K9" s="5"/>
      <c r="L9" s="4"/>
      <c r="M9" s="5"/>
      <c r="N9" s="5"/>
      <c r="O9" s="5"/>
      <c r="P9" s="5"/>
      <c r="Q9" s="4"/>
      <c r="R9" s="5"/>
      <c r="S9" s="5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2"/>
      <c r="GE9" s="2"/>
      <c r="GF9" s="2"/>
    </row>
    <row r="10" spans="1:189">
      <c r="A10" s="26">
        <v>1.4</v>
      </c>
      <c r="B10" s="15" t="s">
        <v>52</v>
      </c>
      <c r="C10" s="30">
        <v>4283</v>
      </c>
      <c r="D10" s="30">
        <v>5101</v>
      </c>
      <c r="E10" s="30">
        <v>5530.3818000000001</v>
      </c>
      <c r="F10" s="18">
        <v>6346</v>
      </c>
      <c r="G10" s="18">
        <v>7100</v>
      </c>
      <c r="H10" s="18">
        <v>8333.3192231500016</v>
      </c>
      <c r="I10" s="18">
        <v>8852.8582561862513</v>
      </c>
      <c r="J10" s="18">
        <v>8868.0112096143621</v>
      </c>
      <c r="K10" s="5"/>
      <c r="L10" s="4"/>
      <c r="M10" s="5"/>
      <c r="N10" s="5"/>
      <c r="O10" s="5"/>
      <c r="P10" s="5"/>
      <c r="Q10" s="4"/>
      <c r="R10" s="5"/>
      <c r="S10" s="5"/>
      <c r="T10" s="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2"/>
      <c r="GE10" s="2"/>
      <c r="GF10" s="2"/>
    </row>
    <row r="11" spans="1:189">
      <c r="A11" s="27" t="s">
        <v>61</v>
      </c>
      <c r="B11" s="15" t="s">
        <v>3</v>
      </c>
      <c r="C11" s="30">
        <v>4255</v>
      </c>
      <c r="D11" s="30">
        <v>3256</v>
      </c>
      <c r="E11" s="30">
        <v>7003</v>
      </c>
      <c r="F11" s="18">
        <v>3458</v>
      </c>
      <c r="G11" s="18">
        <v>5147.624407527881</v>
      </c>
      <c r="H11" s="18">
        <v>3822.7809153870166</v>
      </c>
      <c r="I11" s="18">
        <v>5803.7919243885299</v>
      </c>
      <c r="J11" s="18">
        <v>6484.4621499568711</v>
      </c>
      <c r="K11" s="5"/>
      <c r="L11" s="4"/>
      <c r="M11" s="5"/>
      <c r="N11" s="5"/>
      <c r="O11" s="5"/>
      <c r="P11" s="5"/>
      <c r="Q11" s="4"/>
      <c r="R11" s="5"/>
      <c r="S11" s="5"/>
      <c r="T11" s="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2"/>
      <c r="GE11" s="2"/>
      <c r="GF11" s="2"/>
    </row>
    <row r="12" spans="1:189">
      <c r="A12" s="28"/>
      <c r="B12" s="17" t="s">
        <v>28</v>
      </c>
      <c r="C12" s="29">
        <f>C6+C11</f>
        <v>147788</v>
      </c>
      <c r="D12" s="29">
        <f t="shared" ref="D12:E12" si="1">D6+D11</f>
        <v>157982</v>
      </c>
      <c r="E12" s="29">
        <f t="shared" si="1"/>
        <v>189168.63119999997</v>
      </c>
      <c r="F12" s="29">
        <f t="shared" ref="F12:J12" si="2">+F6+F11</f>
        <v>414119</v>
      </c>
      <c r="G12" s="29">
        <f t="shared" si="2"/>
        <v>459351.05607780954</v>
      </c>
      <c r="H12" s="29">
        <f t="shared" si="2"/>
        <v>508059.35045371862</v>
      </c>
      <c r="I12" s="29">
        <f t="shared" si="2"/>
        <v>491119.58745094953</v>
      </c>
      <c r="J12" s="29">
        <f t="shared" si="2"/>
        <v>541973.52668191213</v>
      </c>
      <c r="K12" s="5"/>
      <c r="L12" s="4"/>
      <c r="M12" s="5"/>
      <c r="N12" s="5"/>
      <c r="O12" s="5"/>
      <c r="P12" s="5"/>
      <c r="Q12" s="4"/>
      <c r="R12" s="5"/>
      <c r="S12" s="5"/>
      <c r="T12" s="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2"/>
      <c r="GE12" s="2"/>
      <c r="GF12" s="2"/>
    </row>
    <row r="13" spans="1:189" s="9" customFormat="1">
      <c r="A13" s="19" t="s">
        <v>62</v>
      </c>
      <c r="B13" s="14" t="s">
        <v>4</v>
      </c>
      <c r="C13" s="30">
        <v>4968</v>
      </c>
      <c r="D13" s="30">
        <v>5930</v>
      </c>
      <c r="E13" s="30">
        <v>6760.2988999999998</v>
      </c>
      <c r="F13" s="18">
        <v>6512</v>
      </c>
      <c r="G13" s="18">
        <v>8934.64</v>
      </c>
      <c r="H13" s="18">
        <v>9591.6088</v>
      </c>
      <c r="I13" s="18">
        <v>9531.8250000000007</v>
      </c>
      <c r="J13" s="18">
        <v>9513.2250000000004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2"/>
      <c r="GE13" s="2"/>
      <c r="GF13" s="2"/>
      <c r="GG13" s="3"/>
    </row>
    <row r="14" spans="1:189" ht="28.5">
      <c r="A14" s="27" t="s">
        <v>63</v>
      </c>
      <c r="B14" s="15" t="s">
        <v>5</v>
      </c>
      <c r="C14" s="30">
        <v>33928</v>
      </c>
      <c r="D14" s="30">
        <v>39967</v>
      </c>
      <c r="E14" s="30">
        <v>67081</v>
      </c>
      <c r="F14" s="18">
        <v>92080</v>
      </c>
      <c r="G14" s="18">
        <v>97542</v>
      </c>
      <c r="H14" s="18">
        <v>127656</v>
      </c>
      <c r="I14" s="18">
        <v>175083</v>
      </c>
      <c r="J14" s="18">
        <v>174630</v>
      </c>
      <c r="K14" s="5"/>
      <c r="L14" s="4"/>
      <c r="M14" s="5"/>
      <c r="N14" s="5"/>
      <c r="O14" s="5"/>
      <c r="P14" s="5"/>
      <c r="Q14" s="4"/>
      <c r="R14" s="5"/>
      <c r="S14" s="5"/>
      <c r="T14" s="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4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4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4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2"/>
      <c r="GE14" s="2"/>
      <c r="GF14" s="2"/>
    </row>
    <row r="15" spans="1:189">
      <c r="A15" s="27" t="s">
        <v>64</v>
      </c>
      <c r="B15" s="15" t="s">
        <v>6</v>
      </c>
      <c r="C15" s="30">
        <v>85140</v>
      </c>
      <c r="D15" s="30">
        <v>83832</v>
      </c>
      <c r="E15" s="30">
        <v>106712</v>
      </c>
      <c r="F15" s="18">
        <v>118485</v>
      </c>
      <c r="G15" s="18">
        <v>133109.64396243318</v>
      </c>
      <c r="H15" s="18">
        <v>142592.88891549999</v>
      </c>
      <c r="I15" s="18">
        <v>167446.56075800001</v>
      </c>
      <c r="J15" s="18">
        <v>162206.79429849997</v>
      </c>
      <c r="K15" s="5"/>
      <c r="L15" s="4"/>
      <c r="M15" s="5"/>
      <c r="N15" s="5"/>
      <c r="O15" s="5"/>
      <c r="P15" s="5"/>
      <c r="Q15" s="4"/>
      <c r="R15" s="5"/>
      <c r="S15" s="5"/>
      <c r="T15" s="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4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4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4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2"/>
      <c r="GE15" s="2"/>
      <c r="GF15" s="2"/>
    </row>
    <row r="16" spans="1:189">
      <c r="A16" s="28"/>
      <c r="B16" s="17" t="s">
        <v>29</v>
      </c>
      <c r="C16" s="29">
        <f>C13+C14+C15</f>
        <v>124036</v>
      </c>
      <c r="D16" s="29">
        <f>D13+D14+D15</f>
        <v>129729</v>
      </c>
      <c r="E16" s="29">
        <f>E13+E14+E15</f>
        <v>180553.29889999999</v>
      </c>
      <c r="F16" s="29">
        <f t="shared" ref="F16:J16" si="3">+F13+F14+F15</f>
        <v>217077</v>
      </c>
      <c r="G16" s="29">
        <f t="shared" si="3"/>
        <v>239586.28396243317</v>
      </c>
      <c r="H16" s="29">
        <f t="shared" si="3"/>
        <v>279840.49771549995</v>
      </c>
      <c r="I16" s="29">
        <f t="shared" si="3"/>
        <v>352061.38575800002</v>
      </c>
      <c r="J16" s="29">
        <f t="shared" si="3"/>
        <v>346350.01929849997</v>
      </c>
      <c r="K16" s="5"/>
      <c r="L16" s="4"/>
      <c r="M16" s="5"/>
      <c r="N16" s="5"/>
      <c r="O16" s="5"/>
      <c r="P16" s="5"/>
      <c r="Q16" s="4"/>
      <c r="R16" s="5"/>
      <c r="S16" s="5"/>
      <c r="T16" s="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4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4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4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2"/>
      <c r="GE16" s="2"/>
      <c r="GF16" s="2"/>
    </row>
    <row r="17" spans="1:189" s="9" customFormat="1" ht="28.5">
      <c r="A17" s="19" t="s">
        <v>65</v>
      </c>
      <c r="B17" s="14" t="s">
        <v>7</v>
      </c>
      <c r="C17" s="18">
        <f>+C18+C19</f>
        <v>74526</v>
      </c>
      <c r="D17" s="18">
        <f t="shared" ref="D17" si="4">+D18+D19</f>
        <v>93778</v>
      </c>
      <c r="E17" s="18">
        <f>+E18+E19</f>
        <v>100249</v>
      </c>
      <c r="F17" s="18">
        <f t="shared" ref="F17:J17" si="5">+F18+F19</f>
        <v>116589</v>
      </c>
      <c r="G17" s="18">
        <f t="shared" si="5"/>
        <v>136495</v>
      </c>
      <c r="H17" s="18">
        <f t="shared" si="5"/>
        <v>173261.36859999999</v>
      </c>
      <c r="I17" s="18">
        <f t="shared" si="5"/>
        <v>207077.34849999999</v>
      </c>
      <c r="J17" s="18">
        <f t="shared" si="5"/>
        <v>206766.658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2"/>
      <c r="GE17" s="2"/>
      <c r="GF17" s="2"/>
      <c r="GG17" s="3"/>
    </row>
    <row r="18" spans="1:189">
      <c r="A18" s="26">
        <v>6.1</v>
      </c>
      <c r="B18" s="15" t="s">
        <v>8</v>
      </c>
      <c r="C18" s="30">
        <v>72363</v>
      </c>
      <c r="D18" s="30">
        <v>91399</v>
      </c>
      <c r="E18" s="30">
        <v>97672</v>
      </c>
      <c r="F18" s="18">
        <v>113899</v>
      </c>
      <c r="G18" s="18">
        <v>133694</v>
      </c>
      <c r="H18" s="18">
        <v>170196.18359999999</v>
      </c>
      <c r="I18" s="18">
        <v>203716.1563</v>
      </c>
      <c r="J18" s="18">
        <v>203412.71049999999</v>
      </c>
      <c r="K18" s="5"/>
      <c r="L18" s="4"/>
      <c r="M18" s="5"/>
      <c r="N18" s="5"/>
      <c r="O18" s="5"/>
      <c r="P18" s="5"/>
      <c r="Q18" s="4"/>
      <c r="R18" s="5"/>
      <c r="S18" s="5"/>
      <c r="T18" s="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2"/>
      <c r="GE18" s="2"/>
      <c r="GF18" s="2"/>
    </row>
    <row r="19" spans="1:189">
      <c r="A19" s="26">
        <v>6.2</v>
      </c>
      <c r="B19" s="15" t="s">
        <v>9</v>
      </c>
      <c r="C19" s="30">
        <v>2163</v>
      </c>
      <c r="D19" s="30">
        <v>2379</v>
      </c>
      <c r="E19" s="30">
        <v>2577</v>
      </c>
      <c r="F19" s="18">
        <v>2690</v>
      </c>
      <c r="G19" s="18">
        <v>2801</v>
      </c>
      <c r="H19" s="18">
        <v>3065.1849999999999</v>
      </c>
      <c r="I19" s="18">
        <v>3361.1922</v>
      </c>
      <c r="J19" s="18">
        <v>3353.9475000000002</v>
      </c>
      <c r="K19" s="5"/>
      <c r="L19" s="4"/>
      <c r="M19" s="5"/>
      <c r="N19" s="5"/>
      <c r="O19" s="5"/>
      <c r="P19" s="5"/>
      <c r="Q19" s="4"/>
      <c r="R19" s="5"/>
      <c r="S19" s="5"/>
      <c r="T19" s="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2"/>
      <c r="GE19" s="2"/>
      <c r="GF19" s="2"/>
    </row>
    <row r="20" spans="1:189" s="9" customFormat="1" ht="42.75">
      <c r="A20" s="19" t="s">
        <v>66</v>
      </c>
      <c r="B20" s="20" t="s">
        <v>10</v>
      </c>
      <c r="C20" s="18">
        <f>C21+C22+C23+C24+C25+C26+C27</f>
        <v>26425</v>
      </c>
      <c r="D20" s="18">
        <f>D21+D22+D23+D24+D25+D26+D27</f>
        <v>32596</v>
      </c>
      <c r="E20" s="18">
        <f t="shared" ref="E20:J20" si="6">+E21+E22+E23+E24+E25+E26+E27</f>
        <v>37548.5628</v>
      </c>
      <c r="F20" s="18">
        <f t="shared" si="6"/>
        <v>40841</v>
      </c>
      <c r="G20" s="18">
        <f t="shared" si="6"/>
        <v>45896</v>
      </c>
      <c r="H20" s="18">
        <f t="shared" si="6"/>
        <v>47842.286423566336</v>
      </c>
      <c r="I20" s="18">
        <f t="shared" si="6"/>
        <v>48251.4375</v>
      </c>
      <c r="J20" s="18">
        <f t="shared" si="6"/>
        <v>48172.1875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2"/>
      <c r="GE20" s="2"/>
      <c r="GF20" s="2"/>
      <c r="GG20" s="3"/>
    </row>
    <row r="21" spans="1:189">
      <c r="A21" s="26">
        <v>7.1</v>
      </c>
      <c r="B21" s="15" t="s">
        <v>11</v>
      </c>
      <c r="C21" s="30">
        <v>13</v>
      </c>
      <c r="D21" s="30">
        <v>16</v>
      </c>
      <c r="E21" s="30">
        <v>19</v>
      </c>
      <c r="F21" s="18">
        <v>18</v>
      </c>
      <c r="G21" s="18">
        <v>19</v>
      </c>
      <c r="H21" s="18">
        <v>11</v>
      </c>
      <c r="I21" s="18">
        <v>8</v>
      </c>
      <c r="J21" s="18">
        <v>12</v>
      </c>
      <c r="K21" s="5"/>
      <c r="L21" s="4"/>
      <c r="M21" s="5"/>
      <c r="N21" s="5"/>
      <c r="O21" s="5"/>
      <c r="P21" s="5"/>
      <c r="Q21" s="4"/>
      <c r="R21" s="5"/>
      <c r="S21" s="5"/>
      <c r="T21" s="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2"/>
      <c r="GE21" s="2"/>
      <c r="GF21" s="2"/>
    </row>
    <row r="22" spans="1:189">
      <c r="A22" s="26">
        <v>7.2</v>
      </c>
      <c r="B22" s="15" t="s">
        <v>12</v>
      </c>
      <c r="C22" s="30">
        <v>17998</v>
      </c>
      <c r="D22" s="30">
        <v>22025</v>
      </c>
      <c r="E22" s="30">
        <v>25619.48</v>
      </c>
      <c r="F22" s="18">
        <v>26291</v>
      </c>
      <c r="G22" s="18">
        <v>27535</v>
      </c>
      <c r="H22" s="18">
        <v>28779.868399999999</v>
      </c>
      <c r="I22" s="18">
        <v>30235.3325</v>
      </c>
      <c r="J22" s="18">
        <v>30159.102500000001</v>
      </c>
      <c r="K22" s="5"/>
      <c r="L22" s="4"/>
      <c r="M22" s="5"/>
      <c r="N22" s="5"/>
      <c r="O22" s="5"/>
      <c r="P22" s="5"/>
      <c r="Q22" s="4"/>
      <c r="R22" s="5"/>
      <c r="S22" s="5"/>
      <c r="T22" s="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2"/>
      <c r="GE22" s="2"/>
      <c r="GF22" s="2"/>
    </row>
    <row r="23" spans="1:189">
      <c r="A23" s="26">
        <v>7.3</v>
      </c>
      <c r="B23" s="15" t="s">
        <v>13</v>
      </c>
      <c r="C23" s="30">
        <v>398</v>
      </c>
      <c r="D23" s="30">
        <v>499</v>
      </c>
      <c r="E23" s="30">
        <v>322.53279999999995</v>
      </c>
      <c r="F23" s="18">
        <v>77</v>
      </c>
      <c r="G23" s="18">
        <v>152</v>
      </c>
      <c r="H23" s="18">
        <v>278.61439999999999</v>
      </c>
      <c r="I23" s="18">
        <v>255.374</v>
      </c>
      <c r="J23" s="18">
        <v>254.59800000000001</v>
      </c>
      <c r="K23" s="5"/>
      <c r="L23" s="4"/>
      <c r="M23" s="5"/>
      <c r="N23" s="5"/>
      <c r="O23" s="5"/>
      <c r="P23" s="5"/>
      <c r="Q23" s="4"/>
      <c r="R23" s="5"/>
      <c r="S23" s="5"/>
      <c r="T23" s="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2"/>
      <c r="GE23" s="2"/>
      <c r="GF23" s="2"/>
    </row>
    <row r="24" spans="1:189">
      <c r="A24" s="26">
        <v>7.4</v>
      </c>
      <c r="B24" s="15" t="s">
        <v>14</v>
      </c>
      <c r="C24" s="30">
        <v>28</v>
      </c>
      <c r="D24" s="30">
        <v>107</v>
      </c>
      <c r="E24" s="30">
        <v>80.580800000000011</v>
      </c>
      <c r="F24" s="18">
        <v>176</v>
      </c>
      <c r="G24" s="18">
        <v>1311</v>
      </c>
      <c r="H24" s="18">
        <v>1665.5604000000001</v>
      </c>
      <c r="I24" s="18">
        <v>1866.549</v>
      </c>
      <c r="J24" s="18">
        <v>1862.0729999999999</v>
      </c>
      <c r="K24" s="5"/>
      <c r="L24" s="4"/>
      <c r="M24" s="5"/>
      <c r="N24" s="5"/>
      <c r="O24" s="5"/>
      <c r="P24" s="5"/>
      <c r="Q24" s="4"/>
      <c r="R24" s="5"/>
      <c r="S24" s="5"/>
      <c r="T24" s="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2"/>
      <c r="GE24" s="2"/>
      <c r="GF24" s="2"/>
    </row>
    <row r="25" spans="1:189" ht="28.5">
      <c r="A25" s="26">
        <v>7.5</v>
      </c>
      <c r="B25" s="15" t="s">
        <v>15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720.91200000000003</v>
      </c>
      <c r="I25" s="18">
        <v>755.18200000000002</v>
      </c>
      <c r="J25" s="18">
        <v>753.41399999999999</v>
      </c>
      <c r="K25" s="5"/>
      <c r="L25" s="4"/>
      <c r="M25" s="5"/>
      <c r="N25" s="5"/>
      <c r="O25" s="5"/>
      <c r="P25" s="5"/>
      <c r="Q25" s="4"/>
      <c r="R25" s="5"/>
      <c r="S25" s="5"/>
      <c r="T25" s="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2"/>
      <c r="GE25" s="2"/>
      <c r="GF25" s="2"/>
    </row>
    <row r="26" spans="1:189">
      <c r="A26" s="26">
        <v>7.6</v>
      </c>
      <c r="B26" s="15" t="s">
        <v>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18">
        <v>0</v>
      </c>
      <c r="J26" s="18">
        <v>0</v>
      </c>
      <c r="K26" s="5"/>
      <c r="L26" s="4"/>
      <c r="M26" s="5"/>
      <c r="N26" s="5"/>
      <c r="O26" s="5"/>
      <c r="P26" s="5"/>
      <c r="Q26" s="4"/>
      <c r="R26" s="5"/>
      <c r="S26" s="5"/>
      <c r="T26" s="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2"/>
      <c r="GE26" s="2"/>
      <c r="GF26" s="2"/>
    </row>
    <row r="27" spans="1:189" ht="28.5">
      <c r="A27" s="26">
        <v>7.7</v>
      </c>
      <c r="B27" s="15" t="s">
        <v>17</v>
      </c>
      <c r="C27" s="30">
        <v>7988</v>
      </c>
      <c r="D27" s="30">
        <v>9949</v>
      </c>
      <c r="E27" s="30">
        <v>11506.9692</v>
      </c>
      <c r="F27" s="18">
        <v>14279</v>
      </c>
      <c r="G27" s="18">
        <v>16879</v>
      </c>
      <c r="H27" s="18">
        <v>16386.33122356634</v>
      </c>
      <c r="I27" s="18">
        <v>15131</v>
      </c>
      <c r="J27" s="18">
        <v>15131</v>
      </c>
      <c r="K27" s="5"/>
      <c r="L27" s="4"/>
      <c r="M27" s="5"/>
      <c r="N27" s="5"/>
      <c r="O27" s="5"/>
      <c r="P27" s="5"/>
      <c r="Q27" s="4"/>
      <c r="R27" s="5"/>
      <c r="S27" s="5"/>
      <c r="T27" s="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2"/>
      <c r="GE27" s="2"/>
      <c r="GF27" s="2"/>
    </row>
    <row r="28" spans="1:189">
      <c r="A28" s="27" t="s">
        <v>67</v>
      </c>
      <c r="B28" s="15" t="s">
        <v>18</v>
      </c>
      <c r="C28" s="30">
        <v>19736</v>
      </c>
      <c r="D28" s="30">
        <v>19248</v>
      </c>
      <c r="E28" s="30">
        <v>21143</v>
      </c>
      <c r="F28" s="18">
        <v>23249</v>
      </c>
      <c r="G28" s="18">
        <v>33241</v>
      </c>
      <c r="H28" s="18">
        <v>28112.552747368245</v>
      </c>
      <c r="I28" s="18">
        <v>29916</v>
      </c>
      <c r="J28" s="18">
        <v>34632</v>
      </c>
      <c r="K28" s="5"/>
      <c r="L28" s="4"/>
      <c r="M28" s="5"/>
      <c r="N28" s="5"/>
      <c r="O28" s="5"/>
      <c r="P28" s="5"/>
      <c r="Q28" s="4"/>
      <c r="R28" s="5"/>
      <c r="S28" s="5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2"/>
      <c r="GE28" s="2"/>
      <c r="GF28" s="2"/>
    </row>
    <row r="29" spans="1:189" ht="42.75">
      <c r="A29" s="27" t="s">
        <v>68</v>
      </c>
      <c r="B29" s="15" t="s">
        <v>19</v>
      </c>
      <c r="C29" s="30">
        <v>33673</v>
      </c>
      <c r="D29" s="30">
        <v>37497</v>
      </c>
      <c r="E29" s="30">
        <v>40721</v>
      </c>
      <c r="F29" s="18">
        <v>41691</v>
      </c>
      <c r="G29" s="18">
        <v>43251</v>
      </c>
      <c r="H29" s="18">
        <v>45244.655363249913</v>
      </c>
      <c r="I29" s="18">
        <v>46634.299136654401</v>
      </c>
      <c r="J29" s="18">
        <v>46587.038938691796</v>
      </c>
      <c r="K29" s="5"/>
      <c r="L29" s="4"/>
      <c r="M29" s="5"/>
      <c r="N29" s="5"/>
      <c r="O29" s="5"/>
      <c r="P29" s="5"/>
      <c r="Q29" s="4"/>
      <c r="R29" s="5"/>
      <c r="S29" s="5"/>
      <c r="T29" s="4"/>
      <c r="U29" s="6"/>
      <c r="V29" s="6"/>
      <c r="W29" s="6"/>
      <c r="X29" s="6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2"/>
      <c r="GE29" s="2"/>
      <c r="GF29" s="2"/>
    </row>
    <row r="30" spans="1:189">
      <c r="A30" s="27" t="s">
        <v>69</v>
      </c>
      <c r="B30" s="15" t="s">
        <v>44</v>
      </c>
      <c r="C30" s="30">
        <v>107886</v>
      </c>
      <c r="D30" s="30">
        <v>135009</v>
      </c>
      <c r="E30" s="30">
        <v>148275</v>
      </c>
      <c r="F30" s="18">
        <v>155643</v>
      </c>
      <c r="G30" s="18">
        <v>169279</v>
      </c>
      <c r="H30" s="18">
        <v>183981</v>
      </c>
      <c r="I30" s="18">
        <v>191071</v>
      </c>
      <c r="J30" s="18">
        <v>223895</v>
      </c>
      <c r="K30" s="5"/>
      <c r="L30" s="4"/>
      <c r="M30" s="5"/>
      <c r="N30" s="5"/>
      <c r="O30" s="5"/>
      <c r="P30" s="5"/>
      <c r="Q30" s="4"/>
      <c r="R30" s="5"/>
      <c r="S30" s="5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2"/>
      <c r="GE30" s="2"/>
      <c r="GF30" s="2"/>
    </row>
    <row r="31" spans="1:189">
      <c r="A31" s="27" t="s">
        <v>70</v>
      </c>
      <c r="B31" s="15" t="s">
        <v>20</v>
      </c>
      <c r="C31" s="30">
        <v>123483</v>
      </c>
      <c r="D31" s="30">
        <v>146832</v>
      </c>
      <c r="E31" s="30">
        <v>165301</v>
      </c>
      <c r="F31" s="18">
        <v>180946</v>
      </c>
      <c r="G31" s="18">
        <v>199968</v>
      </c>
      <c r="H31" s="18">
        <v>226429.1</v>
      </c>
      <c r="I31" s="18">
        <v>251278.7598</v>
      </c>
      <c r="J31" s="18">
        <v>250954.49339999998</v>
      </c>
      <c r="K31" s="5"/>
      <c r="L31" s="4"/>
      <c r="M31" s="5"/>
      <c r="N31" s="5"/>
      <c r="O31" s="5"/>
      <c r="P31" s="5"/>
      <c r="Q31" s="4"/>
      <c r="R31" s="5"/>
      <c r="S31" s="5"/>
      <c r="T31" s="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2"/>
      <c r="GE31" s="2"/>
      <c r="GF31" s="2"/>
    </row>
    <row r="32" spans="1:189">
      <c r="A32" s="28"/>
      <c r="B32" s="17" t="s">
        <v>30</v>
      </c>
      <c r="C32" s="29">
        <f>+C17+C20+C28+C29+C30+C31</f>
        <v>385729</v>
      </c>
      <c r="D32" s="29">
        <f>+D17+D20+D28+D29+D30+D31</f>
        <v>464960</v>
      </c>
      <c r="E32" s="29">
        <f t="shared" ref="E32" si="7">+E17+E20+E28+E29+E30+E31</f>
        <v>513237.56280000001</v>
      </c>
      <c r="F32" s="29">
        <f t="shared" ref="F32:J32" si="8">+F20+F17+F28+F29+F30+F31</f>
        <v>558959</v>
      </c>
      <c r="G32" s="29">
        <f t="shared" si="8"/>
        <v>628130</v>
      </c>
      <c r="H32" s="29">
        <f t="shared" si="8"/>
        <v>704870.96313418448</v>
      </c>
      <c r="I32" s="29">
        <f t="shared" si="8"/>
        <v>774228.84493665444</v>
      </c>
      <c r="J32" s="29">
        <f t="shared" si="8"/>
        <v>811007.3778386917</v>
      </c>
      <c r="K32" s="5"/>
      <c r="L32" s="4"/>
      <c r="M32" s="5"/>
      <c r="N32" s="5"/>
      <c r="O32" s="5"/>
      <c r="P32" s="5"/>
      <c r="Q32" s="4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2"/>
      <c r="GE32" s="2"/>
      <c r="GF32" s="2"/>
    </row>
    <row r="33" spans="1:189" s="9" customFormat="1" ht="30">
      <c r="A33" s="31" t="s">
        <v>27</v>
      </c>
      <c r="B33" s="21" t="s">
        <v>41</v>
      </c>
      <c r="C33" s="32">
        <f>+C32+C16+C12</f>
        <v>657553</v>
      </c>
      <c r="D33" s="32">
        <f t="shared" ref="D33:J33" si="9">+D32+D16+D12</f>
        <v>752671</v>
      </c>
      <c r="E33" s="32">
        <f t="shared" si="9"/>
        <v>882959.49289999995</v>
      </c>
      <c r="F33" s="32">
        <f t="shared" si="9"/>
        <v>1190155</v>
      </c>
      <c r="G33" s="32">
        <f t="shared" si="9"/>
        <v>1327067.3400402428</v>
      </c>
      <c r="H33" s="32">
        <f t="shared" si="9"/>
        <v>1492770.811303403</v>
      </c>
      <c r="I33" s="32">
        <f t="shared" si="9"/>
        <v>1617409.8181456039</v>
      </c>
      <c r="J33" s="32">
        <f t="shared" si="9"/>
        <v>1699330.9238191037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2"/>
      <c r="GE33" s="2"/>
      <c r="GF33" s="2"/>
      <c r="GG33" s="3"/>
    </row>
    <row r="34" spans="1:189">
      <c r="A34" s="33" t="s">
        <v>33</v>
      </c>
      <c r="B34" s="22" t="s">
        <v>25</v>
      </c>
      <c r="C34" s="16">
        <f>GSVA_cur!C34</f>
        <v>23226</v>
      </c>
      <c r="D34" s="16">
        <f>GSVA_cur!D34</f>
        <v>27434</v>
      </c>
      <c r="E34" s="16">
        <f>GSVA_cur!E34</f>
        <v>35819</v>
      </c>
      <c r="F34" s="16">
        <f>GSVA_cur!F34</f>
        <v>36560</v>
      </c>
      <c r="G34" s="16">
        <f>GSVA_cur!G34</f>
        <v>52268</v>
      </c>
      <c r="H34" s="16">
        <f>GSVA_cur!H34</f>
        <v>64184.000000000015</v>
      </c>
      <c r="I34" s="16">
        <f>GSVA_cur!I34</f>
        <v>67749</v>
      </c>
      <c r="J34" s="16">
        <f>GSVA_cur!J34</f>
        <v>74009</v>
      </c>
      <c r="K34" s="5"/>
      <c r="L34" s="4"/>
      <c r="M34" s="5"/>
      <c r="N34" s="5"/>
      <c r="O34" s="5"/>
      <c r="P34" s="5"/>
      <c r="Q34" s="4"/>
      <c r="R34" s="5"/>
      <c r="S34" s="5"/>
      <c r="T34" s="4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</row>
    <row r="35" spans="1:189">
      <c r="A35" s="33" t="s">
        <v>34</v>
      </c>
      <c r="B35" s="22" t="s">
        <v>24</v>
      </c>
      <c r="C35" s="16">
        <f>GSVA_cur!C35</f>
        <v>40365</v>
      </c>
      <c r="D35" s="16">
        <f>GSVA_cur!D35</f>
        <v>42556</v>
      </c>
      <c r="E35" s="16">
        <f>GSVA_cur!E35</f>
        <v>19889</v>
      </c>
      <c r="F35" s="16">
        <f>GSVA_cur!F35</f>
        <v>20010</v>
      </c>
      <c r="G35" s="16">
        <f>GSVA_cur!G35</f>
        <v>19804</v>
      </c>
      <c r="H35" s="16">
        <f>GSVA_cur!H35</f>
        <v>13872.999999999998</v>
      </c>
      <c r="I35" s="16">
        <f>GSVA_cur!I35</f>
        <v>11513</v>
      </c>
      <c r="J35" s="16">
        <f>GSVA_cur!J35</f>
        <v>22785</v>
      </c>
      <c r="K35" s="5"/>
      <c r="L35" s="4"/>
      <c r="M35" s="5"/>
      <c r="N35" s="5"/>
      <c r="O35" s="5"/>
      <c r="P35" s="5"/>
      <c r="Q35" s="4"/>
      <c r="R35" s="5"/>
      <c r="S35" s="5"/>
      <c r="T35" s="4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</row>
    <row r="36" spans="1:189">
      <c r="A36" s="34" t="s">
        <v>35</v>
      </c>
      <c r="B36" s="23" t="s">
        <v>53</v>
      </c>
      <c r="C36" s="29">
        <f>C33+C34-C35</f>
        <v>640414</v>
      </c>
      <c r="D36" s="29">
        <f t="shared" ref="D36:J36" si="10">D33+D34-D35</f>
        <v>737549</v>
      </c>
      <c r="E36" s="29">
        <f t="shared" si="10"/>
        <v>898889.49289999995</v>
      </c>
      <c r="F36" s="29">
        <f t="shared" si="10"/>
        <v>1206705</v>
      </c>
      <c r="G36" s="29">
        <f t="shared" si="10"/>
        <v>1359531.3400402428</v>
      </c>
      <c r="H36" s="29">
        <f t="shared" si="10"/>
        <v>1543081.811303403</v>
      </c>
      <c r="I36" s="29">
        <f t="shared" si="10"/>
        <v>1673645.8181456039</v>
      </c>
      <c r="J36" s="29">
        <f t="shared" si="10"/>
        <v>1750554.9238191037</v>
      </c>
      <c r="K36" s="5"/>
      <c r="L36" s="4"/>
      <c r="M36" s="5"/>
      <c r="N36" s="5"/>
      <c r="O36" s="5"/>
      <c r="P36" s="5"/>
      <c r="Q36" s="4"/>
      <c r="R36" s="5"/>
      <c r="S36" s="5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</row>
    <row r="37" spans="1:189">
      <c r="A37" s="33" t="s">
        <v>36</v>
      </c>
      <c r="B37" s="22" t="s">
        <v>32</v>
      </c>
      <c r="C37" s="16">
        <f>GSVA_cur!C37</f>
        <v>11107.88</v>
      </c>
      <c r="D37" s="16">
        <f>GSVA_cur!D37</f>
        <v>11344.64</v>
      </c>
      <c r="E37" s="16">
        <f>GSVA_cur!E37</f>
        <v>11586</v>
      </c>
      <c r="F37" s="16">
        <f>GSVA_cur!F37</f>
        <v>11710</v>
      </c>
      <c r="G37" s="16">
        <f>GSVA_cur!G37</f>
        <v>11920</v>
      </c>
      <c r="H37" s="16">
        <f>GSVA_cur!H37</f>
        <v>12140</v>
      </c>
      <c r="I37" s="16">
        <f>GSVA_cur!I37</f>
        <v>11750</v>
      </c>
      <c r="J37" s="16">
        <f>GSVA_cur!J37</f>
        <v>11860</v>
      </c>
      <c r="U37" s="2"/>
      <c r="V37" s="2"/>
      <c r="W37" s="2"/>
      <c r="X37" s="2"/>
    </row>
    <row r="38" spans="1:189">
      <c r="A38" s="34" t="s">
        <v>37</v>
      </c>
      <c r="B38" s="23" t="s">
        <v>54</v>
      </c>
      <c r="C38" s="29">
        <f>C36/C37*1000</f>
        <v>57654.02579069994</v>
      </c>
      <c r="D38" s="29">
        <f t="shared" ref="D38:J38" si="11">D36/D37*1000</f>
        <v>65012.992920004523</v>
      </c>
      <c r="E38" s="29">
        <f t="shared" si="11"/>
        <v>77584.109520110476</v>
      </c>
      <c r="F38" s="29">
        <f t="shared" si="11"/>
        <v>103049.10333048676</v>
      </c>
      <c r="G38" s="29">
        <f t="shared" si="11"/>
        <v>114054.64262082573</v>
      </c>
      <c r="H38" s="29">
        <f t="shared" si="11"/>
        <v>127107.23322103814</v>
      </c>
      <c r="I38" s="29">
        <f t="shared" si="11"/>
        <v>142437.9419698386</v>
      </c>
      <c r="J38" s="29">
        <f t="shared" si="11"/>
        <v>147601.5956002617</v>
      </c>
      <c r="L38" s="4"/>
      <c r="T38" s="4"/>
      <c r="U38" s="4"/>
      <c r="V38" s="4"/>
      <c r="W38" s="4"/>
      <c r="X38" s="4"/>
      <c r="BY38" s="5"/>
      <c r="BZ38" s="5"/>
      <c r="CA38" s="5"/>
      <c r="CB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4" max="1048575" man="1"/>
    <brk id="36" max="1048575" man="1"/>
    <brk id="52" max="1048575" man="1"/>
    <brk id="116" max="95" man="1"/>
    <brk id="152" max="1048575" man="1"/>
    <brk id="176" max="1048575" man="1"/>
    <brk id="184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G38"/>
  <sheetViews>
    <sheetView zoomScale="85" zoomScaleNormal="8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28.42578125" style="1" customWidth="1"/>
    <col min="3" max="5" width="18.7109375" style="1" customWidth="1"/>
    <col min="6" max="8" width="18.7109375" style="3" customWidth="1"/>
    <col min="9" max="10" width="18.7109375" style="2" customWidth="1"/>
    <col min="11" max="11" width="10" style="3" customWidth="1"/>
    <col min="12" max="12" width="11.5703125" style="2" customWidth="1"/>
    <col min="13" max="14" width="9.140625" style="3" customWidth="1"/>
    <col min="15" max="15" width="11.85546875" style="3" customWidth="1"/>
    <col min="16" max="16" width="11.28515625" style="3" customWidth="1"/>
    <col min="17" max="17" width="11.7109375" style="2" customWidth="1"/>
    <col min="18" max="18" width="9.140625" style="3" customWidth="1"/>
    <col min="19" max="19" width="10.85546875" style="3" customWidth="1"/>
    <col min="20" max="20" width="10.85546875" style="2" customWidth="1"/>
    <col min="21" max="21" width="11" style="3" customWidth="1"/>
    <col min="22" max="24" width="11.42578125" style="3" customWidth="1"/>
    <col min="25" max="52" width="9.140625" style="3" customWidth="1"/>
    <col min="53" max="53" width="12.42578125" style="3" customWidth="1"/>
    <col min="54" max="75" width="9.140625" style="3" customWidth="1"/>
    <col min="76" max="76" width="12.140625" style="3" customWidth="1"/>
    <col min="77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3" customWidth="1"/>
    <col min="105" max="109" width="9.140625" style="3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27" width="9.140625" style="2" hidden="1" customWidth="1"/>
    <col min="128" max="128" width="9.140625" style="2" customWidth="1"/>
    <col min="129" max="158" width="9.140625" style="3" customWidth="1"/>
    <col min="159" max="159" width="9.140625" style="3" hidden="1" customWidth="1"/>
    <col min="160" max="167" width="9.140625" style="3" customWidth="1"/>
    <col min="168" max="168" width="9.140625" style="3" hidden="1" customWidth="1"/>
    <col min="169" max="173" width="9.140625" style="3" customWidth="1"/>
    <col min="174" max="174" width="9.140625" style="3" hidden="1" customWidth="1"/>
    <col min="175" max="184" width="9.140625" style="3" customWidth="1"/>
    <col min="185" max="188" width="8.85546875" style="3"/>
    <col min="189" max="189" width="12.7109375" style="3" bestFit="1" customWidth="1"/>
    <col min="190" max="16384" width="8.85546875" style="1"/>
  </cols>
  <sheetData>
    <row r="1" spans="1:189" ht="23.25">
      <c r="A1" s="1" t="s">
        <v>43</v>
      </c>
      <c r="B1" s="10" t="s">
        <v>56</v>
      </c>
      <c r="H1" s="3" t="s">
        <v>71</v>
      </c>
      <c r="S1" s="4"/>
    </row>
    <row r="2" spans="1:189" ht="15.75">
      <c r="A2" s="8" t="s">
        <v>42</v>
      </c>
    </row>
    <row r="3" spans="1:189" ht="15.75">
      <c r="A3" s="8"/>
    </row>
    <row r="4" spans="1:189" ht="15.75">
      <c r="A4" s="8"/>
      <c r="E4" s="7"/>
      <c r="F4" s="7" t="s">
        <v>47</v>
      </c>
      <c r="G4" s="7"/>
      <c r="H4" s="7"/>
    </row>
    <row r="5" spans="1:189">
      <c r="A5" s="24" t="s">
        <v>0</v>
      </c>
      <c r="B5" s="25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2" t="s">
        <v>55</v>
      </c>
      <c r="H5" s="12" t="s">
        <v>57</v>
      </c>
      <c r="I5" s="13" t="s">
        <v>58</v>
      </c>
      <c r="J5" s="13" t="s">
        <v>59</v>
      </c>
    </row>
    <row r="6" spans="1:189" s="9" customFormat="1" ht="28.5">
      <c r="A6" s="19" t="s">
        <v>26</v>
      </c>
      <c r="B6" s="14" t="s">
        <v>2</v>
      </c>
      <c r="C6" s="18">
        <f>+C7+C8+C9+C10</f>
        <v>143533</v>
      </c>
      <c r="D6" s="18">
        <f t="shared" ref="D6:J6" si="0">+D7+D8+D9+D10</f>
        <v>139809</v>
      </c>
      <c r="E6" s="18">
        <f t="shared" si="0"/>
        <v>150415.82163257783</v>
      </c>
      <c r="F6" s="18">
        <f t="shared" si="0"/>
        <v>321170</v>
      </c>
      <c r="G6" s="18">
        <f t="shared" si="0"/>
        <v>326589.71303213306</v>
      </c>
      <c r="H6" s="18">
        <f t="shared" si="0"/>
        <v>343479.43511982728</v>
      </c>
      <c r="I6" s="18">
        <f t="shared" si="0"/>
        <v>308430.01501231967</v>
      </c>
      <c r="J6" s="18">
        <f t="shared" si="0"/>
        <v>301473.73437387904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2"/>
      <c r="GE6" s="2"/>
      <c r="GF6" s="2"/>
      <c r="GG6" s="3"/>
    </row>
    <row r="7" spans="1:189">
      <c r="A7" s="26">
        <v>1.1000000000000001</v>
      </c>
      <c r="B7" s="15" t="s">
        <v>49</v>
      </c>
      <c r="C7" s="30">
        <v>71321</v>
      </c>
      <c r="D7" s="30">
        <v>68250</v>
      </c>
      <c r="E7" s="30">
        <v>77726.887230514098</v>
      </c>
      <c r="F7" s="18">
        <v>82384</v>
      </c>
      <c r="G7" s="18">
        <v>78196.66711094942</v>
      </c>
      <c r="H7" s="18">
        <v>81225.425523623519</v>
      </c>
      <c r="I7" s="18">
        <v>79764.537944523647</v>
      </c>
      <c r="J7" s="18">
        <v>87398.553439310956</v>
      </c>
      <c r="K7" s="5"/>
      <c r="L7" s="4"/>
      <c r="M7" s="5"/>
      <c r="N7" s="5"/>
      <c r="O7" s="5"/>
      <c r="P7" s="5"/>
      <c r="Q7" s="4"/>
      <c r="R7" s="5"/>
      <c r="S7" s="5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2"/>
      <c r="GE7" s="2"/>
      <c r="GF7" s="2"/>
    </row>
    <row r="8" spans="1:189">
      <c r="A8" s="26">
        <v>1.2</v>
      </c>
      <c r="B8" s="15" t="s">
        <v>50</v>
      </c>
      <c r="C8" s="30">
        <v>29947</v>
      </c>
      <c r="D8" s="30">
        <v>29182</v>
      </c>
      <c r="E8" s="30">
        <v>30343.024691358023</v>
      </c>
      <c r="F8" s="18">
        <v>33526</v>
      </c>
      <c r="G8" s="18">
        <v>37456.656342784743</v>
      </c>
      <c r="H8" s="18">
        <v>43439.376128061573</v>
      </c>
      <c r="I8" s="18">
        <v>52066.782672037334</v>
      </c>
      <c r="J8" s="18">
        <v>39938.757687591344</v>
      </c>
      <c r="K8" s="5"/>
      <c r="L8" s="4"/>
      <c r="M8" s="5"/>
      <c r="N8" s="5"/>
      <c r="O8" s="5"/>
      <c r="P8" s="5"/>
      <c r="Q8" s="4"/>
      <c r="R8" s="5"/>
      <c r="S8" s="5"/>
      <c r="T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2"/>
      <c r="GE8" s="2"/>
      <c r="GF8" s="2"/>
    </row>
    <row r="9" spans="1:189">
      <c r="A9" s="26">
        <v>1.3</v>
      </c>
      <c r="B9" s="15" t="s">
        <v>51</v>
      </c>
      <c r="C9" s="30">
        <v>37982</v>
      </c>
      <c r="D9" s="30">
        <v>37686</v>
      </c>
      <c r="E9" s="30">
        <v>37530.479270315089</v>
      </c>
      <c r="F9" s="18">
        <v>200026</v>
      </c>
      <c r="G9" s="18">
        <v>205425.38957839887</v>
      </c>
      <c r="H9" s="18">
        <v>212686.85870032039</v>
      </c>
      <c r="I9" s="18">
        <v>170398.96402974401</v>
      </c>
      <c r="J9" s="18">
        <v>167925.02597911673</v>
      </c>
      <c r="K9" s="5"/>
      <c r="L9" s="4"/>
      <c r="M9" s="5"/>
      <c r="N9" s="5"/>
      <c r="O9" s="5"/>
      <c r="P9" s="5"/>
      <c r="Q9" s="4"/>
      <c r="R9" s="5"/>
      <c r="S9" s="5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2"/>
      <c r="GE9" s="2"/>
      <c r="GF9" s="2"/>
    </row>
    <row r="10" spans="1:189">
      <c r="A10" s="26">
        <v>1.4</v>
      </c>
      <c r="B10" s="15" t="s">
        <v>52</v>
      </c>
      <c r="C10" s="30">
        <v>4283</v>
      </c>
      <c r="D10" s="30">
        <v>4691</v>
      </c>
      <c r="E10" s="30">
        <v>4815.430440390639</v>
      </c>
      <c r="F10" s="18">
        <v>5234</v>
      </c>
      <c r="G10" s="18">
        <v>5511</v>
      </c>
      <c r="H10" s="18">
        <v>6127.774767821782</v>
      </c>
      <c r="I10" s="18">
        <v>6199.7303660146508</v>
      </c>
      <c r="J10" s="18">
        <v>6211.3972678600358</v>
      </c>
      <c r="K10" s="5"/>
      <c r="L10" s="4"/>
      <c r="M10" s="5"/>
      <c r="N10" s="5"/>
      <c r="O10" s="5"/>
      <c r="P10" s="5"/>
      <c r="Q10" s="4"/>
      <c r="R10" s="5"/>
      <c r="S10" s="5"/>
      <c r="T10" s="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2"/>
      <c r="GE10" s="2"/>
      <c r="GF10" s="2"/>
    </row>
    <row r="11" spans="1:189">
      <c r="A11" s="27" t="s">
        <v>61</v>
      </c>
      <c r="B11" s="15" t="s">
        <v>3</v>
      </c>
      <c r="C11" s="30">
        <v>4255</v>
      </c>
      <c r="D11" s="30">
        <v>3098</v>
      </c>
      <c r="E11" s="30">
        <v>6720</v>
      </c>
      <c r="F11" s="18">
        <v>3019</v>
      </c>
      <c r="G11" s="18">
        <v>4227.850722363597</v>
      </c>
      <c r="H11" s="18">
        <v>2984.8352733639808</v>
      </c>
      <c r="I11" s="18">
        <v>4124.25200903107</v>
      </c>
      <c r="J11" s="18">
        <v>4335.1515461284353</v>
      </c>
      <c r="K11" s="5"/>
      <c r="L11" s="4"/>
      <c r="M11" s="5"/>
      <c r="N11" s="5"/>
      <c r="O11" s="5"/>
      <c r="P11" s="5"/>
      <c r="Q11" s="4"/>
      <c r="R11" s="5"/>
      <c r="S11" s="5"/>
      <c r="T11" s="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2"/>
      <c r="GE11" s="2"/>
      <c r="GF11" s="2"/>
    </row>
    <row r="12" spans="1:189">
      <c r="A12" s="28"/>
      <c r="B12" s="17" t="s">
        <v>28</v>
      </c>
      <c r="C12" s="29">
        <f>C6+C11</f>
        <v>147788</v>
      </c>
      <c r="D12" s="29">
        <f t="shared" ref="D12:E12" si="1">D6+D11</f>
        <v>142907</v>
      </c>
      <c r="E12" s="29">
        <f t="shared" si="1"/>
        <v>157135.82163257783</v>
      </c>
      <c r="F12" s="29">
        <f t="shared" ref="F12:J12" si="2">+F6+F11</f>
        <v>324189</v>
      </c>
      <c r="G12" s="29">
        <f t="shared" si="2"/>
        <v>330817.56375449663</v>
      </c>
      <c r="H12" s="29">
        <f t="shared" si="2"/>
        <v>346464.27039319125</v>
      </c>
      <c r="I12" s="29">
        <f t="shared" si="2"/>
        <v>312554.26702135074</v>
      </c>
      <c r="J12" s="29">
        <f t="shared" si="2"/>
        <v>305808.88592000748</v>
      </c>
      <c r="K12" s="5"/>
      <c r="L12" s="4"/>
      <c r="M12" s="5"/>
      <c r="N12" s="5"/>
      <c r="O12" s="5"/>
      <c r="P12" s="5"/>
      <c r="Q12" s="4"/>
      <c r="R12" s="5"/>
      <c r="S12" s="5"/>
      <c r="T12" s="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2"/>
      <c r="GE12" s="2"/>
      <c r="GF12" s="2"/>
    </row>
    <row r="13" spans="1:189" s="9" customFormat="1">
      <c r="A13" s="19" t="s">
        <v>62</v>
      </c>
      <c r="B13" s="14" t="s">
        <v>4</v>
      </c>
      <c r="C13" s="30">
        <v>4968</v>
      </c>
      <c r="D13" s="30">
        <v>5253</v>
      </c>
      <c r="E13" s="30">
        <v>5570</v>
      </c>
      <c r="F13" s="18">
        <v>5702</v>
      </c>
      <c r="G13" s="18">
        <v>8509.7948839412602</v>
      </c>
      <c r="H13" s="18">
        <v>9172.3331447430464</v>
      </c>
      <c r="I13" s="18">
        <v>8465.3418240114006</v>
      </c>
      <c r="J13" s="18">
        <v>8168.9461909038946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2"/>
      <c r="GE13" s="2"/>
      <c r="GF13" s="2"/>
      <c r="GG13" s="3"/>
    </row>
    <row r="14" spans="1:189" ht="28.5">
      <c r="A14" s="27" t="s">
        <v>63</v>
      </c>
      <c r="B14" s="15" t="s">
        <v>5</v>
      </c>
      <c r="C14" s="30">
        <v>33928</v>
      </c>
      <c r="D14" s="30">
        <v>36689</v>
      </c>
      <c r="E14" s="30">
        <v>56500</v>
      </c>
      <c r="F14" s="18">
        <v>68938</v>
      </c>
      <c r="G14" s="18">
        <v>70729</v>
      </c>
      <c r="H14" s="18">
        <v>85161</v>
      </c>
      <c r="I14" s="18">
        <v>113270</v>
      </c>
      <c r="J14" s="18">
        <v>117455</v>
      </c>
      <c r="K14" s="5"/>
      <c r="L14" s="4"/>
      <c r="M14" s="5"/>
      <c r="N14" s="5"/>
      <c r="O14" s="5"/>
      <c r="P14" s="5"/>
      <c r="Q14" s="4"/>
      <c r="R14" s="5"/>
      <c r="S14" s="5"/>
      <c r="T14" s="4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4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4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4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2"/>
      <c r="GE14" s="2"/>
      <c r="GF14" s="2"/>
    </row>
    <row r="15" spans="1:189">
      <c r="A15" s="27" t="s">
        <v>64</v>
      </c>
      <c r="B15" s="15" t="s">
        <v>6</v>
      </c>
      <c r="C15" s="30">
        <v>85140</v>
      </c>
      <c r="D15" s="30">
        <v>77185</v>
      </c>
      <c r="E15" s="30">
        <v>93763</v>
      </c>
      <c r="F15" s="18">
        <v>100755</v>
      </c>
      <c r="G15" s="18">
        <v>114111</v>
      </c>
      <c r="H15" s="18">
        <v>124561.67782953629</v>
      </c>
      <c r="I15" s="18">
        <v>137263.12416656769</v>
      </c>
      <c r="J15" s="18">
        <v>139190.18098865048</v>
      </c>
      <c r="K15" s="5"/>
      <c r="L15" s="4"/>
      <c r="M15" s="5"/>
      <c r="N15" s="5"/>
      <c r="O15" s="5"/>
      <c r="P15" s="5"/>
      <c r="Q15" s="4"/>
      <c r="R15" s="5"/>
      <c r="S15" s="5"/>
      <c r="T15" s="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4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4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4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2"/>
      <c r="GE15" s="2"/>
      <c r="GF15" s="2"/>
    </row>
    <row r="16" spans="1:189">
      <c r="A16" s="28"/>
      <c r="B16" s="17" t="s">
        <v>29</v>
      </c>
      <c r="C16" s="29">
        <f>C13+C14+C15</f>
        <v>124036</v>
      </c>
      <c r="D16" s="29">
        <f>D13+D14+D15</f>
        <v>119127</v>
      </c>
      <c r="E16" s="29">
        <f>E13+E14+E15</f>
        <v>155833</v>
      </c>
      <c r="F16" s="29">
        <f t="shared" ref="F16:J16" si="3">+F13+F14+F15</f>
        <v>175395</v>
      </c>
      <c r="G16" s="29">
        <f t="shared" si="3"/>
        <v>193349.79488394124</v>
      </c>
      <c r="H16" s="29">
        <f t="shared" si="3"/>
        <v>218895.01097427934</v>
      </c>
      <c r="I16" s="29">
        <f t="shared" si="3"/>
        <v>258998.4659905791</v>
      </c>
      <c r="J16" s="29">
        <f t="shared" si="3"/>
        <v>264814.12717955437</v>
      </c>
      <c r="K16" s="5"/>
      <c r="L16" s="4"/>
      <c r="M16" s="5"/>
      <c r="N16" s="5"/>
      <c r="O16" s="5"/>
      <c r="P16" s="5"/>
      <c r="Q16" s="4"/>
      <c r="R16" s="5"/>
      <c r="S16" s="5"/>
      <c r="T16" s="4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4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4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4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2"/>
      <c r="GE16" s="2"/>
      <c r="GF16" s="2"/>
    </row>
    <row r="17" spans="1:189" s="9" customFormat="1" ht="28.5">
      <c r="A17" s="19" t="s">
        <v>65</v>
      </c>
      <c r="B17" s="14" t="s">
        <v>7</v>
      </c>
      <c r="C17" s="18">
        <f>+C18+C19</f>
        <v>74526</v>
      </c>
      <c r="D17" s="18">
        <f t="shared" ref="D17" si="4">+D18+D19</f>
        <v>89706</v>
      </c>
      <c r="E17" s="18">
        <f>+E18+E19</f>
        <v>92663</v>
      </c>
      <c r="F17" s="18">
        <f>+F18+F19</f>
        <v>102023</v>
      </c>
      <c r="G17" s="18">
        <f>+G18+G19</f>
        <v>124365</v>
      </c>
      <c r="H17" s="18">
        <f>+H18+H19</f>
        <v>155073.31283985541</v>
      </c>
      <c r="I17" s="18">
        <f>+I18+I19</f>
        <v>180266.9232427603</v>
      </c>
      <c r="J17" s="18">
        <f t="shared" ref="J17" si="5">+J18+J19</f>
        <v>185630.42720495732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2"/>
      <c r="GE17" s="2"/>
      <c r="GF17" s="2"/>
      <c r="GG17" s="3"/>
    </row>
    <row r="18" spans="1:189">
      <c r="A18" s="26">
        <v>6.1</v>
      </c>
      <c r="B18" s="15" t="s">
        <v>8</v>
      </c>
      <c r="C18" s="35">
        <v>72363</v>
      </c>
      <c r="D18" s="35">
        <v>87430</v>
      </c>
      <c r="E18" s="35">
        <v>90283</v>
      </c>
      <c r="F18" s="18">
        <v>99674</v>
      </c>
      <c r="G18" s="18">
        <v>121812</v>
      </c>
      <c r="H18" s="18">
        <v>152330.2077514664</v>
      </c>
      <c r="I18" s="18">
        <v>177337.26194235595</v>
      </c>
      <c r="J18" s="18">
        <v>182566.35958355869</v>
      </c>
      <c r="K18" s="5"/>
      <c r="L18" s="4"/>
      <c r="M18" s="5"/>
      <c r="N18" s="5"/>
      <c r="O18" s="5"/>
      <c r="P18" s="5"/>
      <c r="Q18" s="4"/>
      <c r="R18" s="5"/>
      <c r="S18" s="5"/>
      <c r="T18" s="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2"/>
      <c r="GE18" s="2"/>
      <c r="GF18" s="2"/>
    </row>
    <row r="19" spans="1:189">
      <c r="A19" s="26">
        <v>6.2</v>
      </c>
      <c r="B19" s="15" t="s">
        <v>9</v>
      </c>
      <c r="C19" s="35">
        <v>2163</v>
      </c>
      <c r="D19" s="35">
        <v>2276</v>
      </c>
      <c r="E19" s="35">
        <v>2380</v>
      </c>
      <c r="F19" s="18">
        <v>2349</v>
      </c>
      <c r="G19" s="18">
        <v>2553</v>
      </c>
      <c r="H19" s="18">
        <v>2743.1050883890234</v>
      </c>
      <c r="I19" s="18">
        <v>2929.6613004043415</v>
      </c>
      <c r="J19" s="18">
        <v>3064.0676213986221</v>
      </c>
      <c r="K19" s="5"/>
      <c r="L19" s="4"/>
      <c r="M19" s="5"/>
      <c r="N19" s="5"/>
      <c r="O19" s="5"/>
      <c r="P19" s="5"/>
      <c r="Q19" s="4"/>
      <c r="R19" s="5"/>
      <c r="S19" s="5"/>
      <c r="T19" s="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2"/>
      <c r="GE19" s="2"/>
      <c r="GF19" s="2"/>
    </row>
    <row r="20" spans="1:189" s="9" customFormat="1" ht="42.75">
      <c r="A20" s="19" t="s">
        <v>66</v>
      </c>
      <c r="B20" s="20" t="s">
        <v>10</v>
      </c>
      <c r="C20" s="36">
        <f>C21+C22+C23+C24+C25+C26+C27</f>
        <v>26425</v>
      </c>
      <c r="D20" s="36">
        <f>D21+D22+D23+D24+D25+D26+D27</f>
        <v>29973</v>
      </c>
      <c r="E20" s="36">
        <f t="shared" ref="E20" si="6">E21+E22+E23+E24+E25+E26+E27</f>
        <v>32678.374239911554</v>
      </c>
      <c r="F20" s="18">
        <f t="shared" ref="F20:J20" si="7">+F21+F22+F23+F24+F25+F26+F27</f>
        <v>35753</v>
      </c>
      <c r="G20" s="18">
        <f t="shared" si="7"/>
        <v>39654</v>
      </c>
      <c r="H20" s="18">
        <f t="shared" si="7"/>
        <v>40104.246663662634</v>
      </c>
      <c r="I20" s="18">
        <f t="shared" si="7"/>
        <v>39635.016059589485</v>
      </c>
      <c r="J20" s="18">
        <f t="shared" si="7"/>
        <v>41912.403032975883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2"/>
      <c r="GE20" s="2"/>
      <c r="GF20" s="2"/>
      <c r="GG20" s="3"/>
    </row>
    <row r="21" spans="1:189">
      <c r="A21" s="26">
        <v>7.1</v>
      </c>
      <c r="B21" s="15" t="s">
        <v>11</v>
      </c>
      <c r="C21" s="35">
        <v>13</v>
      </c>
      <c r="D21" s="35">
        <v>15</v>
      </c>
      <c r="E21" s="35">
        <v>18</v>
      </c>
      <c r="F21" s="18">
        <v>15</v>
      </c>
      <c r="G21" s="18">
        <v>16</v>
      </c>
      <c r="H21" s="18">
        <v>7</v>
      </c>
      <c r="I21" s="18">
        <v>4</v>
      </c>
      <c r="J21" s="18">
        <v>6</v>
      </c>
      <c r="K21" s="5"/>
      <c r="L21" s="4"/>
      <c r="M21" s="5"/>
      <c r="N21" s="5"/>
      <c r="O21" s="5"/>
      <c r="P21" s="5"/>
      <c r="Q21" s="4"/>
      <c r="R21" s="5"/>
      <c r="S21" s="5"/>
      <c r="T21" s="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2"/>
      <c r="GE21" s="2"/>
      <c r="GF21" s="2"/>
    </row>
    <row r="22" spans="1:189">
      <c r="A22" s="26">
        <v>7.2</v>
      </c>
      <c r="B22" s="15" t="s">
        <v>12</v>
      </c>
      <c r="C22" s="35">
        <v>17998</v>
      </c>
      <c r="D22" s="35">
        <v>20291</v>
      </c>
      <c r="E22" s="35">
        <v>22701.376451077944</v>
      </c>
      <c r="F22" s="18">
        <v>23677</v>
      </c>
      <c r="G22" s="18">
        <v>24369</v>
      </c>
      <c r="H22" s="18">
        <v>25361.881676473869</v>
      </c>
      <c r="I22" s="18">
        <v>26210.369315551528</v>
      </c>
      <c r="J22" s="18">
        <v>28454.538286297291</v>
      </c>
      <c r="K22" s="5"/>
      <c r="L22" s="4"/>
      <c r="M22" s="5"/>
      <c r="N22" s="5"/>
      <c r="O22" s="5"/>
      <c r="P22" s="5"/>
      <c r="Q22" s="4"/>
      <c r="R22" s="5"/>
      <c r="S22" s="5"/>
      <c r="T22" s="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2"/>
      <c r="GE22" s="2"/>
      <c r="GF22" s="2"/>
    </row>
    <row r="23" spans="1:189">
      <c r="A23" s="26">
        <v>7.3</v>
      </c>
      <c r="B23" s="15" t="s">
        <v>13</v>
      </c>
      <c r="C23" s="35">
        <v>398</v>
      </c>
      <c r="D23" s="35">
        <v>416</v>
      </c>
      <c r="E23" s="35">
        <v>291.19900497512435</v>
      </c>
      <c r="F23" s="18">
        <v>63</v>
      </c>
      <c r="G23" s="18">
        <v>117</v>
      </c>
      <c r="H23" s="18">
        <v>215.26565450260858</v>
      </c>
      <c r="I23" s="18">
        <v>191.9925083424389</v>
      </c>
      <c r="J23" s="18">
        <v>195.65592719036624</v>
      </c>
      <c r="K23" s="5"/>
      <c r="L23" s="4"/>
      <c r="M23" s="5"/>
      <c r="N23" s="5"/>
      <c r="O23" s="5"/>
      <c r="P23" s="5"/>
      <c r="Q23" s="4"/>
      <c r="R23" s="5"/>
      <c r="S23" s="5"/>
      <c r="T23" s="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2"/>
      <c r="GE23" s="2"/>
      <c r="GF23" s="2"/>
    </row>
    <row r="24" spans="1:189">
      <c r="A24" s="26">
        <v>7.4</v>
      </c>
      <c r="B24" s="15" t="s">
        <v>14</v>
      </c>
      <c r="C24" s="35">
        <v>28</v>
      </c>
      <c r="D24" s="35">
        <v>97</v>
      </c>
      <c r="E24" s="35">
        <v>64.771144278606954</v>
      </c>
      <c r="F24" s="18">
        <v>145</v>
      </c>
      <c r="G24" s="18">
        <v>1067</v>
      </c>
      <c r="H24" s="18">
        <v>1333.468396982169</v>
      </c>
      <c r="I24" s="18">
        <v>1458.2093651298408</v>
      </c>
      <c r="J24" s="18">
        <v>1485.7639489225492</v>
      </c>
      <c r="K24" s="5"/>
      <c r="L24" s="4"/>
      <c r="M24" s="5"/>
      <c r="N24" s="5"/>
      <c r="O24" s="5"/>
      <c r="P24" s="5"/>
      <c r="Q24" s="4"/>
      <c r="R24" s="5"/>
      <c r="S24" s="5"/>
      <c r="T24" s="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2"/>
      <c r="GE24" s="2"/>
      <c r="GF24" s="2"/>
    </row>
    <row r="25" spans="1:189" ht="28.5">
      <c r="A25" s="26">
        <v>7.5</v>
      </c>
      <c r="B25" s="15" t="s">
        <v>15</v>
      </c>
      <c r="C25" s="35">
        <v>0</v>
      </c>
      <c r="D25" s="35">
        <v>0</v>
      </c>
      <c r="E25" s="35">
        <v>0</v>
      </c>
      <c r="F25" s="30">
        <v>0</v>
      </c>
      <c r="G25" s="30">
        <v>0</v>
      </c>
      <c r="H25" s="30">
        <v>-94</v>
      </c>
      <c r="I25" s="18">
        <v>-98</v>
      </c>
      <c r="J25" s="18">
        <v>-98</v>
      </c>
      <c r="K25" s="5"/>
      <c r="L25" s="4"/>
      <c r="M25" s="5"/>
      <c r="N25" s="5"/>
      <c r="O25" s="5"/>
      <c r="P25" s="5"/>
      <c r="Q25" s="4"/>
      <c r="R25" s="5"/>
      <c r="S25" s="5"/>
      <c r="T25" s="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2"/>
      <c r="GE25" s="2"/>
      <c r="GF25" s="2"/>
    </row>
    <row r="26" spans="1:189">
      <c r="A26" s="26">
        <v>7.6</v>
      </c>
      <c r="B26" s="15" t="s">
        <v>16</v>
      </c>
      <c r="C26" s="35">
        <v>0</v>
      </c>
      <c r="D26" s="35">
        <v>0</v>
      </c>
      <c r="E26" s="35">
        <v>0</v>
      </c>
      <c r="F26" s="30">
        <v>0</v>
      </c>
      <c r="G26" s="30">
        <v>0</v>
      </c>
      <c r="H26" s="30">
        <v>0</v>
      </c>
      <c r="I26" s="18">
        <v>0</v>
      </c>
      <c r="J26" s="18">
        <v>0</v>
      </c>
      <c r="K26" s="5"/>
      <c r="L26" s="4"/>
      <c r="M26" s="5"/>
      <c r="N26" s="5"/>
      <c r="O26" s="5"/>
      <c r="P26" s="5"/>
      <c r="Q26" s="4"/>
      <c r="R26" s="5"/>
      <c r="S26" s="5"/>
      <c r="T26" s="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2"/>
      <c r="GE26" s="2"/>
      <c r="GF26" s="2"/>
    </row>
    <row r="27" spans="1:189" ht="28.5">
      <c r="A27" s="26">
        <v>7.7</v>
      </c>
      <c r="B27" s="15" t="s">
        <v>17</v>
      </c>
      <c r="C27" s="35">
        <v>7988</v>
      </c>
      <c r="D27" s="35">
        <v>9154</v>
      </c>
      <c r="E27" s="35">
        <v>9603.0276395798792</v>
      </c>
      <c r="F27" s="18">
        <v>11853</v>
      </c>
      <c r="G27" s="18">
        <v>14085</v>
      </c>
      <c r="H27" s="18">
        <v>13280.630935703986</v>
      </c>
      <c r="I27" s="18">
        <v>11868.444870565676</v>
      </c>
      <c r="J27" s="18">
        <v>11868.444870565676</v>
      </c>
      <c r="K27" s="5"/>
      <c r="L27" s="4"/>
      <c r="M27" s="5"/>
      <c r="N27" s="5"/>
      <c r="O27" s="5"/>
      <c r="P27" s="5"/>
      <c r="Q27" s="4"/>
      <c r="R27" s="5"/>
      <c r="S27" s="5"/>
      <c r="T27" s="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2"/>
      <c r="GE27" s="2"/>
      <c r="GF27" s="2"/>
    </row>
    <row r="28" spans="1:189">
      <c r="A28" s="27" t="s">
        <v>67</v>
      </c>
      <c r="B28" s="15" t="s">
        <v>18</v>
      </c>
      <c r="C28" s="30">
        <v>19736</v>
      </c>
      <c r="D28" s="30">
        <v>18870</v>
      </c>
      <c r="E28" s="30">
        <v>19341</v>
      </c>
      <c r="F28" s="18">
        <v>25215</v>
      </c>
      <c r="G28" s="18">
        <v>30849</v>
      </c>
      <c r="H28" s="18">
        <v>26156.099831315245</v>
      </c>
      <c r="I28" s="18">
        <v>25859</v>
      </c>
      <c r="J28" s="18">
        <v>27734</v>
      </c>
      <c r="K28" s="5"/>
      <c r="L28" s="4"/>
      <c r="M28" s="5"/>
      <c r="N28" s="5"/>
      <c r="O28" s="5"/>
      <c r="P28" s="5"/>
      <c r="Q28" s="4"/>
      <c r="R28" s="5"/>
      <c r="S28" s="5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2"/>
      <c r="GE28" s="2"/>
      <c r="GF28" s="2"/>
    </row>
    <row r="29" spans="1:189" ht="42.75">
      <c r="A29" s="27" t="s">
        <v>68</v>
      </c>
      <c r="B29" s="15" t="s">
        <v>19</v>
      </c>
      <c r="C29" s="30">
        <v>33673</v>
      </c>
      <c r="D29" s="30">
        <v>34018</v>
      </c>
      <c r="E29" s="30">
        <v>34722.839506172837</v>
      </c>
      <c r="F29" s="18">
        <v>35227</v>
      </c>
      <c r="G29" s="18">
        <v>35923</v>
      </c>
      <c r="H29" s="18">
        <v>36962.31449706007</v>
      </c>
      <c r="I29" s="18">
        <v>38359.163506870747</v>
      </c>
      <c r="J29" s="18">
        <v>38532.455660643645</v>
      </c>
      <c r="K29" s="5"/>
      <c r="L29" s="4"/>
      <c r="M29" s="5"/>
      <c r="N29" s="5"/>
      <c r="O29" s="5"/>
      <c r="P29" s="5"/>
      <c r="Q29" s="4"/>
      <c r="R29" s="5"/>
      <c r="S29" s="5"/>
      <c r="T29" s="4"/>
      <c r="U29" s="6"/>
      <c r="V29" s="6"/>
      <c r="W29" s="6"/>
      <c r="X29" s="6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2"/>
      <c r="GE29" s="2"/>
      <c r="GF29" s="2"/>
    </row>
    <row r="30" spans="1:189">
      <c r="A30" s="27" t="s">
        <v>69</v>
      </c>
      <c r="B30" s="15" t="s">
        <v>44</v>
      </c>
      <c r="C30" s="30">
        <v>107886</v>
      </c>
      <c r="D30" s="30">
        <v>129109</v>
      </c>
      <c r="E30" s="30">
        <v>136710</v>
      </c>
      <c r="F30" s="18">
        <v>136649</v>
      </c>
      <c r="G30" s="18">
        <v>154352.98632634457</v>
      </c>
      <c r="H30" s="18">
        <v>164321.30107526883</v>
      </c>
      <c r="I30" s="18">
        <v>165764.636205396</v>
      </c>
      <c r="J30" s="18">
        <v>184742.76627712901</v>
      </c>
      <c r="K30" s="5"/>
      <c r="L30" s="4"/>
      <c r="M30" s="5"/>
      <c r="N30" s="5"/>
      <c r="O30" s="5"/>
      <c r="P30" s="5"/>
      <c r="Q30" s="4"/>
      <c r="R30" s="5"/>
      <c r="S30" s="5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2"/>
      <c r="GE30" s="2"/>
      <c r="GF30" s="2"/>
    </row>
    <row r="31" spans="1:189">
      <c r="A31" s="27" t="s">
        <v>70</v>
      </c>
      <c r="B31" s="15" t="s">
        <v>20</v>
      </c>
      <c r="C31" s="30">
        <v>123483</v>
      </c>
      <c r="D31" s="30">
        <v>134149</v>
      </c>
      <c r="E31" s="30">
        <v>139385.53897180763</v>
      </c>
      <c r="F31" s="18">
        <v>145645</v>
      </c>
      <c r="G31" s="18">
        <v>153015</v>
      </c>
      <c r="H31" s="18">
        <v>164863.72526109871</v>
      </c>
      <c r="I31" s="18">
        <v>174140.49223373688</v>
      </c>
      <c r="J31" s="18">
        <v>178737.25051660099</v>
      </c>
      <c r="K31" s="5"/>
      <c r="L31" s="4"/>
      <c r="M31" s="5"/>
      <c r="N31" s="5"/>
      <c r="O31" s="5"/>
      <c r="P31" s="5"/>
      <c r="Q31" s="4"/>
      <c r="R31" s="5"/>
      <c r="S31" s="5"/>
      <c r="T31" s="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2"/>
      <c r="GE31" s="2"/>
      <c r="GF31" s="2"/>
    </row>
    <row r="32" spans="1:189">
      <c r="A32" s="28"/>
      <c r="B32" s="17" t="s">
        <v>30</v>
      </c>
      <c r="C32" s="29">
        <f>+C17+C20+C28+C29+C30+C31</f>
        <v>385729</v>
      </c>
      <c r="D32" s="29">
        <f>+D17+D20+D28+D29+D30+D31</f>
        <v>435825</v>
      </c>
      <c r="E32" s="29">
        <f t="shared" ref="E32" si="8">+E17+E20+E28+E29+E30+E31</f>
        <v>455500.752717892</v>
      </c>
      <c r="F32" s="29">
        <f>+F20+F17+F28+F29+F30+F31</f>
        <v>480512</v>
      </c>
      <c r="G32" s="29">
        <f>+G20+G17+G28+G29+G30+G31</f>
        <v>538158.98632634454</v>
      </c>
      <c r="H32" s="29">
        <f t="shared" ref="H32:J32" si="9">+H20+H17+H28+H29+H30+H31</f>
        <v>587481.00016826089</v>
      </c>
      <c r="I32" s="29">
        <f t="shared" si="9"/>
        <v>624025.23124835349</v>
      </c>
      <c r="J32" s="29">
        <f t="shared" si="9"/>
        <v>657289.30269230681</v>
      </c>
      <c r="K32" s="5"/>
      <c r="L32" s="4"/>
      <c r="M32" s="5"/>
      <c r="N32" s="5"/>
      <c r="O32" s="5"/>
      <c r="P32" s="5"/>
      <c r="Q32" s="4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2"/>
      <c r="GE32" s="2"/>
      <c r="GF32" s="2"/>
    </row>
    <row r="33" spans="1:189" s="9" customFormat="1" ht="30">
      <c r="A33" s="31" t="s">
        <v>27</v>
      </c>
      <c r="B33" s="21" t="s">
        <v>41</v>
      </c>
      <c r="C33" s="32">
        <f>+C32+C16+C12</f>
        <v>657553</v>
      </c>
      <c r="D33" s="32">
        <f t="shared" ref="D33:J33" si="10">+D32+D16+D12</f>
        <v>697859</v>
      </c>
      <c r="E33" s="32">
        <f t="shared" si="10"/>
        <v>768469.57435046975</v>
      </c>
      <c r="F33" s="32">
        <f t="shared" si="10"/>
        <v>980096</v>
      </c>
      <c r="G33" s="32">
        <f t="shared" si="10"/>
        <v>1062326.3449647825</v>
      </c>
      <c r="H33" s="32">
        <f t="shared" si="10"/>
        <v>1152840.2815357316</v>
      </c>
      <c r="I33" s="32">
        <f t="shared" si="10"/>
        <v>1195577.9642602834</v>
      </c>
      <c r="J33" s="32">
        <f t="shared" si="10"/>
        <v>1227912.3157918686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2"/>
      <c r="GE33" s="2"/>
      <c r="GF33" s="2"/>
      <c r="GG33" s="3"/>
    </row>
    <row r="34" spans="1:189">
      <c r="A34" s="33" t="s">
        <v>33</v>
      </c>
      <c r="B34" s="22" t="s">
        <v>25</v>
      </c>
      <c r="C34" s="30">
        <f>GSVA_const!C34</f>
        <v>23226</v>
      </c>
      <c r="D34" s="30">
        <f>GSVA_const!D34</f>
        <v>25262</v>
      </c>
      <c r="E34" s="30">
        <f>GSVA_const!E34</f>
        <v>32999.461386027346</v>
      </c>
      <c r="F34" s="30">
        <f>GSVA_const!F34</f>
        <v>35137</v>
      </c>
      <c r="G34" s="30">
        <f>GSVA_const!G34</f>
        <v>52268</v>
      </c>
      <c r="H34" s="30">
        <f>GSVA_const!H34</f>
        <v>63937</v>
      </c>
      <c r="I34" s="30">
        <f>GSVA_const!I34</f>
        <v>67749</v>
      </c>
      <c r="J34" s="30">
        <f>GSVA_const!J34</f>
        <v>74009</v>
      </c>
      <c r="K34" s="5"/>
      <c r="L34" s="4"/>
      <c r="M34" s="5"/>
      <c r="N34" s="5"/>
      <c r="O34" s="5"/>
      <c r="P34" s="5"/>
      <c r="Q34" s="4"/>
      <c r="R34" s="5"/>
      <c r="S34" s="5"/>
      <c r="T34" s="4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</row>
    <row r="35" spans="1:189">
      <c r="A35" s="33" t="s">
        <v>34</v>
      </c>
      <c r="B35" s="22" t="s">
        <v>24</v>
      </c>
      <c r="C35" s="30">
        <f>GSVA_const!C35</f>
        <v>40365</v>
      </c>
      <c r="D35" s="30">
        <f>GSVA_const!D35</f>
        <v>39477</v>
      </c>
      <c r="E35" s="30">
        <f>GSVA_const!E35</f>
        <v>18323.411806770091</v>
      </c>
      <c r="F35" s="30">
        <f>GSVA_const!F35</f>
        <v>19231</v>
      </c>
      <c r="G35" s="30">
        <f>GSVA_const!G35</f>
        <v>19804</v>
      </c>
      <c r="H35" s="30">
        <f>GSVA_const!H35</f>
        <v>13840</v>
      </c>
      <c r="I35" s="30">
        <f>GSVA_const!I35</f>
        <v>11513</v>
      </c>
      <c r="J35" s="30">
        <f>GSVA_const!J35</f>
        <v>22785</v>
      </c>
      <c r="K35" s="5"/>
      <c r="L35" s="4"/>
      <c r="M35" s="5"/>
      <c r="N35" s="5"/>
      <c r="O35" s="5"/>
      <c r="P35" s="5"/>
      <c r="Q35" s="4"/>
      <c r="R35" s="5"/>
      <c r="S35" s="5"/>
      <c r="T35" s="4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</row>
    <row r="36" spans="1:189">
      <c r="A36" s="34" t="s">
        <v>35</v>
      </c>
      <c r="B36" s="23" t="s">
        <v>53</v>
      </c>
      <c r="C36" s="29">
        <f>C33+C34-C35</f>
        <v>640414</v>
      </c>
      <c r="D36" s="29">
        <f t="shared" ref="D36:J36" si="11">D33+D34-D35</f>
        <v>683644</v>
      </c>
      <c r="E36" s="29">
        <f t="shared" si="11"/>
        <v>783145.62392972701</v>
      </c>
      <c r="F36" s="29">
        <f t="shared" si="11"/>
        <v>996002</v>
      </c>
      <c r="G36" s="29">
        <f t="shared" si="11"/>
        <v>1094790.3449647825</v>
      </c>
      <c r="H36" s="29">
        <f t="shared" si="11"/>
        <v>1202937.2815357316</v>
      </c>
      <c r="I36" s="29">
        <f t="shared" si="11"/>
        <v>1251813.9642602834</v>
      </c>
      <c r="J36" s="29">
        <f t="shared" si="11"/>
        <v>1279136.3157918686</v>
      </c>
      <c r="K36" s="5"/>
      <c r="L36" s="4"/>
      <c r="M36" s="5"/>
      <c r="N36" s="5"/>
      <c r="O36" s="5"/>
      <c r="P36" s="5"/>
      <c r="Q36" s="4"/>
      <c r="R36" s="5"/>
      <c r="S36" s="5"/>
      <c r="T36" s="4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</row>
    <row r="37" spans="1:189">
      <c r="A37" s="33" t="s">
        <v>36</v>
      </c>
      <c r="B37" s="22" t="s">
        <v>32</v>
      </c>
      <c r="C37" s="30">
        <f>GSVA_cur!C37</f>
        <v>11107.88</v>
      </c>
      <c r="D37" s="30">
        <f>GSVA_cur!D37</f>
        <v>11344.64</v>
      </c>
      <c r="E37" s="30">
        <f>GSVA_cur!E37</f>
        <v>11586</v>
      </c>
      <c r="F37" s="30">
        <f>GSVA_cur!F37</f>
        <v>11710</v>
      </c>
      <c r="G37" s="30">
        <f>GSVA_cur!G37</f>
        <v>11920</v>
      </c>
      <c r="H37" s="30">
        <f>GSVA_cur!H37</f>
        <v>12140</v>
      </c>
      <c r="I37" s="30">
        <f>GSVA_cur!I37</f>
        <v>11750</v>
      </c>
      <c r="J37" s="30">
        <f>GSVA_cur!J37</f>
        <v>11860</v>
      </c>
      <c r="U37" s="2"/>
      <c r="V37" s="2"/>
      <c r="W37" s="2"/>
      <c r="X37" s="2"/>
    </row>
    <row r="38" spans="1:189">
      <c r="A38" s="34" t="s">
        <v>37</v>
      </c>
      <c r="B38" s="23" t="s">
        <v>54</v>
      </c>
      <c r="C38" s="29">
        <f>C36/C37*1000</f>
        <v>57654.02579069994</v>
      </c>
      <c r="D38" s="29">
        <f t="shared" ref="D38:J38" si="12">D36/D37*1000</f>
        <v>60261.409793523642</v>
      </c>
      <c r="E38" s="29">
        <f t="shared" si="12"/>
        <v>67594.132912974892</v>
      </c>
      <c r="F38" s="29">
        <f t="shared" si="12"/>
        <v>85055.678906917165</v>
      </c>
      <c r="G38" s="29">
        <f t="shared" si="12"/>
        <v>91844.827597716649</v>
      </c>
      <c r="H38" s="29">
        <f t="shared" si="12"/>
        <v>99088.738182514964</v>
      </c>
      <c r="I38" s="29">
        <f t="shared" si="12"/>
        <v>106537.35866044965</v>
      </c>
      <c r="J38" s="29">
        <f t="shared" si="12"/>
        <v>107852.97772275451</v>
      </c>
      <c r="L38" s="4"/>
      <c r="T38" s="4"/>
      <c r="U38" s="4"/>
      <c r="V38" s="4"/>
      <c r="W38" s="4"/>
      <c r="X38" s="4"/>
      <c r="BY38" s="5"/>
      <c r="BZ38" s="5"/>
      <c r="CA38" s="5"/>
      <c r="CB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4" max="1048575" man="1"/>
    <brk id="36" max="1048575" man="1"/>
    <brk id="52" max="1048575" man="1"/>
    <brk id="116" max="95" man="1"/>
    <brk id="152" max="1048575" man="1"/>
    <brk id="176" max="1048575" man="1"/>
    <brk id="184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2020-08-27T07:58:15Z</dcterms:modified>
</cp:coreProperties>
</file>