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D37" i="12"/>
  <c r="E37"/>
  <c r="F37"/>
  <c r="G37"/>
  <c r="H37"/>
  <c r="I37"/>
  <c r="J37"/>
  <c r="D34"/>
  <c r="E34"/>
  <c r="F34"/>
  <c r="G34"/>
  <c r="H34"/>
  <c r="I34"/>
  <c r="J34"/>
  <c r="D35"/>
  <c r="E35"/>
  <c r="F35"/>
  <c r="G35"/>
  <c r="H35"/>
  <c r="I35"/>
  <c r="J35"/>
  <c r="D34" i="11"/>
  <c r="E34"/>
  <c r="F34"/>
  <c r="G34"/>
  <c r="H34"/>
  <c r="I34"/>
  <c r="J34"/>
  <c r="D35"/>
  <c r="E35"/>
  <c r="F35"/>
  <c r="G35"/>
  <c r="H35"/>
  <c r="I35"/>
  <c r="J35"/>
  <c r="D37"/>
  <c r="E37"/>
  <c r="F37"/>
  <c r="G37"/>
  <c r="H37"/>
  <c r="I37"/>
  <c r="J37"/>
  <c r="D37" i="1"/>
  <c r="E37"/>
  <c r="F37"/>
  <c r="G37"/>
  <c r="H37"/>
  <c r="I37"/>
  <c r="J37"/>
  <c r="I20" l="1"/>
  <c r="J20"/>
  <c r="I20" i="11"/>
  <c r="J20"/>
  <c r="I20" i="12"/>
  <c r="J20"/>
  <c r="I20" i="10"/>
  <c r="J20"/>
  <c r="I17" i="1"/>
  <c r="J17"/>
  <c r="I17" i="11"/>
  <c r="J17"/>
  <c r="I17" i="12"/>
  <c r="J17"/>
  <c r="I17" i="10"/>
  <c r="J17"/>
  <c r="I16" i="1"/>
  <c r="J16"/>
  <c r="I16" i="11"/>
  <c r="J16"/>
  <c r="I16" i="12"/>
  <c r="J16"/>
  <c r="I16" i="10"/>
  <c r="J16"/>
  <c r="I6" i="1"/>
  <c r="J6"/>
  <c r="I6" i="11"/>
  <c r="I12" s="1"/>
  <c r="J6"/>
  <c r="J12" s="1"/>
  <c r="I6" i="12"/>
  <c r="J6"/>
  <c r="J12" s="1"/>
  <c r="I6" i="10"/>
  <c r="J6"/>
  <c r="J33" s="1"/>
  <c r="J32" i="12" l="1"/>
  <c r="J33"/>
  <c r="J32" i="11"/>
  <c r="J33"/>
  <c r="J32" i="1"/>
  <c r="I32"/>
  <c r="J12"/>
  <c r="J33"/>
  <c r="J32" i="10"/>
  <c r="J36"/>
  <c r="J12"/>
  <c r="I32" i="12"/>
  <c r="I12"/>
  <c r="I33"/>
  <c r="I32" i="11"/>
  <c r="I33"/>
  <c r="I33" i="1"/>
  <c r="I12"/>
  <c r="I32" i="10"/>
  <c r="I33"/>
  <c r="I12"/>
  <c r="I36" i="12" l="1"/>
  <c r="J36"/>
  <c r="J36" i="11"/>
  <c r="I36"/>
  <c r="I36" i="1"/>
  <c r="J36"/>
  <c r="J38" i="10"/>
  <c r="I36"/>
  <c r="I38" i="12" l="1"/>
  <c r="J38"/>
  <c r="J38" i="11"/>
  <c r="I38"/>
  <c r="I38" i="1"/>
  <c r="J38"/>
  <c r="I38" i="10"/>
  <c r="H17" i="12"/>
  <c r="H17" i="11"/>
  <c r="H17" i="1"/>
  <c r="H17" i="10"/>
  <c r="G17" i="12" l="1"/>
  <c r="G17" i="11"/>
  <c r="C37" i="1"/>
  <c r="G17"/>
  <c r="D17" i="10"/>
  <c r="E17"/>
  <c r="F17"/>
  <c r="G17"/>
  <c r="G20" i="1" l="1"/>
  <c r="H20"/>
  <c r="G20" i="11"/>
  <c r="H20"/>
  <c r="G20" i="12"/>
  <c r="H20"/>
  <c r="G20" i="10"/>
  <c r="H20"/>
  <c r="G16" i="1"/>
  <c r="H16"/>
  <c r="G16" i="11"/>
  <c r="H16"/>
  <c r="G16" i="12"/>
  <c r="H16"/>
  <c r="G16" i="10"/>
  <c r="H16"/>
  <c r="G6" i="1"/>
  <c r="H6"/>
  <c r="G6" i="11"/>
  <c r="H6"/>
  <c r="G6" i="12"/>
  <c r="H6"/>
  <c r="G6" i="10"/>
  <c r="H6"/>
  <c r="H32" i="1" l="1"/>
  <c r="G32"/>
  <c r="G32" i="12"/>
  <c r="H32"/>
  <c r="H32" i="11"/>
  <c r="G32"/>
  <c r="H12"/>
  <c r="G12"/>
  <c r="H32" i="10"/>
  <c r="G32"/>
  <c r="H12" i="1"/>
  <c r="H12" i="10"/>
  <c r="H33"/>
  <c r="H33" i="11"/>
  <c r="G12" i="10"/>
  <c r="G33"/>
  <c r="G33" i="11"/>
  <c r="G12" i="12"/>
  <c r="H33"/>
  <c r="H33" i="1"/>
  <c r="H12" i="12"/>
  <c r="G33"/>
  <c r="G33" i="1"/>
  <c r="G12"/>
  <c r="C37" i="11"/>
  <c r="H36" i="12" l="1"/>
  <c r="G36"/>
  <c r="G36" i="11"/>
  <c r="H36"/>
  <c r="G36" i="1"/>
  <c r="H36"/>
  <c r="H36" i="10"/>
  <c r="G36"/>
  <c r="C35" i="11"/>
  <c r="C34"/>
  <c r="H38" l="1"/>
  <c r="G38" i="12"/>
  <c r="H38"/>
  <c r="G38" i="11"/>
  <c r="H38" i="1"/>
  <c r="G38"/>
  <c r="G38" i="10"/>
  <c r="H38"/>
  <c r="C35" i="12" l="1"/>
  <c r="C34"/>
  <c r="C37"/>
  <c r="F20" l="1"/>
  <c r="E20"/>
  <c r="D20"/>
  <c r="C20"/>
  <c r="F17"/>
  <c r="E17"/>
  <c r="D17"/>
  <c r="C17"/>
  <c r="F16"/>
  <c r="E16"/>
  <c r="D16"/>
  <c r="C16"/>
  <c r="F6"/>
  <c r="E6"/>
  <c r="D6"/>
  <c r="C6"/>
  <c r="F20" i="11"/>
  <c r="E20"/>
  <c r="D20"/>
  <c r="C20"/>
  <c r="F17"/>
  <c r="E17"/>
  <c r="D17"/>
  <c r="C17"/>
  <c r="F16"/>
  <c r="E16"/>
  <c r="D16"/>
  <c r="C16"/>
  <c r="F6"/>
  <c r="E6"/>
  <c r="D6"/>
  <c r="C6"/>
  <c r="F20" i="1"/>
  <c r="E20"/>
  <c r="D20"/>
  <c r="C20"/>
  <c r="F17"/>
  <c r="E17"/>
  <c r="D17"/>
  <c r="C17"/>
  <c r="F16"/>
  <c r="E16"/>
  <c r="D16"/>
  <c r="C16"/>
  <c r="F6"/>
  <c r="E6"/>
  <c r="D6"/>
  <c r="C6"/>
  <c r="F20" i="10"/>
  <c r="F16"/>
  <c r="F6"/>
  <c r="E20"/>
  <c r="D20"/>
  <c r="C20"/>
  <c r="C17"/>
  <c r="E16"/>
  <c r="D16"/>
  <c r="C16"/>
  <c r="E6"/>
  <c r="D6"/>
  <c r="C6"/>
  <c r="D32" i="1" l="1"/>
  <c r="F32"/>
  <c r="C32"/>
  <c r="E32"/>
  <c r="F32" i="10"/>
  <c r="D32"/>
  <c r="E32"/>
  <c r="C32"/>
  <c r="E32" i="12"/>
  <c r="F32"/>
  <c r="E12"/>
  <c r="C32" i="11"/>
  <c r="E32"/>
  <c r="D32"/>
  <c r="E12"/>
  <c r="D33"/>
  <c r="E33" i="1"/>
  <c r="F33"/>
  <c r="C12" i="10"/>
  <c r="D33"/>
  <c r="F33"/>
  <c r="F32" i="11"/>
  <c r="F33"/>
  <c r="C33" i="12"/>
  <c r="C32"/>
  <c r="D33"/>
  <c r="D32"/>
  <c r="F33"/>
  <c r="C33" i="11"/>
  <c r="C33" i="1"/>
  <c r="D33"/>
  <c r="F12" i="10"/>
  <c r="C12" i="12"/>
  <c r="D12"/>
  <c r="E33"/>
  <c r="F12"/>
  <c r="C12" i="11"/>
  <c r="D12"/>
  <c r="E33"/>
  <c r="F12"/>
  <c r="D12" i="1"/>
  <c r="C12"/>
  <c r="E12"/>
  <c r="F12"/>
  <c r="D12" i="10"/>
  <c r="C33"/>
  <c r="E33"/>
  <c r="E12"/>
  <c r="C36" i="12" l="1"/>
  <c r="C36" i="1"/>
  <c r="C38" s="1"/>
  <c r="C36" i="11"/>
  <c r="C36" i="10"/>
  <c r="D36" i="12"/>
  <c r="E36"/>
  <c r="F36"/>
  <c r="F36" i="11"/>
  <c r="E36"/>
  <c r="D36"/>
  <c r="F36" i="1"/>
  <c r="E36"/>
  <c r="D36"/>
  <c r="F36" i="10"/>
  <c r="D36"/>
  <c r="E36"/>
  <c r="C38" i="12" l="1"/>
  <c r="C38" i="10"/>
  <c r="C38" i="11"/>
  <c r="F38" i="12"/>
  <c r="E38" i="11"/>
  <c r="E38" i="12"/>
  <c r="D38"/>
  <c r="F38" i="11"/>
  <c r="D38"/>
  <c r="E38" i="1"/>
  <c r="D38"/>
  <c r="F38"/>
  <c r="E38" i="10"/>
  <c r="D38"/>
  <c r="F38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<sst xmlns="http://schemas.openxmlformats.org/spreadsheetml/2006/main" count="261" uniqueCount="72">
  <si>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</si>
  <si>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</si>
  <si>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</si>
  <si>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</si>
  <si>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</si>
  <si>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</si>
  <si>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</si>
  <si>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</si>
  <si>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</si>
  <si>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</si>
  <si>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</si>
  <si>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</si>
  <si>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</si>
  <si>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</si>
  <si>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</si>
  <si>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</si>
  <si>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</si>
  <si>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</si>
  <si>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</si>
  <si>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</si>
  <si>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</si>
  <si>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</si>
  <si>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</si>
  <si>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</si>
  <si>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</si>
  <si>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</si>
  <si>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</si>
  <si>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</si>
  <si>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</si>
  <si>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</si>
  <si>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</si>
  <si>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</si>
  <si>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</si>
  <si>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</si>
  <si>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</si>
  <si>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</si>
  <si>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</si>
  <si>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</si>
  <si>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</si>
  <si>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</si>
  <si>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</si>
  <si>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</si>
  <si>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</si>
  <si>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</si>
  <si>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</si>
  <si>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</si>
  <si>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</si>
  <si>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</si>
  <si>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</si>
  <si>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</si>
  <si>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</si>
  <si>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</si>
  <si>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</si>
  <si>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</si>
  <si>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</si>
  <si>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</si>
  <si>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Nagaland</t>
  </si>
  <si>
    <t>2016-17</t>
  </si>
  <si>
    <t>2017-18</t>
  </si>
  <si>
    <t>2018-19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</si>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</sst>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6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5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40"/>
  <sheetViews>
    <sheetView tabSelected="1" zoomScaleSheetLayoutView="100" workbookViewId="0">
      <pane xSplit="2" ySplit="5" topLeftCell="C30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H2" sqref="H2"/>
    </sheetView>
  </sheetViews>
  <sheetFormatPr defaultColWidth="8.85546875" defaultRowHeight="15"/>
  <cols>
    <col min="1" max="1" width="11" style="1" customWidth="1"/>
    <col min="2" max="2" width="32.28515625" style="1" customWidth="1"/>
    <col min="3" max="5" width="14.28515625" style="1" customWidth="1"/>
    <col min="6" max="6" width="14.28515625" style="3" customWidth="1"/>
    <col min="7" max="10" width="14.28515625" style="2" customWidth="1"/>
    <col min="11" max="11" width="9.140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21">
      <c r="A1" s="1" t="s">
        <v>43</v>
      </c>
      <c r="B1" s="10" t="s">
        <v>56</v>
      </c>
      <c r="H1" s="2" t="s">
        <v>71</v>
      </c>
      <c r="P1" s="4"/>
    </row>
    <row r="2" spans="1:186" ht="15.75">
      <c r="A2" s="8" t="s">
        <v>38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</row>
    <row r="6" spans="1:186" s="9" customFormat="1">
      <c r="A6" s="19" t="s">
        <v>26</v>
      </c>
      <c r="B6" s="13" t="s">
        <v>2</v>
      </c>
      <c r="C6" s="14">
        <f>SUM(C7:C10)</f>
        <v>373362.66954238748</v>
      </c>
      <c r="D6" s="14">
        <f t="shared" ref="D6:E6" si="0">SUM(D7:D10)</f>
        <v>455319.58321822662</v>
      </c>
      <c r="E6" s="14">
        <f t="shared" si="0"/>
        <v>556608.74329999997</v>
      </c>
      <c r="F6" s="14">
        <f t="shared" ref="F6:J6" si="1">SUM(F7:F10)</f>
        <v>618524.59570000006</v>
      </c>
      <c r="G6" s="14">
        <f t="shared" si="1"/>
        <v>596987.46350000007</v>
      </c>
      <c r="H6" s="14">
        <f t="shared" si="1"/>
        <v>694282.46150000009</v>
      </c>
      <c r="I6" s="14">
        <f t="shared" si="1"/>
        <v>777685.16480000003</v>
      </c>
      <c r="J6" s="14">
        <f t="shared" si="1"/>
        <v>837261.69619999989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204303.98912990978</v>
      </c>
      <c r="D7" s="16">
        <v>262477.875</v>
      </c>
      <c r="E7" s="16">
        <v>340577.36320000002</v>
      </c>
      <c r="F7" s="16">
        <v>380195.06680000003</v>
      </c>
      <c r="G7" s="14">
        <v>405509.5122</v>
      </c>
      <c r="H7" s="14">
        <v>439813.52789999999</v>
      </c>
      <c r="I7" s="14">
        <v>497092.57459999999</v>
      </c>
      <c r="J7" s="14">
        <v>522171.87949999998</v>
      </c>
      <c r="K7" s="5"/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83146.601993815217</v>
      </c>
      <c r="D8" s="16">
        <v>102361.30039822657</v>
      </c>
      <c r="E8" s="16">
        <v>115312.315</v>
      </c>
      <c r="F8" s="16">
        <v>123895.56479999999</v>
      </c>
      <c r="G8" s="14">
        <v>71416.355500000005</v>
      </c>
      <c r="H8" s="14">
        <v>71576.194000000003</v>
      </c>
      <c r="I8" s="14">
        <v>94483.815000000002</v>
      </c>
      <c r="J8" s="14">
        <v>94915.499100000001</v>
      </c>
      <c r="K8" s="5"/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79568.503200000006</v>
      </c>
      <c r="D9" s="16">
        <v>83502.305699999997</v>
      </c>
      <c r="E9" s="16">
        <v>93028.834199999998</v>
      </c>
      <c r="F9" s="16">
        <v>105963.8112</v>
      </c>
      <c r="G9" s="14">
        <v>110813.2966</v>
      </c>
      <c r="H9" s="14">
        <v>172532.81200000001</v>
      </c>
      <c r="I9" s="14">
        <v>175285.85759999999</v>
      </c>
      <c r="J9" s="14">
        <v>209270.4081</v>
      </c>
      <c r="K9" s="5"/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6343.5752186624995</v>
      </c>
      <c r="D10" s="16">
        <v>6978.1021200000005</v>
      </c>
      <c r="E10" s="16">
        <v>7690.2308999999996</v>
      </c>
      <c r="F10" s="16">
        <v>8470.1528999999991</v>
      </c>
      <c r="G10" s="14">
        <v>9248.2991999999995</v>
      </c>
      <c r="H10" s="14">
        <v>10359.927600000001</v>
      </c>
      <c r="I10" s="14">
        <v>10822.917600000001</v>
      </c>
      <c r="J10" s="14">
        <v>10903.9095</v>
      </c>
      <c r="K10" s="5"/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61</v>
      </c>
      <c r="B11" s="15" t="s">
        <v>3</v>
      </c>
      <c r="C11" s="16">
        <v>5659.6909999999998</v>
      </c>
      <c r="D11" s="16">
        <v>6621.0110000000004</v>
      </c>
      <c r="E11" s="16">
        <v>8005.4351999999999</v>
      </c>
      <c r="F11" s="16">
        <v>8398.2460080000001</v>
      </c>
      <c r="G11" s="14">
        <v>15900.3604</v>
      </c>
      <c r="H11" s="14">
        <v>4692.2511999999997</v>
      </c>
      <c r="I11" s="14">
        <v>3144.4036000000001</v>
      </c>
      <c r="J11" s="14">
        <v>3012.0965999999999</v>
      </c>
      <c r="K11" s="5"/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379022.36054238747</v>
      </c>
      <c r="D12" s="18">
        <f t="shared" ref="D12:E12" si="2">D6+D11</f>
        <v>461940.59421822662</v>
      </c>
      <c r="E12" s="18">
        <f t="shared" si="2"/>
        <v>564614.17849999992</v>
      </c>
      <c r="F12" s="18">
        <f t="shared" ref="F12:J12" si="3">F6+F11</f>
        <v>626922.84170800005</v>
      </c>
      <c r="G12" s="18">
        <f t="shared" si="3"/>
        <v>612887.82390000008</v>
      </c>
      <c r="H12" s="18">
        <f t="shared" si="3"/>
        <v>698974.71270000015</v>
      </c>
      <c r="I12" s="18">
        <f t="shared" si="3"/>
        <v>780829.56839999999</v>
      </c>
      <c r="J12" s="18">
        <f t="shared" si="3"/>
        <v>840273.79279999994</v>
      </c>
      <c r="K12" s="5"/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62</v>
      </c>
      <c r="B13" s="13" t="s">
        <v>4</v>
      </c>
      <c r="C13" s="14">
        <v>15122.336534966214</v>
      </c>
      <c r="D13" s="14">
        <v>19399.906467485216</v>
      </c>
      <c r="E13" s="14">
        <v>16831.072700000001</v>
      </c>
      <c r="F13" s="14">
        <v>24062.168700000002</v>
      </c>
      <c r="G13" s="14">
        <v>26432.182000000001</v>
      </c>
      <c r="H13" s="14">
        <v>30403.088800000001</v>
      </c>
      <c r="I13" s="14">
        <v>32341.196400000001</v>
      </c>
      <c r="J13" s="14">
        <v>36598.052000000003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63</v>
      </c>
      <c r="B14" s="15" t="s">
        <v>5</v>
      </c>
      <c r="C14" s="16">
        <v>29545.325000000001</v>
      </c>
      <c r="D14" s="16">
        <v>33795.038</v>
      </c>
      <c r="E14" s="16">
        <v>34633.352400000003</v>
      </c>
      <c r="F14" s="16">
        <v>38362.948000000004</v>
      </c>
      <c r="G14" s="14">
        <v>36164.741600000001</v>
      </c>
      <c r="H14" s="14">
        <v>39505.478000000003</v>
      </c>
      <c r="I14" s="14">
        <v>52587.506399999998</v>
      </c>
      <c r="J14" s="14">
        <v>59067.838400000001</v>
      </c>
      <c r="K14" s="5"/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64</v>
      </c>
      <c r="B15" s="15" t="s">
        <v>6</v>
      </c>
      <c r="C15" s="16">
        <v>105135.141</v>
      </c>
      <c r="D15" s="16">
        <v>113744.47165224994</v>
      </c>
      <c r="E15" s="16">
        <v>117861.5675</v>
      </c>
      <c r="F15" s="16">
        <v>135297.0675</v>
      </c>
      <c r="G15" s="14">
        <v>157865.2942</v>
      </c>
      <c r="H15" s="14">
        <v>181175.67050000001</v>
      </c>
      <c r="I15" s="14">
        <v>206336.19500000001</v>
      </c>
      <c r="J15" s="14">
        <v>230166.29879999999</v>
      </c>
      <c r="K15" s="5"/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149802.80253496621</v>
      </c>
      <c r="D16" s="18">
        <f t="shared" ref="D16:E16" si="4">+D13+D14+D15</f>
        <v>166939.41611973516</v>
      </c>
      <c r="E16" s="18">
        <f t="shared" si="4"/>
        <v>169325.9926</v>
      </c>
      <c r="F16" s="18">
        <f t="shared" ref="F16:J16" si="5">+F13+F14+F15</f>
        <v>197722.18420000002</v>
      </c>
      <c r="G16" s="18">
        <f t="shared" si="5"/>
        <v>220462.21780000001</v>
      </c>
      <c r="H16" s="18">
        <f t="shared" si="5"/>
        <v>251084.23730000001</v>
      </c>
      <c r="I16" s="18">
        <f t="shared" si="5"/>
        <v>291264.89780000004</v>
      </c>
      <c r="J16" s="18">
        <f t="shared" si="5"/>
        <v>325832.18920000002</v>
      </c>
      <c r="K16" s="5"/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65</v>
      </c>
      <c r="B17" s="13" t="s">
        <v>7</v>
      </c>
      <c r="C17" s="14">
        <f>C18+C19</f>
        <v>105152.389</v>
      </c>
      <c r="D17" s="14">
        <f t="shared" ref="D17:J17" si="6">D18+D19</f>
        <v>124506.19600000001</v>
      </c>
      <c r="E17" s="14">
        <f t="shared" si="6"/>
        <v>129374.1731</v>
      </c>
      <c r="F17" s="14">
        <f t="shared" si="6"/>
        <v>148614.95689999999</v>
      </c>
      <c r="G17" s="14">
        <f t="shared" si="6"/>
        <v>176008.34520000001</v>
      </c>
      <c r="H17" s="14">
        <f t="shared" si="6"/>
        <v>199430.856</v>
      </c>
      <c r="I17" s="14">
        <f t="shared" si="6"/>
        <v>236264.11649999997</v>
      </c>
      <c r="J17" s="14">
        <f t="shared" si="6"/>
        <v>281400.37599999999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100064.122</v>
      </c>
      <c r="D18" s="16">
        <v>118794.774</v>
      </c>
      <c r="E18" s="16">
        <v>123498.36109999999</v>
      </c>
      <c r="F18" s="16">
        <v>142438.81289999999</v>
      </c>
      <c r="G18" s="14">
        <v>169266.45</v>
      </c>
      <c r="H18" s="14">
        <v>191893.416</v>
      </c>
      <c r="I18" s="14">
        <v>227982.57569999999</v>
      </c>
      <c r="J18" s="14">
        <v>272334.766</v>
      </c>
      <c r="K18" s="5"/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5088.2669999999998</v>
      </c>
      <c r="D19" s="16">
        <v>5711.4219999999996</v>
      </c>
      <c r="E19" s="16">
        <v>5875.8119999999999</v>
      </c>
      <c r="F19" s="16">
        <v>6176.1440000000002</v>
      </c>
      <c r="G19" s="14">
        <v>6741.8951999999999</v>
      </c>
      <c r="H19" s="14">
        <v>7537.44</v>
      </c>
      <c r="I19" s="14">
        <v>8281.5408000000007</v>
      </c>
      <c r="J19" s="14">
        <v>9065.61</v>
      </c>
      <c r="K19" s="5"/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42.75">
      <c r="A20" s="19" t="s">
        <v>66</v>
      </c>
      <c r="B20" s="20" t="s">
        <v>10</v>
      </c>
      <c r="C20" s="14">
        <f>SUM(C21:C27)</f>
        <v>57817.665999999997</v>
      </c>
      <c r="D20" s="14">
        <f t="shared" ref="D20:E20" si="7">SUM(D21:D27)</f>
        <v>63550.0285</v>
      </c>
      <c r="E20" s="14">
        <f t="shared" si="7"/>
        <v>71190.373699999996</v>
      </c>
      <c r="F20" s="14">
        <f t="shared" ref="F20:J20" si="8">SUM(F21:F27)</f>
        <v>82644.819900000002</v>
      </c>
      <c r="G20" s="14">
        <f t="shared" si="8"/>
        <v>92988.453000000009</v>
      </c>
      <c r="H20" s="14">
        <f t="shared" si="8"/>
        <v>101064.63860000001</v>
      </c>
      <c r="I20" s="14">
        <f t="shared" si="8"/>
        <v>106281.6075</v>
      </c>
      <c r="J20" s="14">
        <f t="shared" si="8"/>
        <v>109707.90400000001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378</v>
      </c>
      <c r="D21" s="16">
        <v>452</v>
      </c>
      <c r="E21" s="16">
        <v>285</v>
      </c>
      <c r="F21" s="16">
        <v>362</v>
      </c>
      <c r="G21" s="14">
        <v>421</v>
      </c>
      <c r="H21" s="14">
        <v>354</v>
      </c>
      <c r="I21" s="14">
        <v>363</v>
      </c>
      <c r="J21" s="14">
        <v>399</v>
      </c>
      <c r="K21" s="5"/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32071.514999999999</v>
      </c>
      <c r="D22" s="16">
        <v>36447.232300000003</v>
      </c>
      <c r="E22" s="16">
        <v>34417.152000000002</v>
      </c>
      <c r="F22" s="16">
        <v>41302.275300000001</v>
      </c>
      <c r="G22" s="14">
        <v>45749.413999999997</v>
      </c>
      <c r="H22" s="14">
        <v>50463.965199999999</v>
      </c>
      <c r="I22" s="14">
        <v>58425</v>
      </c>
      <c r="J22" s="14">
        <v>60732</v>
      </c>
      <c r="K22" s="5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1319.3167000000001</v>
      </c>
      <c r="D23" s="16">
        <v>689.71</v>
      </c>
      <c r="E23" s="16">
        <v>466.18880000000001</v>
      </c>
      <c r="F23" s="16">
        <v>569.32590000000005</v>
      </c>
      <c r="G23" s="14">
        <v>606.39</v>
      </c>
      <c r="H23" s="14">
        <v>717.40359999999998</v>
      </c>
      <c r="I23" s="14">
        <v>691</v>
      </c>
      <c r="J23" s="14">
        <v>708</v>
      </c>
      <c r="K23" s="5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937.02030000000002</v>
      </c>
      <c r="D24" s="16">
        <v>1743.981</v>
      </c>
      <c r="E24" s="16">
        <v>1514.8671999999999</v>
      </c>
      <c r="F24" s="16">
        <v>2420.3751000000002</v>
      </c>
      <c r="G24" s="14">
        <v>1015.58</v>
      </c>
      <c r="H24" s="14">
        <v>1211.7904000000001</v>
      </c>
      <c r="I24" s="14">
        <v>1412</v>
      </c>
      <c r="J24" s="14">
        <v>1624</v>
      </c>
      <c r="K24" s="5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7">
        <v>7.5</v>
      </c>
      <c r="B25" s="15" t="s">
        <v>15</v>
      </c>
      <c r="C25" s="16">
        <v>0</v>
      </c>
      <c r="D25" s="16">
        <v>0</v>
      </c>
      <c r="E25" s="16">
        <v>0</v>
      </c>
      <c r="F25" s="16">
        <v>0</v>
      </c>
      <c r="G25" s="14">
        <v>0</v>
      </c>
      <c r="H25" s="14">
        <v>3309.7271999999998</v>
      </c>
      <c r="I25" s="14">
        <v>3438</v>
      </c>
      <c r="J25" s="14">
        <v>3524</v>
      </c>
      <c r="K25" s="5"/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62.659799999999997</v>
      </c>
      <c r="D26" s="16">
        <v>97.353200000000001</v>
      </c>
      <c r="E26" s="16">
        <v>80.165700000000001</v>
      </c>
      <c r="F26" s="16">
        <v>96.843599999999995</v>
      </c>
      <c r="G26" s="14">
        <v>97.069000000000003</v>
      </c>
      <c r="H26" s="14">
        <v>117.7522</v>
      </c>
      <c r="I26" s="14">
        <v>68.799899999999994</v>
      </c>
      <c r="J26" s="14">
        <v>39.944000000000003</v>
      </c>
      <c r="K26" s="5"/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23049.154200000001</v>
      </c>
      <c r="D27" s="16">
        <v>24119.752</v>
      </c>
      <c r="E27" s="16">
        <v>34427</v>
      </c>
      <c r="F27" s="16">
        <v>37894</v>
      </c>
      <c r="G27" s="14">
        <v>45099</v>
      </c>
      <c r="H27" s="14">
        <v>44890</v>
      </c>
      <c r="I27" s="14">
        <v>41883.8076</v>
      </c>
      <c r="J27" s="14">
        <v>42680.959999999999</v>
      </c>
      <c r="K27" s="5"/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67</v>
      </c>
      <c r="B28" s="15" t="s">
        <v>18</v>
      </c>
      <c r="C28" s="16">
        <v>47701</v>
      </c>
      <c r="D28" s="16">
        <v>53134</v>
      </c>
      <c r="E28" s="16">
        <v>57079</v>
      </c>
      <c r="F28" s="16">
        <v>51073</v>
      </c>
      <c r="G28" s="14">
        <v>54369</v>
      </c>
      <c r="H28" s="14">
        <v>53975</v>
      </c>
      <c r="I28" s="14">
        <v>61020</v>
      </c>
      <c r="J28" s="14">
        <v>65743</v>
      </c>
      <c r="K28" s="5"/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>
      <c r="A29" s="28" t="s">
        <v>68</v>
      </c>
      <c r="B29" s="15" t="s">
        <v>19</v>
      </c>
      <c r="C29" s="16">
        <v>129295.8744</v>
      </c>
      <c r="D29" s="16">
        <v>139145.52249999999</v>
      </c>
      <c r="E29" s="16">
        <v>147985.80720000001</v>
      </c>
      <c r="F29" s="16">
        <v>156824.37400000001</v>
      </c>
      <c r="G29" s="14">
        <v>155184.14170000001</v>
      </c>
      <c r="H29" s="14">
        <v>160603.8941</v>
      </c>
      <c r="I29" s="14">
        <v>166559.5337</v>
      </c>
      <c r="J29" s="14">
        <v>172684.08050000001</v>
      </c>
      <c r="K29" s="5"/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69</v>
      </c>
      <c r="B30" s="15" t="s">
        <v>44</v>
      </c>
      <c r="C30" s="16">
        <v>182188</v>
      </c>
      <c r="D30" s="16">
        <v>195575</v>
      </c>
      <c r="E30" s="16">
        <v>264724</v>
      </c>
      <c r="F30" s="16">
        <v>308021</v>
      </c>
      <c r="G30" s="14">
        <v>352888</v>
      </c>
      <c r="H30" s="14">
        <v>376398</v>
      </c>
      <c r="I30" s="14">
        <v>422887</v>
      </c>
      <c r="J30" s="14">
        <v>518930</v>
      </c>
      <c r="K30" s="5"/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70</v>
      </c>
      <c r="B31" s="15" t="s">
        <v>20</v>
      </c>
      <c r="C31" s="16">
        <v>155696.34359999999</v>
      </c>
      <c r="D31" s="16">
        <v>196428.20800000001</v>
      </c>
      <c r="E31" s="16">
        <v>237768.1152</v>
      </c>
      <c r="F31" s="16">
        <v>252570.8322</v>
      </c>
      <c r="G31" s="14">
        <v>262444.95799999998</v>
      </c>
      <c r="H31" s="14">
        <v>283075.94</v>
      </c>
      <c r="I31" s="14">
        <v>320873.96980000002</v>
      </c>
      <c r="J31" s="14">
        <v>359672.36249999999</v>
      </c>
      <c r="K31" s="5"/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677851.27300000004</v>
      </c>
      <c r="D32" s="18">
        <f t="shared" ref="D32:E32" si="9">D17+D20+D28+D29+D30+D31</f>
        <v>772338.95499999996</v>
      </c>
      <c r="E32" s="18">
        <f t="shared" si="9"/>
        <v>908121.46920000005</v>
      </c>
      <c r="F32" s="18">
        <f t="shared" ref="F32:H32" si="10">F17+F20+F28+F29+F30+F31</f>
        <v>999748.98300000001</v>
      </c>
      <c r="G32" s="18">
        <f t="shared" si="10"/>
        <v>1093882.8979</v>
      </c>
      <c r="H32" s="18">
        <f t="shared" si="10"/>
        <v>1174548.3287</v>
      </c>
      <c r="I32" s="18">
        <f t="shared" ref="I32:J32" si="11">I17+I20+I28+I29+I30+I31</f>
        <v>1313886.2275</v>
      </c>
      <c r="J32" s="18">
        <f t="shared" si="11"/>
        <v>1508137.723</v>
      </c>
      <c r="K32" s="5"/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30" t="s">
        <v>27</v>
      </c>
      <c r="B33" s="21" t="s">
        <v>31</v>
      </c>
      <c r="C33" s="22">
        <f>C6+C11+C13+C14+C15+C17+C20+C28+C29+C30+C31</f>
        <v>1206676.4360773538</v>
      </c>
      <c r="D33" s="22">
        <f>D6+D11+D13+D14+D15+D17+D20+D28+D29+D30+D31</f>
        <v>1401218.9653379619</v>
      </c>
      <c r="E33" s="22">
        <f>E6+E11+E13+E14+E15+E17+E20+E28+E29+E30+E31</f>
        <v>1642061.6403000001</v>
      </c>
      <c r="F33" s="22">
        <f>F6+F11+F13+F14+F15+F17+F20+F28+F29+F30+F31</f>
        <v>1824394.0089080001</v>
      </c>
      <c r="G33" s="22">
        <f t="shared" ref="G33:H33" si="12">G6+G11+G13+G14+G15+G17+G20+G28+G29+G30+G31</f>
        <v>1927232.9396000002</v>
      </c>
      <c r="H33" s="22">
        <f t="shared" si="12"/>
        <v>2124607.2787000001</v>
      </c>
      <c r="I33" s="22">
        <f t="shared" ref="I33:J33" si="13">I6+I11+I13+I14+I15+I17+I20+I28+I29+I30+I31</f>
        <v>2385980.6936999997</v>
      </c>
      <c r="J33" s="22">
        <f t="shared" si="13"/>
        <v>2674243.7049999996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6">
        <v>38290</v>
      </c>
      <c r="D34" s="16">
        <v>44596</v>
      </c>
      <c r="E34" s="16">
        <v>50411</v>
      </c>
      <c r="F34" s="16">
        <v>53049</v>
      </c>
      <c r="G34" s="12">
        <v>60279</v>
      </c>
      <c r="H34" s="12">
        <v>70061</v>
      </c>
      <c r="I34" s="12">
        <v>83945</v>
      </c>
      <c r="J34" s="12">
        <v>94899</v>
      </c>
      <c r="K34" s="5"/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6">
        <v>27290</v>
      </c>
      <c r="D35" s="16">
        <v>33688</v>
      </c>
      <c r="E35" s="16">
        <v>31300</v>
      </c>
      <c r="F35" s="16">
        <v>37376</v>
      </c>
      <c r="G35" s="12">
        <v>35117</v>
      </c>
      <c r="H35" s="12">
        <v>22423</v>
      </c>
      <c r="I35" s="12">
        <v>20756</v>
      </c>
      <c r="J35" s="12">
        <v>40839</v>
      </c>
      <c r="K35" s="5"/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24" t="s">
        <v>45</v>
      </c>
      <c r="C36" s="18">
        <f>C33+C34-C35</f>
        <v>1217676.4360773538</v>
      </c>
      <c r="D36" s="18">
        <f t="shared" ref="D36:E36" si="14">D33+D34-D35</f>
        <v>1412126.9653379619</v>
      </c>
      <c r="E36" s="18">
        <f t="shared" si="14"/>
        <v>1661172.6403000001</v>
      </c>
      <c r="F36" s="18">
        <f t="shared" ref="F36:J36" si="15">F33+F34-F35</f>
        <v>1840067.0089080001</v>
      </c>
      <c r="G36" s="18">
        <f t="shared" si="15"/>
        <v>1952394.9396000002</v>
      </c>
      <c r="H36" s="18">
        <f t="shared" si="15"/>
        <v>2172245.2787000001</v>
      </c>
      <c r="I36" s="18">
        <f t="shared" si="15"/>
        <v>2449169.6936999997</v>
      </c>
      <c r="J36" s="18">
        <f t="shared" si="15"/>
        <v>2728303.7049999996</v>
      </c>
      <c r="K36" s="5"/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1">
        <v>19910</v>
      </c>
      <c r="D37" s="11">
        <v>20120</v>
      </c>
      <c r="E37" s="11">
        <v>20340</v>
      </c>
      <c r="F37" s="11">
        <v>20550</v>
      </c>
      <c r="G37" s="12">
        <v>20770</v>
      </c>
      <c r="H37" s="12">
        <v>20770</v>
      </c>
      <c r="I37" s="12">
        <v>20770</v>
      </c>
      <c r="J37" s="12">
        <v>20990</v>
      </c>
      <c r="R37" s="2"/>
      <c r="S37" s="2"/>
      <c r="T37" s="2"/>
      <c r="U37" s="2"/>
    </row>
    <row r="38" spans="1:186">
      <c r="A38" s="32" t="s">
        <v>37</v>
      </c>
      <c r="B38" s="24" t="s">
        <v>48</v>
      </c>
      <c r="C38" s="18">
        <f>C36/C37*1000</f>
        <v>61159.037472493917</v>
      </c>
      <c r="D38" s="18">
        <f t="shared" ref="D38:E38" si="16">D36/D37*1000</f>
        <v>70185.23684582315</v>
      </c>
      <c r="E38" s="18">
        <f t="shared" si="16"/>
        <v>81670.237969518203</v>
      </c>
      <c r="F38" s="18">
        <f t="shared" ref="F38:J38" si="17">F36/F37*1000</f>
        <v>89540.973669489045</v>
      </c>
      <c r="G38" s="18">
        <f t="shared" si="17"/>
        <v>94000.719287433807</v>
      </c>
      <c r="H38" s="18">
        <f t="shared" si="17"/>
        <v>104585.71394800194</v>
      </c>
      <c r="I38" s="18">
        <f t="shared" si="17"/>
        <v>117918.61789600384</v>
      </c>
      <c r="J38" s="18">
        <f t="shared" si="17"/>
        <v>129981.11981896139</v>
      </c>
      <c r="Q38" s="4"/>
      <c r="R38" s="4"/>
      <c r="S38" s="4"/>
      <c r="T38" s="4"/>
      <c r="U38" s="4"/>
      <c r="BV38" s="5"/>
      <c r="BW38" s="5"/>
      <c r="BX38" s="5"/>
      <c r="BY38" s="5"/>
    </row>
    <row r="40" spans="1:186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45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2.28515625" style="1" customWidth="1"/>
    <col min="3" max="5" width="14.28515625" style="1" customWidth="1"/>
    <col min="6" max="6" width="14.28515625" style="3" customWidth="1"/>
    <col min="7" max="10" width="14.28515625" style="2" customWidth="1"/>
    <col min="11" max="11" width="9.140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2" width="9.140625" style="3"/>
    <col min="183" max="185" width="8.85546875" style="3"/>
    <col min="186" max="186" width="12.7109375" style="3" bestFit="1" customWidth="1"/>
    <col min="187" max="16384" width="8.85546875" style="1"/>
  </cols>
  <sheetData>
    <row r="1" spans="1:186" ht="21">
      <c r="A1" s="1" t="s">
        <v>43</v>
      </c>
      <c r="B1" s="10" t="s">
        <v>56</v>
      </c>
      <c r="H1" s="2" t="s">
        <v>71</v>
      </c>
      <c r="P1" s="4"/>
    </row>
    <row r="2" spans="1:186" ht="15.75">
      <c r="A2" s="8" t="s">
        <v>39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</row>
    <row r="6" spans="1:186" s="9" customFormat="1">
      <c r="A6" s="19" t="s">
        <v>26</v>
      </c>
      <c r="B6" s="13" t="s">
        <v>2</v>
      </c>
      <c r="C6" s="14">
        <f>SUM(C7:C10)</f>
        <v>373362.66954238748</v>
      </c>
      <c r="D6" s="14">
        <f t="shared" ref="D6:J6" si="0">SUM(D7:D10)</f>
        <v>396443.24314915441</v>
      </c>
      <c r="E6" s="14">
        <f t="shared" si="0"/>
        <v>435268.76007902616</v>
      </c>
      <c r="F6" s="14">
        <f t="shared" si="0"/>
        <v>452811.03210000001</v>
      </c>
      <c r="G6" s="14">
        <f t="shared" si="0"/>
        <v>420256.09019422077</v>
      </c>
      <c r="H6" s="14">
        <f t="shared" si="0"/>
        <v>458523.80254596879</v>
      </c>
      <c r="I6" s="14">
        <f t="shared" si="0"/>
        <v>437813.01834698964</v>
      </c>
      <c r="J6" s="14">
        <f t="shared" si="0"/>
        <v>444613.3464521924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204303.98912990978</v>
      </c>
      <c r="D7" s="16">
        <v>235468.77993635947</v>
      </c>
      <c r="E7" s="16">
        <v>276327.00639392645</v>
      </c>
      <c r="F7" s="16">
        <v>291145.42589999997</v>
      </c>
      <c r="G7" s="14">
        <v>290468.53784936049</v>
      </c>
      <c r="H7" s="14">
        <v>295188.86185761431</v>
      </c>
      <c r="I7" s="14">
        <v>284235.41485571786</v>
      </c>
      <c r="J7" s="14">
        <v>285612.72719849757</v>
      </c>
      <c r="K7" s="5"/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83146.601993815217</v>
      </c>
      <c r="D8" s="16">
        <v>77253.758933955265</v>
      </c>
      <c r="E8" s="16">
        <v>75457.225224895257</v>
      </c>
      <c r="F8" s="16">
        <v>74929.486799999999</v>
      </c>
      <c r="G8" s="14">
        <v>43137.996399810516</v>
      </c>
      <c r="H8" s="14">
        <v>41818.27439886846</v>
      </c>
      <c r="I8" s="14">
        <v>48196.933291770576</v>
      </c>
      <c r="J8" s="14">
        <v>46243.99150812444</v>
      </c>
      <c r="K8" s="5"/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79568.503200000006</v>
      </c>
      <c r="D9" s="16">
        <v>77109.315327506323</v>
      </c>
      <c r="E9" s="16">
        <v>76563.59238352222</v>
      </c>
      <c r="F9" s="16">
        <v>79474.845600000001</v>
      </c>
      <c r="G9" s="14">
        <v>79081.42510658456</v>
      </c>
      <c r="H9" s="14">
        <v>113546.16973125884</v>
      </c>
      <c r="I9" s="14">
        <v>97054.411827573917</v>
      </c>
      <c r="J9" s="14">
        <v>104367.31281130073</v>
      </c>
      <c r="K9" s="5"/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6343.5752186624995</v>
      </c>
      <c r="D10" s="16">
        <v>6611.3889513333615</v>
      </c>
      <c r="E10" s="16">
        <v>6920.9360766822247</v>
      </c>
      <c r="F10" s="16">
        <v>7261.2737999999999</v>
      </c>
      <c r="G10" s="14">
        <v>7568.130838465182</v>
      </c>
      <c r="H10" s="14">
        <v>7970.4965582272516</v>
      </c>
      <c r="I10" s="14">
        <v>8326.2583719273243</v>
      </c>
      <c r="J10" s="14">
        <v>8389.3149342696179</v>
      </c>
      <c r="K10" s="5"/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61</v>
      </c>
      <c r="B11" s="15" t="s">
        <v>3</v>
      </c>
      <c r="C11" s="16">
        <v>5659.6909999999998</v>
      </c>
      <c r="D11" s="16">
        <v>3822.8603242712388</v>
      </c>
      <c r="E11" s="16">
        <v>7022.349131760302</v>
      </c>
      <c r="F11" s="16">
        <v>7742.0503599999993</v>
      </c>
      <c r="G11" s="14">
        <v>18743.062908574135</v>
      </c>
      <c r="H11" s="14">
        <v>4302.647524752475</v>
      </c>
      <c r="I11" s="14">
        <v>2835.8548272176699</v>
      </c>
      <c r="J11" s="14">
        <v>2651.1296644076101</v>
      </c>
      <c r="K11" s="5"/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379022.36054238747</v>
      </c>
      <c r="D12" s="18">
        <f t="shared" ref="D12:J12" si="1">D6+D11</f>
        <v>400266.10347342567</v>
      </c>
      <c r="E12" s="18">
        <f t="shared" si="1"/>
        <v>442291.10921078647</v>
      </c>
      <c r="F12" s="18">
        <f t="shared" si="1"/>
        <v>460553.08246000001</v>
      </c>
      <c r="G12" s="18">
        <f t="shared" si="1"/>
        <v>438999.15310279489</v>
      </c>
      <c r="H12" s="18">
        <f t="shared" si="1"/>
        <v>462826.45007072127</v>
      </c>
      <c r="I12" s="18">
        <f t="shared" si="1"/>
        <v>440648.87317420729</v>
      </c>
      <c r="J12" s="18">
        <f t="shared" si="1"/>
        <v>447264.47611660004</v>
      </c>
      <c r="K12" s="5"/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62</v>
      </c>
      <c r="B13" s="13" t="s">
        <v>4</v>
      </c>
      <c r="C13" s="14">
        <v>15122.336534966214</v>
      </c>
      <c r="D13" s="14">
        <v>18343.411088403263</v>
      </c>
      <c r="E13" s="14">
        <v>14020.040062646434</v>
      </c>
      <c r="F13" s="14">
        <v>16087.2088</v>
      </c>
      <c r="G13" s="14">
        <v>22607.253150165798</v>
      </c>
      <c r="H13" s="14">
        <v>26178.454691183404</v>
      </c>
      <c r="I13" s="14">
        <v>26749.029212682581</v>
      </c>
      <c r="J13" s="14">
        <v>29397.962929697067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63</v>
      </c>
      <c r="B14" s="15" t="s">
        <v>5</v>
      </c>
      <c r="C14" s="16">
        <v>29545.325000000001</v>
      </c>
      <c r="D14" s="16">
        <v>30327.257968546706</v>
      </c>
      <c r="E14" s="16">
        <v>26916.036922596391</v>
      </c>
      <c r="F14" s="16">
        <v>25574.664000000001</v>
      </c>
      <c r="G14" s="14">
        <v>31694.905447655139</v>
      </c>
      <c r="H14" s="14">
        <v>34213.095426685526</v>
      </c>
      <c r="I14" s="14">
        <v>45848.617385108657</v>
      </c>
      <c r="J14" s="14">
        <v>48598.424675430717</v>
      </c>
      <c r="K14" s="5"/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64</v>
      </c>
      <c r="B15" s="15" t="s">
        <v>6</v>
      </c>
      <c r="C15" s="16">
        <v>105135.31099113538</v>
      </c>
      <c r="D15" s="16">
        <v>105373.702545817</v>
      </c>
      <c r="E15" s="16">
        <v>81434.544870549129</v>
      </c>
      <c r="F15" s="16">
        <v>95937.992499999993</v>
      </c>
      <c r="G15" s="14">
        <v>107752.14400757935</v>
      </c>
      <c r="H15" s="14">
        <v>114874.03960396039</v>
      </c>
      <c r="I15" s="14">
        <v>127732.0121125757</v>
      </c>
      <c r="J15" s="14">
        <v>134288.29525598107</v>
      </c>
      <c r="K15" s="5"/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149802.9725261016</v>
      </c>
      <c r="D16" s="18">
        <f t="shared" ref="D16:J16" si="2">+D13+D14+D15</f>
        <v>154044.37160276697</v>
      </c>
      <c r="E16" s="18">
        <f t="shared" si="2"/>
        <v>122370.62185579195</v>
      </c>
      <c r="F16" s="18">
        <f t="shared" si="2"/>
        <v>137599.8653</v>
      </c>
      <c r="G16" s="18">
        <f t="shared" si="2"/>
        <v>162054.30260540027</v>
      </c>
      <c r="H16" s="18">
        <f t="shared" si="2"/>
        <v>175265.58972182934</v>
      </c>
      <c r="I16" s="18">
        <f t="shared" si="2"/>
        <v>200329.65871036693</v>
      </c>
      <c r="J16" s="18">
        <f t="shared" si="2"/>
        <v>212284.68286110886</v>
      </c>
      <c r="K16" s="5"/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65</v>
      </c>
      <c r="B17" s="13" t="s">
        <v>7</v>
      </c>
      <c r="C17" s="14">
        <f>C18+C19</f>
        <v>105152.389</v>
      </c>
      <c r="D17" s="14">
        <f t="shared" ref="D17:J17" si="3">D18+D19</f>
        <v>113536.60119328614</v>
      </c>
      <c r="E17" s="14">
        <f t="shared" si="3"/>
        <v>108460.41932994805</v>
      </c>
      <c r="F17" s="14">
        <f t="shared" si="3"/>
        <v>110940.3986</v>
      </c>
      <c r="G17" s="14">
        <f t="shared" si="3"/>
        <v>127678.54362861204</v>
      </c>
      <c r="H17" s="14">
        <f t="shared" si="3"/>
        <v>126118.73814238566</v>
      </c>
      <c r="I17" s="14">
        <f t="shared" si="3"/>
        <v>157902.72693266833</v>
      </c>
      <c r="J17" s="14">
        <f t="shared" si="3"/>
        <v>184927.59467624724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100064.122</v>
      </c>
      <c r="D18" s="16">
        <v>108328.40167810008</v>
      </c>
      <c r="E18" s="16">
        <v>103529.58977828886</v>
      </c>
      <c r="F18" s="16">
        <v>105737.6606</v>
      </c>
      <c r="G18" s="14">
        <v>122784.35585030791</v>
      </c>
      <c r="H18" s="14">
        <v>120911.14738330976</v>
      </c>
      <c r="I18" s="14">
        <v>152359.68079800499</v>
      </c>
      <c r="J18" s="14">
        <v>178954.33297950518</v>
      </c>
      <c r="K18" s="5"/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5088.2669999999998</v>
      </c>
      <c r="D19" s="16">
        <v>5208.199515186061</v>
      </c>
      <c r="E19" s="16">
        <v>4930.8295516591907</v>
      </c>
      <c r="F19" s="16">
        <v>5202.7380000000003</v>
      </c>
      <c r="G19" s="14">
        <v>4894.1877783041209</v>
      </c>
      <c r="H19" s="14">
        <v>5207.590759075908</v>
      </c>
      <c r="I19" s="14">
        <v>5543.0461346633419</v>
      </c>
      <c r="J19" s="14">
        <v>5973.261696742059</v>
      </c>
      <c r="K19" s="5"/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42.75">
      <c r="A20" s="19" t="s">
        <v>66</v>
      </c>
      <c r="B20" s="20" t="s">
        <v>10</v>
      </c>
      <c r="C20" s="14">
        <f>SUM(C21:C27)</f>
        <v>57815.246799999994</v>
      </c>
      <c r="D20" s="14">
        <f t="shared" ref="D20:J20" si="4">SUM(D21:D27)</f>
        <v>59108.015599999999</v>
      </c>
      <c r="E20" s="14">
        <f t="shared" si="4"/>
        <v>63330.580499999996</v>
      </c>
      <c r="F20" s="14">
        <f t="shared" si="4"/>
        <v>69900.979499999987</v>
      </c>
      <c r="G20" s="14">
        <f t="shared" si="4"/>
        <v>75524.477972524866</v>
      </c>
      <c r="H20" s="14">
        <f t="shared" si="4"/>
        <v>82486.529750117857</v>
      </c>
      <c r="I20" s="14">
        <f t="shared" si="4"/>
        <v>86200.466779479873</v>
      </c>
      <c r="J20" s="14">
        <f t="shared" si="4"/>
        <v>96270.963419612963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375.58080000000001</v>
      </c>
      <c r="D21" s="16">
        <v>448.33909999999997</v>
      </c>
      <c r="E21" s="16">
        <v>286</v>
      </c>
      <c r="F21" s="16">
        <v>287</v>
      </c>
      <c r="G21" s="14">
        <v>358</v>
      </c>
      <c r="H21" s="14">
        <v>249</v>
      </c>
      <c r="I21" s="14">
        <v>274</v>
      </c>
      <c r="J21" s="14">
        <v>296</v>
      </c>
      <c r="K21" s="5"/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32071.514999999999</v>
      </c>
      <c r="D22" s="16">
        <v>33813.4905</v>
      </c>
      <c r="E22" s="16">
        <v>31198.4673</v>
      </c>
      <c r="F22" s="16">
        <v>35246.988799999999</v>
      </c>
      <c r="G22" s="14">
        <v>35230.427285646612</v>
      </c>
      <c r="H22" s="14">
        <v>41342.920509193777</v>
      </c>
      <c r="I22" s="14">
        <v>47801</v>
      </c>
      <c r="J22" s="14">
        <v>57469</v>
      </c>
      <c r="K22" s="5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1319.3167000000001</v>
      </c>
      <c r="D23" s="16">
        <v>639.58950000000004</v>
      </c>
      <c r="E23" s="16">
        <v>405.53370000000001</v>
      </c>
      <c r="F23" s="16">
        <v>486.68959999999998</v>
      </c>
      <c r="G23" s="14">
        <v>506.19564187588821</v>
      </c>
      <c r="H23" s="14">
        <v>588.58161244695896</v>
      </c>
      <c r="I23" s="14">
        <v>552</v>
      </c>
      <c r="J23" s="14">
        <v>565</v>
      </c>
      <c r="K23" s="5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937.02030000000002</v>
      </c>
      <c r="D24" s="16">
        <v>1618.191</v>
      </c>
      <c r="E24" s="16">
        <v>1317.2445</v>
      </c>
      <c r="F24" s="16">
        <v>2069.1711999999998</v>
      </c>
      <c r="G24" s="14">
        <v>848.5930838465182</v>
      </c>
      <c r="H24" s="14">
        <v>993.47835926449784</v>
      </c>
      <c r="I24" s="14">
        <v>1128</v>
      </c>
      <c r="J24" s="14">
        <v>1297</v>
      </c>
      <c r="K24" s="5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7">
        <v>7.5</v>
      </c>
      <c r="B25" s="15" t="s">
        <v>15</v>
      </c>
      <c r="C25" s="16">
        <v>0</v>
      </c>
      <c r="D25" s="16">
        <v>0</v>
      </c>
      <c r="E25" s="16">
        <v>0</v>
      </c>
      <c r="F25" s="16">
        <v>0</v>
      </c>
      <c r="G25" s="14">
        <v>0</v>
      </c>
      <c r="H25" s="14">
        <v>2749</v>
      </c>
      <c r="I25" s="14">
        <v>2747</v>
      </c>
      <c r="J25" s="14">
        <v>2816</v>
      </c>
      <c r="K25" s="5"/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62.659799999999997</v>
      </c>
      <c r="D26" s="16">
        <v>90.408500000000004</v>
      </c>
      <c r="E26" s="16">
        <v>69.334999999999994</v>
      </c>
      <c r="F26" s="16">
        <v>76.129900000000006</v>
      </c>
      <c r="G26" s="14">
        <v>81.261961155850301</v>
      </c>
      <c r="H26" s="14">
        <v>96.807920792079202</v>
      </c>
      <c r="I26" s="14">
        <v>54.857944424652651</v>
      </c>
      <c r="J26" s="14">
        <v>31.96341961296644</v>
      </c>
      <c r="K26" s="5"/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23049.154200000001</v>
      </c>
      <c r="D27" s="16">
        <v>22497.996999999999</v>
      </c>
      <c r="E27" s="16">
        <v>30054</v>
      </c>
      <c r="F27" s="16">
        <v>31735</v>
      </c>
      <c r="G27" s="14">
        <v>38500</v>
      </c>
      <c r="H27" s="14">
        <v>36466.741348420554</v>
      </c>
      <c r="I27" s="14">
        <v>33643.608835055216</v>
      </c>
      <c r="J27" s="14">
        <v>33796</v>
      </c>
      <c r="K27" s="5"/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67</v>
      </c>
      <c r="B28" s="15" t="s">
        <v>18</v>
      </c>
      <c r="C28" s="16">
        <v>47701</v>
      </c>
      <c r="D28" s="16">
        <v>52078</v>
      </c>
      <c r="E28" s="16">
        <v>52249</v>
      </c>
      <c r="F28" s="16">
        <v>55223</v>
      </c>
      <c r="G28" s="14">
        <v>50390</v>
      </c>
      <c r="H28" s="14">
        <v>50153</v>
      </c>
      <c r="I28" s="14">
        <v>52729</v>
      </c>
      <c r="J28" s="14">
        <v>52714</v>
      </c>
      <c r="K28" s="5"/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>
      <c r="A29" s="28" t="s">
        <v>68</v>
      </c>
      <c r="B29" s="15" t="s">
        <v>19</v>
      </c>
      <c r="C29" s="16">
        <v>129295.8744</v>
      </c>
      <c r="D29" s="16">
        <v>139105.9418</v>
      </c>
      <c r="E29" s="16">
        <v>131954.7764</v>
      </c>
      <c r="F29" s="16">
        <v>132883.77780000001</v>
      </c>
      <c r="G29" s="14">
        <v>125213.09237328281</v>
      </c>
      <c r="H29" s="14">
        <v>122633.73125884017</v>
      </c>
      <c r="I29" s="14">
        <v>122717.26086569291</v>
      </c>
      <c r="J29" s="14">
        <v>122987.88323671103</v>
      </c>
      <c r="K29" s="5"/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69</v>
      </c>
      <c r="B30" s="15" t="s">
        <v>44</v>
      </c>
      <c r="C30" s="16">
        <v>182188</v>
      </c>
      <c r="D30" s="16">
        <v>178282</v>
      </c>
      <c r="E30" s="16">
        <v>239851</v>
      </c>
      <c r="F30" s="16">
        <v>252641.8963254593</v>
      </c>
      <c r="G30" s="14">
        <v>268658</v>
      </c>
      <c r="H30" s="14">
        <v>284935</v>
      </c>
      <c r="I30" s="14">
        <v>297945</v>
      </c>
      <c r="J30" s="14">
        <v>346303</v>
      </c>
      <c r="K30" s="5"/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70</v>
      </c>
      <c r="B31" s="15" t="s">
        <v>20</v>
      </c>
      <c r="C31" s="16">
        <v>155696.34359999999</v>
      </c>
      <c r="D31" s="16">
        <v>180281.595</v>
      </c>
      <c r="E31" s="16">
        <v>202235.01869999999</v>
      </c>
      <c r="F31" s="16">
        <v>209978.9136</v>
      </c>
      <c r="G31" s="14">
        <v>196272.29445760304</v>
      </c>
      <c r="H31" s="14">
        <v>220672.34040546912</v>
      </c>
      <c r="I31" s="14">
        <v>239441.36489134308</v>
      </c>
      <c r="J31" s="14">
        <v>260864.16951090063</v>
      </c>
      <c r="K31" s="5"/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677848.85380000004</v>
      </c>
      <c r="D32" s="18">
        <f t="shared" ref="D32:J32" si="5">D17+D20+D28+D29+D30+D31</f>
        <v>722392.15359328617</v>
      </c>
      <c r="E32" s="18">
        <f t="shared" si="5"/>
        <v>798080.79492994805</v>
      </c>
      <c r="F32" s="18">
        <f t="shared" si="5"/>
        <v>831568.96582545934</v>
      </c>
      <c r="G32" s="18">
        <f t="shared" si="5"/>
        <v>843736.40843202267</v>
      </c>
      <c r="H32" s="18">
        <f t="shared" si="5"/>
        <v>886999.33955681277</v>
      </c>
      <c r="I32" s="18">
        <f t="shared" si="5"/>
        <v>956935.81946918415</v>
      </c>
      <c r="J32" s="18">
        <f t="shared" si="5"/>
        <v>1064067.6108434717</v>
      </c>
      <c r="K32" s="5"/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30" t="s">
        <v>27</v>
      </c>
      <c r="B33" s="21" t="s">
        <v>31</v>
      </c>
      <c r="C33" s="22">
        <f>C6+C11+C13+C14+C15+C17+C20+C28+C29+C30+C31</f>
        <v>1206674.186868489</v>
      </c>
      <c r="D33" s="22">
        <f>D6+D11+D13+D14+D15+D17+D20+D28+D29+D30+D31</f>
        <v>1276702.6286694787</v>
      </c>
      <c r="E33" s="22">
        <f>E6+E11+E13+E14+E15+E17+E20+E28+E29+E30+E31</f>
        <v>1362742.5259965262</v>
      </c>
      <c r="F33" s="22">
        <f>F6+F11+F13+F14+F15+F17+F20+F28+F29+F30+F31</f>
        <v>1429721.9135854593</v>
      </c>
      <c r="G33" s="22">
        <f t="shared" ref="G33:H33" si="6">G6+G11+G13+G14+G15+G17+G20+G28+G29+G30+G31</f>
        <v>1444789.8641402179</v>
      </c>
      <c r="H33" s="22">
        <f t="shared" si="6"/>
        <v>1525091.3793493633</v>
      </c>
      <c r="I33" s="22">
        <f t="shared" ref="I33:J33" si="7">I6+I11+I13+I14+I15+I17+I20+I28+I29+I30+I31</f>
        <v>1597914.3513537585</v>
      </c>
      <c r="J33" s="22">
        <f t="shared" si="7"/>
        <v>1723616.7698211805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1">
        <v>38290</v>
      </c>
      <c r="D34" s="11">
        <v>41238</v>
      </c>
      <c r="E34" s="11">
        <v>43565</v>
      </c>
      <c r="F34" s="11">
        <v>34095</v>
      </c>
      <c r="G34" s="12">
        <v>50929</v>
      </c>
      <c r="H34" s="12">
        <v>58683</v>
      </c>
      <c r="I34" s="12">
        <v>67188</v>
      </c>
      <c r="J34" s="12">
        <v>72182</v>
      </c>
      <c r="K34" s="5"/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1">
        <v>27290</v>
      </c>
      <c r="D35" s="11">
        <v>31151</v>
      </c>
      <c r="E35" s="11">
        <v>27049</v>
      </c>
      <c r="F35" s="11">
        <v>23940</v>
      </c>
      <c r="G35" s="12">
        <v>29670</v>
      </c>
      <c r="H35" s="12">
        <v>18782</v>
      </c>
      <c r="I35" s="12">
        <v>16613</v>
      </c>
      <c r="J35" s="12">
        <v>31063</v>
      </c>
      <c r="K35" s="5"/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24" t="s">
        <v>45</v>
      </c>
      <c r="C36" s="18">
        <f>C33+C34-C35</f>
        <v>1217674.186868489</v>
      </c>
      <c r="D36" s="18">
        <f t="shared" ref="D36:J36" si="8">D33+D34-D35</f>
        <v>1286789.6286694787</v>
      </c>
      <c r="E36" s="18">
        <f t="shared" si="8"/>
        <v>1379258.5259965262</v>
      </c>
      <c r="F36" s="18">
        <f t="shared" si="8"/>
        <v>1439876.9135854593</v>
      </c>
      <c r="G36" s="18">
        <f t="shared" si="8"/>
        <v>1466048.8641402179</v>
      </c>
      <c r="H36" s="18">
        <f t="shared" si="8"/>
        <v>1564992.3793493633</v>
      </c>
      <c r="I36" s="18">
        <f t="shared" si="8"/>
        <v>1648489.3513537585</v>
      </c>
      <c r="J36" s="18">
        <f t="shared" si="8"/>
        <v>1764735.7698211805</v>
      </c>
      <c r="K36" s="5"/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1">
        <f>GSVA_cur!C37</f>
        <v>19910</v>
      </c>
      <c r="D37" s="11">
        <f>GSVA_cur!D37</f>
        <v>20120</v>
      </c>
      <c r="E37" s="11">
        <f>GSVA_cur!E37</f>
        <v>20340</v>
      </c>
      <c r="F37" s="11">
        <f>GSVA_cur!F37</f>
        <v>20550</v>
      </c>
      <c r="G37" s="11">
        <f>GSVA_cur!G37</f>
        <v>20770</v>
      </c>
      <c r="H37" s="11">
        <f>GSVA_cur!H37</f>
        <v>20770</v>
      </c>
      <c r="I37" s="11">
        <f>GSVA_cur!I37</f>
        <v>20770</v>
      </c>
      <c r="J37" s="11">
        <f>GSVA_cur!J37</f>
        <v>20990</v>
      </c>
      <c r="R37" s="2"/>
      <c r="S37" s="2"/>
      <c r="T37" s="2"/>
      <c r="U37" s="2"/>
    </row>
    <row r="38" spans="1:186">
      <c r="A38" s="32" t="s">
        <v>37</v>
      </c>
      <c r="B38" s="24" t="s">
        <v>48</v>
      </c>
      <c r="C38" s="18">
        <f>C36/C37*1000</f>
        <v>61158.924503691058</v>
      </c>
      <c r="D38" s="18">
        <f t="shared" ref="D38:J38" si="9">D36/D37*1000</f>
        <v>63955.746951763351</v>
      </c>
      <c r="E38" s="18">
        <f t="shared" si="9"/>
        <v>67810.153687144848</v>
      </c>
      <c r="F38" s="18">
        <f t="shared" si="9"/>
        <v>70067.003094182932</v>
      </c>
      <c r="G38" s="18">
        <f t="shared" si="9"/>
        <v>70584.923646616182</v>
      </c>
      <c r="H38" s="18">
        <f t="shared" si="9"/>
        <v>75348.694239256773</v>
      </c>
      <c r="I38" s="18">
        <f t="shared" si="9"/>
        <v>79368.769925554094</v>
      </c>
      <c r="J38" s="18">
        <f t="shared" si="9"/>
        <v>84075.072406916646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="115" zoomScaleNormal="115"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2.28515625" style="1" customWidth="1"/>
    <col min="3" max="5" width="14.28515625" style="1" customWidth="1"/>
    <col min="6" max="6" width="14.28515625" style="3" customWidth="1"/>
    <col min="7" max="10" width="14.28515625" style="2" customWidth="1"/>
    <col min="11" max="11" width="9.140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21">
      <c r="A1" s="1" t="s">
        <v>43</v>
      </c>
      <c r="B1" s="10" t="s">
        <v>56</v>
      </c>
      <c r="H1" s="2" t="s">
        <v>71</v>
      </c>
      <c r="P1" s="4"/>
    </row>
    <row r="2" spans="1:186" ht="15.75">
      <c r="A2" s="8" t="s">
        <v>40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</row>
    <row r="6" spans="1:186" s="9" customFormat="1">
      <c r="A6" s="19" t="s">
        <v>26</v>
      </c>
      <c r="B6" s="13" t="s">
        <v>2</v>
      </c>
      <c r="C6" s="14">
        <f>SUM(C7:C10)</f>
        <v>327768.54149000841</v>
      </c>
      <c r="D6" s="14">
        <f t="shared" ref="D6:J6" si="0">SUM(D7:D10)</f>
        <v>402422.33735123306</v>
      </c>
      <c r="E6" s="14">
        <f t="shared" si="0"/>
        <v>493900.74330000003</v>
      </c>
      <c r="F6" s="14">
        <f t="shared" si="0"/>
        <v>547886.59570000006</v>
      </c>
      <c r="G6" s="14">
        <f t="shared" si="0"/>
        <v>521079.46350000001</v>
      </c>
      <c r="H6" s="14">
        <f t="shared" si="0"/>
        <v>611664.46150000009</v>
      </c>
      <c r="I6" s="14">
        <f t="shared" si="0"/>
        <v>689102.16480000003</v>
      </c>
      <c r="J6" s="14">
        <f t="shared" si="0"/>
        <v>748678.69619999989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161408.09604843371</v>
      </c>
      <c r="D7" s="16">
        <v>212607.37273083301</v>
      </c>
      <c r="E7" s="16">
        <v>281237.36320000002</v>
      </c>
      <c r="F7" s="16">
        <v>312925.06680000003</v>
      </c>
      <c r="G7" s="14">
        <v>332335.5122</v>
      </c>
      <c r="H7" s="14">
        <v>360219.52789999999</v>
      </c>
      <c r="I7" s="14">
        <v>412064.57459999999</v>
      </c>
      <c r="J7" s="14">
        <v>437143.87949999998</v>
      </c>
      <c r="K7" s="5"/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82066.796379602456</v>
      </c>
      <c r="D8" s="16">
        <v>101051.73639155364</v>
      </c>
      <c r="E8" s="16">
        <v>113790.315</v>
      </c>
      <c r="F8" s="16">
        <v>122369.56479999999</v>
      </c>
      <c r="G8" s="14">
        <v>70546.355500000005</v>
      </c>
      <c r="H8" s="14">
        <v>70745.194000000003</v>
      </c>
      <c r="I8" s="14">
        <v>93482.815000000002</v>
      </c>
      <c r="J8" s="14">
        <v>93914.499100000001</v>
      </c>
      <c r="K8" s="5"/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78695.669158758887</v>
      </c>
      <c r="D9" s="16">
        <v>82568.251128429416</v>
      </c>
      <c r="E9" s="16">
        <v>91993.834199999998</v>
      </c>
      <c r="F9" s="16">
        <v>104918.8112</v>
      </c>
      <c r="G9" s="14">
        <v>109777.2966</v>
      </c>
      <c r="H9" s="14">
        <v>171180.81200000001</v>
      </c>
      <c r="I9" s="14">
        <v>173539.85759999999</v>
      </c>
      <c r="J9" s="14">
        <v>207524.4081</v>
      </c>
      <c r="K9" s="5"/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5597.9799032134051</v>
      </c>
      <c r="D10" s="16">
        <v>6194.9771004169679</v>
      </c>
      <c r="E10" s="16">
        <v>6879.2308999999996</v>
      </c>
      <c r="F10" s="16">
        <v>7673.1528999999991</v>
      </c>
      <c r="G10" s="14">
        <v>8420.2991999999995</v>
      </c>
      <c r="H10" s="14">
        <v>9518.9276000000009</v>
      </c>
      <c r="I10" s="14">
        <v>10014.917600000001</v>
      </c>
      <c r="J10" s="14">
        <v>10095.9095</v>
      </c>
      <c r="K10" s="5"/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61</v>
      </c>
      <c r="B11" s="15" t="s">
        <v>3</v>
      </c>
      <c r="C11" s="16">
        <v>4976.5258189132037</v>
      </c>
      <c r="D11" s="16">
        <v>5808.6955296119704</v>
      </c>
      <c r="E11" s="16">
        <v>6868.4351999999999</v>
      </c>
      <c r="F11" s="16">
        <v>5762.2460080000001</v>
      </c>
      <c r="G11" s="14">
        <v>13360.3604</v>
      </c>
      <c r="H11" s="14">
        <v>4038.2511999999997</v>
      </c>
      <c r="I11" s="14">
        <v>2692.4036000000001</v>
      </c>
      <c r="J11" s="14">
        <v>2560.0965999999999</v>
      </c>
      <c r="K11" s="5"/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332745.0673089216</v>
      </c>
      <c r="D12" s="18">
        <f t="shared" ref="D12:J12" si="1">D6+D11</f>
        <v>408231.03288084501</v>
      </c>
      <c r="E12" s="18">
        <f t="shared" si="1"/>
        <v>500769.17850000004</v>
      </c>
      <c r="F12" s="18">
        <f t="shared" si="1"/>
        <v>553648.84170800005</v>
      </c>
      <c r="G12" s="18">
        <f t="shared" si="1"/>
        <v>534439.82389999996</v>
      </c>
      <c r="H12" s="18">
        <f t="shared" si="1"/>
        <v>615702.71270000015</v>
      </c>
      <c r="I12" s="18">
        <f t="shared" si="1"/>
        <v>691794.56839999999</v>
      </c>
      <c r="J12" s="18">
        <f t="shared" si="1"/>
        <v>751238.79279999994</v>
      </c>
      <c r="K12" s="5"/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62</v>
      </c>
      <c r="B13" s="13" t="s">
        <v>4</v>
      </c>
      <c r="C13" s="14">
        <v>11152.866548083504</v>
      </c>
      <c r="D13" s="14">
        <v>14766.415310447486</v>
      </c>
      <c r="E13" s="14">
        <v>11997.072700000001</v>
      </c>
      <c r="F13" s="14">
        <v>18840.168700000002</v>
      </c>
      <c r="G13" s="14">
        <v>21170.182000000001</v>
      </c>
      <c r="H13" s="14">
        <v>25285.088800000001</v>
      </c>
      <c r="I13" s="14">
        <v>26778.196400000001</v>
      </c>
      <c r="J13" s="14">
        <v>31035.052000000003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63</v>
      </c>
      <c r="B14" s="15" t="s">
        <v>5</v>
      </c>
      <c r="C14" s="16">
        <v>21462.651536656442</v>
      </c>
      <c r="D14" s="16">
        <v>25199.433108147339</v>
      </c>
      <c r="E14" s="16">
        <v>22920.352400000003</v>
      </c>
      <c r="F14" s="16">
        <v>25077.948000000004</v>
      </c>
      <c r="G14" s="14">
        <v>24353.741600000001</v>
      </c>
      <c r="H14" s="14">
        <v>26315.478000000003</v>
      </c>
      <c r="I14" s="14">
        <v>37368.506399999998</v>
      </c>
      <c r="J14" s="14">
        <v>43848.838400000001</v>
      </c>
      <c r="K14" s="5"/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64</v>
      </c>
      <c r="B15" s="15" t="s">
        <v>6</v>
      </c>
      <c r="C15" s="16">
        <v>99948.404457690398</v>
      </c>
      <c r="D15" s="16">
        <v>107746.85525685425</v>
      </c>
      <c r="E15" s="16">
        <v>110731.5675</v>
      </c>
      <c r="F15" s="16">
        <v>127347.0675</v>
      </c>
      <c r="G15" s="14">
        <v>148472.2942</v>
      </c>
      <c r="H15" s="14">
        <v>170049.67050000001</v>
      </c>
      <c r="I15" s="14">
        <v>192953.19500000001</v>
      </c>
      <c r="J15" s="14">
        <v>216783.29879999999</v>
      </c>
      <c r="K15" s="5"/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132563.92254243034</v>
      </c>
      <c r="D16" s="18">
        <f t="shared" ref="D16:J16" si="2">+D13+D14+D15</f>
        <v>147712.70367544907</v>
      </c>
      <c r="E16" s="18">
        <f t="shared" si="2"/>
        <v>145648.9926</v>
      </c>
      <c r="F16" s="18">
        <f t="shared" si="2"/>
        <v>171265.18420000002</v>
      </c>
      <c r="G16" s="18">
        <f t="shared" si="2"/>
        <v>193996.21780000001</v>
      </c>
      <c r="H16" s="18">
        <f t="shared" si="2"/>
        <v>221650.23730000001</v>
      </c>
      <c r="I16" s="18">
        <f t="shared" si="2"/>
        <v>257099.89780000001</v>
      </c>
      <c r="J16" s="18">
        <f t="shared" si="2"/>
        <v>291667.18920000002</v>
      </c>
      <c r="K16" s="5"/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65</v>
      </c>
      <c r="B17" s="13" t="s">
        <v>7</v>
      </c>
      <c r="C17" s="14">
        <f>C18+C19</f>
        <v>103558.389</v>
      </c>
      <c r="D17" s="14">
        <f t="shared" ref="D17:J17" si="3">D18+D19</f>
        <v>122547.19600000001</v>
      </c>
      <c r="E17" s="14">
        <f t="shared" si="3"/>
        <v>127069.1731</v>
      </c>
      <c r="F17" s="14">
        <f t="shared" si="3"/>
        <v>146052.95689999999</v>
      </c>
      <c r="G17" s="14">
        <f t="shared" si="3"/>
        <v>171255.34520000001</v>
      </c>
      <c r="H17" s="14">
        <f t="shared" si="3"/>
        <v>194027.856</v>
      </c>
      <c r="I17" s="14">
        <f t="shared" si="3"/>
        <v>229843.11649999997</v>
      </c>
      <c r="J17" s="14">
        <f t="shared" si="3"/>
        <v>274979.37599999999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98933.122000000003</v>
      </c>
      <c r="D18" s="16">
        <v>117355.774</v>
      </c>
      <c r="E18" s="16">
        <v>121696.36109999999</v>
      </c>
      <c r="F18" s="16">
        <v>140414.81289999999</v>
      </c>
      <c r="G18" s="14">
        <v>165398.45000000001</v>
      </c>
      <c r="H18" s="14">
        <v>187466.416</v>
      </c>
      <c r="I18" s="14">
        <v>222645.57569999999</v>
      </c>
      <c r="J18" s="14">
        <v>266997.766</v>
      </c>
      <c r="K18" s="5"/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4625.2669999999998</v>
      </c>
      <c r="D19" s="16">
        <v>5191.4219999999996</v>
      </c>
      <c r="E19" s="16">
        <v>5372.8119999999999</v>
      </c>
      <c r="F19" s="16">
        <v>5638.1440000000002</v>
      </c>
      <c r="G19" s="14">
        <v>5856.8951999999999</v>
      </c>
      <c r="H19" s="14">
        <v>6561.44</v>
      </c>
      <c r="I19" s="14">
        <v>7197.5408000000007</v>
      </c>
      <c r="J19" s="14">
        <v>7981.6100000000006</v>
      </c>
      <c r="K19" s="5"/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42.75">
      <c r="A20" s="19" t="s">
        <v>66</v>
      </c>
      <c r="B20" s="20" t="s">
        <v>10</v>
      </c>
      <c r="C20" s="14">
        <f>SUM(C21:C27)</f>
        <v>48756.665999999997</v>
      </c>
      <c r="D20" s="14">
        <f t="shared" ref="D20:J20" si="4">SUM(D21:D27)</f>
        <v>53707.0285</v>
      </c>
      <c r="E20" s="14">
        <f t="shared" si="4"/>
        <v>57085.373700000004</v>
      </c>
      <c r="F20" s="14">
        <f t="shared" si="4"/>
        <v>67859.819900000002</v>
      </c>
      <c r="G20" s="14">
        <f t="shared" si="4"/>
        <v>77427.453000000009</v>
      </c>
      <c r="H20" s="14">
        <f t="shared" si="4"/>
        <v>82937.638600000006</v>
      </c>
      <c r="I20" s="14">
        <f t="shared" si="4"/>
        <v>85160.607499999998</v>
      </c>
      <c r="J20" s="14">
        <f t="shared" si="4"/>
        <v>88586.90400000001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233</v>
      </c>
      <c r="D21" s="16">
        <v>286</v>
      </c>
      <c r="E21" s="16">
        <v>160</v>
      </c>
      <c r="F21" s="16">
        <v>191</v>
      </c>
      <c r="G21" s="14">
        <v>209</v>
      </c>
      <c r="H21" s="14">
        <v>116</v>
      </c>
      <c r="I21" s="14">
        <v>107</v>
      </c>
      <c r="J21" s="14">
        <v>143</v>
      </c>
      <c r="K21" s="5"/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28698.514999999999</v>
      </c>
      <c r="D22" s="16">
        <v>32652.232300000003</v>
      </c>
      <c r="E22" s="16">
        <v>29747.152000000002</v>
      </c>
      <c r="F22" s="16">
        <v>36479.275300000001</v>
      </c>
      <c r="G22" s="14">
        <v>40866.413999999997</v>
      </c>
      <c r="H22" s="14">
        <v>44614.965199999999</v>
      </c>
      <c r="I22" s="14">
        <v>51347</v>
      </c>
      <c r="J22" s="14">
        <v>53654</v>
      </c>
      <c r="K22" s="5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856.31670000000008</v>
      </c>
      <c r="D23" s="16">
        <v>411.71000000000004</v>
      </c>
      <c r="E23" s="16">
        <v>259.18880000000001</v>
      </c>
      <c r="F23" s="16">
        <v>360.32590000000005</v>
      </c>
      <c r="G23" s="14">
        <v>368.39</v>
      </c>
      <c r="H23" s="14">
        <v>497.40359999999998</v>
      </c>
      <c r="I23" s="14">
        <v>466</v>
      </c>
      <c r="J23" s="14">
        <v>483</v>
      </c>
      <c r="K23" s="5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249.02030000000002</v>
      </c>
      <c r="D24" s="16">
        <v>980.98099999999999</v>
      </c>
      <c r="E24" s="16">
        <v>739.86719999999991</v>
      </c>
      <c r="F24" s="16">
        <v>1616.3751000000002</v>
      </c>
      <c r="G24" s="14">
        <v>836.58</v>
      </c>
      <c r="H24" s="14">
        <v>1020.7904000000001</v>
      </c>
      <c r="I24" s="14">
        <v>1198</v>
      </c>
      <c r="J24" s="14">
        <v>1410</v>
      </c>
      <c r="K24" s="5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7">
        <v>7.5</v>
      </c>
      <c r="B25" s="15" t="s">
        <v>15</v>
      </c>
      <c r="C25" s="16">
        <v>0</v>
      </c>
      <c r="D25" s="16">
        <v>0</v>
      </c>
      <c r="E25" s="16">
        <v>0</v>
      </c>
      <c r="F25" s="16">
        <v>0</v>
      </c>
      <c r="G25" s="14">
        <v>0</v>
      </c>
      <c r="H25" s="14">
        <v>2876.7271999999998</v>
      </c>
      <c r="I25" s="14">
        <v>2988</v>
      </c>
      <c r="J25" s="14">
        <v>3074</v>
      </c>
      <c r="K25" s="5"/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53.659799999999997</v>
      </c>
      <c r="D26" s="16">
        <v>84.353200000000001</v>
      </c>
      <c r="E26" s="16">
        <v>68.165700000000001</v>
      </c>
      <c r="F26" s="16">
        <v>81.843599999999995</v>
      </c>
      <c r="G26" s="14">
        <v>81.069000000000003</v>
      </c>
      <c r="H26" s="14">
        <v>98.752200000000002</v>
      </c>
      <c r="I26" s="14">
        <v>58.799899999999994</v>
      </c>
      <c r="J26" s="14">
        <v>29.944000000000003</v>
      </c>
      <c r="K26" s="5"/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18666.154200000001</v>
      </c>
      <c r="D27" s="16">
        <v>19291.752</v>
      </c>
      <c r="E27" s="16">
        <v>26111</v>
      </c>
      <c r="F27" s="16">
        <v>29131</v>
      </c>
      <c r="G27" s="14">
        <v>35066</v>
      </c>
      <c r="H27" s="14">
        <v>33713</v>
      </c>
      <c r="I27" s="14">
        <v>28995.8076</v>
      </c>
      <c r="J27" s="14">
        <v>29792.959999999999</v>
      </c>
      <c r="K27" s="5"/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67</v>
      </c>
      <c r="B28" s="15" t="s">
        <v>18</v>
      </c>
      <c r="C28" s="16">
        <v>46947.768266776759</v>
      </c>
      <c r="D28" s="16">
        <v>52192.787387449214</v>
      </c>
      <c r="E28" s="16">
        <v>56126</v>
      </c>
      <c r="F28" s="16">
        <v>50131</v>
      </c>
      <c r="G28" s="14">
        <v>53257</v>
      </c>
      <c r="H28" s="14">
        <v>52784</v>
      </c>
      <c r="I28" s="14">
        <v>59793</v>
      </c>
      <c r="J28" s="14">
        <v>64516</v>
      </c>
      <c r="K28" s="5"/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>
      <c r="A29" s="28" t="s">
        <v>68</v>
      </c>
      <c r="B29" s="15" t="s">
        <v>19</v>
      </c>
      <c r="C29" s="16">
        <v>106716.10031983392</v>
      </c>
      <c r="D29" s="16">
        <v>112855.79454582644</v>
      </c>
      <c r="E29" s="16">
        <v>117855.80720000001</v>
      </c>
      <c r="F29" s="16">
        <v>124439.37400000001</v>
      </c>
      <c r="G29" s="14">
        <v>123050.14170000001</v>
      </c>
      <c r="H29" s="14">
        <v>126744.8941</v>
      </c>
      <c r="I29" s="14">
        <v>129833.5337</v>
      </c>
      <c r="J29" s="14">
        <v>135958.08050000001</v>
      </c>
      <c r="K29" s="5"/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69</v>
      </c>
      <c r="B30" s="15" t="s">
        <v>44</v>
      </c>
      <c r="C30" s="16">
        <v>128283.47259520626</v>
      </c>
      <c r="D30" s="16">
        <v>139625.8226399156</v>
      </c>
      <c r="E30" s="16">
        <v>207143</v>
      </c>
      <c r="F30" s="16">
        <v>243477</v>
      </c>
      <c r="G30" s="14">
        <v>282744</v>
      </c>
      <c r="H30" s="14">
        <v>304552</v>
      </c>
      <c r="I30" s="14">
        <v>347829</v>
      </c>
      <c r="J30" s="14">
        <v>443872</v>
      </c>
      <c r="K30" s="5"/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70</v>
      </c>
      <c r="B31" s="15" t="s">
        <v>20</v>
      </c>
      <c r="C31" s="16">
        <v>144859.18346619845</v>
      </c>
      <c r="D31" s="16">
        <v>184059.98640422241</v>
      </c>
      <c r="E31" s="16">
        <v>223712.1152</v>
      </c>
      <c r="F31" s="16">
        <v>237894.8322</v>
      </c>
      <c r="G31" s="14">
        <v>251479.95799999998</v>
      </c>
      <c r="H31" s="14">
        <v>271345.94</v>
      </c>
      <c r="I31" s="14">
        <v>309677.96980000002</v>
      </c>
      <c r="J31" s="14">
        <v>348476.36249999999</v>
      </c>
      <c r="K31" s="5"/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579121.57964801532</v>
      </c>
      <c r="D32" s="18">
        <f t="shared" ref="D32:F32" si="5">D17+D20+D28+D29+D30+D31</f>
        <v>664988.61547741375</v>
      </c>
      <c r="E32" s="18">
        <f t="shared" si="5"/>
        <v>788991.46920000005</v>
      </c>
      <c r="F32" s="18">
        <f t="shared" si="5"/>
        <v>869854.98300000001</v>
      </c>
      <c r="G32" s="18">
        <f t="shared" ref="G32:H32" si="6">G17+G20+G28+G29+G30+G31</f>
        <v>959213.89789999998</v>
      </c>
      <c r="H32" s="18">
        <f t="shared" si="6"/>
        <v>1032392.3287</v>
      </c>
      <c r="I32" s="18">
        <f t="shared" ref="I32:J32" si="7">I17+I20+I28+I29+I30+I31</f>
        <v>1162137.2275</v>
      </c>
      <c r="J32" s="18">
        <f t="shared" si="7"/>
        <v>1356388.723</v>
      </c>
      <c r="K32" s="5"/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30" t="s">
        <v>27</v>
      </c>
      <c r="B33" s="21" t="s">
        <v>41</v>
      </c>
      <c r="C33" s="22">
        <f>C6+C11+C13+C14+C15+C17+C20+C28+C29+C30+C31</f>
        <v>1044430.5694993674</v>
      </c>
      <c r="D33" s="22">
        <f>D6+D11+D13+D14+D15+D17+D20+D28+D29+D30+D31</f>
        <v>1220932.3520337078</v>
      </c>
      <c r="E33" s="22">
        <f>E6+E11+E13+E14+E15+E17+E20+E28+E29+E30+E31</f>
        <v>1435409.6403000001</v>
      </c>
      <c r="F33" s="22">
        <f>F6+F11+F13+F14+F15+F17+F20+F28+F29+F30+F31</f>
        <v>1594769.0089080001</v>
      </c>
      <c r="G33" s="22">
        <f t="shared" ref="G33:H33" si="8">G6+G11+G13+G14+G15+G17+G20+G28+G29+G30+G31</f>
        <v>1687649.9395999997</v>
      </c>
      <c r="H33" s="22">
        <f t="shared" si="8"/>
        <v>1869745.2787000001</v>
      </c>
      <c r="I33" s="22">
        <f t="shared" ref="I33:J33" si="9">I6+I11+I13+I14+I15+I17+I20+I28+I29+I30+I31</f>
        <v>2111031.6936999997</v>
      </c>
      <c r="J33" s="22">
        <f t="shared" si="9"/>
        <v>2399294.7050000001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6">
        <f>GSVA_cur!C34</f>
        <v>38290</v>
      </c>
      <c r="D34" s="16">
        <f>GSVA_cur!D34</f>
        <v>44596</v>
      </c>
      <c r="E34" s="16">
        <f>GSVA_cur!E34</f>
        <v>50411</v>
      </c>
      <c r="F34" s="16">
        <f>GSVA_cur!F34</f>
        <v>53049</v>
      </c>
      <c r="G34" s="16">
        <f>GSVA_cur!G34</f>
        <v>60279</v>
      </c>
      <c r="H34" s="16">
        <f>GSVA_cur!H34</f>
        <v>70061</v>
      </c>
      <c r="I34" s="16">
        <f>GSVA_cur!I34</f>
        <v>83945</v>
      </c>
      <c r="J34" s="16">
        <f>GSVA_cur!J34</f>
        <v>94899</v>
      </c>
      <c r="K34" s="5"/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6">
        <f>GSVA_cur!C35</f>
        <v>27290</v>
      </c>
      <c r="D35" s="16">
        <f>GSVA_cur!D35</f>
        <v>33688</v>
      </c>
      <c r="E35" s="16">
        <f>GSVA_cur!E35</f>
        <v>31300</v>
      </c>
      <c r="F35" s="16">
        <f>GSVA_cur!F35</f>
        <v>37376</v>
      </c>
      <c r="G35" s="16">
        <f>GSVA_cur!G35</f>
        <v>35117</v>
      </c>
      <c r="H35" s="16">
        <f>GSVA_cur!H35</f>
        <v>22423</v>
      </c>
      <c r="I35" s="16">
        <f>GSVA_cur!I35</f>
        <v>20756</v>
      </c>
      <c r="J35" s="16">
        <f>GSVA_cur!J35</f>
        <v>40839</v>
      </c>
      <c r="K35" s="5"/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24" t="s">
        <v>53</v>
      </c>
      <c r="C36" s="18">
        <f>C33+C34-C35</f>
        <v>1055430.5694993674</v>
      </c>
      <c r="D36" s="18">
        <f t="shared" ref="D36:J36" si="10">D33+D34-D35</f>
        <v>1231840.3520337078</v>
      </c>
      <c r="E36" s="18">
        <f t="shared" si="10"/>
        <v>1454520.6403000001</v>
      </c>
      <c r="F36" s="18">
        <f t="shared" si="10"/>
        <v>1610442.0089080001</v>
      </c>
      <c r="G36" s="18">
        <f t="shared" si="10"/>
        <v>1712811.9395999997</v>
      </c>
      <c r="H36" s="18">
        <f t="shared" si="10"/>
        <v>1917383.2787000001</v>
      </c>
      <c r="I36" s="18">
        <f t="shared" si="10"/>
        <v>2174220.6936999997</v>
      </c>
      <c r="J36" s="18">
        <f t="shared" si="10"/>
        <v>2453354.7050000001</v>
      </c>
      <c r="K36" s="5"/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1">
        <f>GSVA_cur!C37</f>
        <v>19910</v>
      </c>
      <c r="D37" s="11">
        <f>GSVA_cur!D37</f>
        <v>20120</v>
      </c>
      <c r="E37" s="11">
        <f>GSVA_cur!E37</f>
        <v>20340</v>
      </c>
      <c r="F37" s="11">
        <f>GSVA_cur!F37</f>
        <v>20550</v>
      </c>
      <c r="G37" s="11">
        <f>GSVA_cur!G37</f>
        <v>20770</v>
      </c>
      <c r="H37" s="11">
        <f>GSVA_cur!H37</f>
        <v>20770</v>
      </c>
      <c r="I37" s="11">
        <f>GSVA_cur!I37</f>
        <v>20770</v>
      </c>
      <c r="J37" s="11">
        <f>GSVA_cur!J37</f>
        <v>20990</v>
      </c>
      <c r="R37" s="2"/>
      <c r="S37" s="2"/>
      <c r="T37" s="2"/>
      <c r="U37" s="2"/>
    </row>
    <row r="38" spans="1:186">
      <c r="A38" s="32" t="s">
        <v>37</v>
      </c>
      <c r="B38" s="24" t="s">
        <v>54</v>
      </c>
      <c r="C38" s="18">
        <f>C36/C37*1000</f>
        <v>53010.073807100322</v>
      </c>
      <c r="D38" s="18">
        <f t="shared" ref="D38:J38" si="11">D36/D37*1000</f>
        <v>61224.669584180301</v>
      </c>
      <c r="E38" s="18">
        <f t="shared" si="11"/>
        <v>71510.355963618495</v>
      </c>
      <c r="F38" s="18">
        <f t="shared" si="11"/>
        <v>78367.007732749393</v>
      </c>
      <c r="G38" s="18">
        <f t="shared" si="11"/>
        <v>82465.668733750586</v>
      </c>
      <c r="H38" s="18">
        <f t="shared" si="11"/>
        <v>92315.035084256146</v>
      </c>
      <c r="I38" s="18">
        <f t="shared" si="11"/>
        <v>104680.82299951852</v>
      </c>
      <c r="J38" s="18">
        <f t="shared" si="11"/>
        <v>116882.0726536446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47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="130" zoomScaleNormal="130" zoomScaleSheetLayoutView="100" workbookViewId="0">
      <pane xSplit="2" ySplit="5" topLeftCell="C40" activePane="bottomRight" state="frozen"/>
      <selection activeCell="H2" sqref="H2"/>
      <selection pane="topRight" activeCell="H2" sqref="H2"/>
      <selection pane="bottomLeft" activeCell="H2" sqref="H2"/>
      <selection pane="bottomRight" activeCell="B3" sqref="B3"/>
    </sheetView>
  </sheetViews>
  <sheetFormatPr defaultColWidth="8.85546875" defaultRowHeight="15"/>
  <cols>
    <col min="1" max="1" width="11" style="1" customWidth="1"/>
    <col min="2" max="2" width="25.7109375" style="1" customWidth="1"/>
    <col min="3" max="5" width="13.140625" style="1" customWidth="1"/>
    <col min="6" max="6" width="13.140625" style="3" customWidth="1"/>
    <col min="7" max="10" width="13.140625" style="2" customWidth="1"/>
    <col min="11" max="11" width="9.140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21">
      <c r="A1" s="1" t="s">
        <v>43</v>
      </c>
      <c r="B1" s="10" t="s">
        <v>56</v>
      </c>
      <c r="H1" s="2" t="s">
        <v>71</v>
      </c>
      <c r="P1" s="4"/>
    </row>
    <row r="2" spans="1:186" ht="15.75">
      <c r="A2" s="8" t="s">
        <v>42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33" t="s">
        <v>0</v>
      </c>
      <c r="B5" s="34" t="s">
        <v>1</v>
      </c>
      <c r="C5" s="35" t="s">
        <v>21</v>
      </c>
      <c r="D5" s="35" t="s">
        <v>22</v>
      </c>
      <c r="E5" s="35" t="s">
        <v>23</v>
      </c>
      <c r="F5" s="35" t="s">
        <v>46</v>
      </c>
      <c r="G5" s="36" t="s">
        <v>55</v>
      </c>
      <c r="H5" s="36" t="s">
        <v>57</v>
      </c>
      <c r="I5" s="36" t="s">
        <v>58</v>
      </c>
      <c r="J5" s="36" t="s">
        <v>59</v>
      </c>
    </row>
    <row r="6" spans="1:186" s="9" customFormat="1" ht="25.5">
      <c r="A6" s="37" t="s">
        <v>26</v>
      </c>
      <c r="B6" s="38" t="s">
        <v>2</v>
      </c>
      <c r="C6" s="39">
        <f>SUM(C7:C10)</f>
        <v>327767.66954238748</v>
      </c>
      <c r="D6" s="39">
        <f t="shared" ref="D6:J6" si="0">SUM(D7:D10)</f>
        <v>347359.24314915441</v>
      </c>
      <c r="E6" s="39">
        <f t="shared" si="0"/>
        <v>381412.76007902616</v>
      </c>
      <c r="F6" s="39">
        <f t="shared" si="0"/>
        <v>394944.03210000001</v>
      </c>
      <c r="G6" s="39">
        <f t="shared" si="0"/>
        <v>360563.09019422077</v>
      </c>
      <c r="H6" s="39">
        <f t="shared" si="0"/>
        <v>395744.80254596879</v>
      </c>
      <c r="I6" s="39">
        <f t="shared" si="0"/>
        <v>372037.01834698964</v>
      </c>
      <c r="J6" s="39">
        <f t="shared" si="0"/>
        <v>378837.3464521924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40">
        <v>1.1000000000000001</v>
      </c>
      <c r="B7" s="41" t="s">
        <v>49</v>
      </c>
      <c r="C7" s="42">
        <v>161407.98912990978</v>
      </c>
      <c r="D7" s="42">
        <v>189203.77993635947</v>
      </c>
      <c r="E7" s="42">
        <v>225448.00639392645</v>
      </c>
      <c r="F7" s="42">
        <v>236193.42589999997</v>
      </c>
      <c r="G7" s="39">
        <v>233194.53784936049</v>
      </c>
      <c r="H7" s="39">
        <v>235053.86185761431</v>
      </c>
      <c r="I7" s="39">
        <v>221430.41485571786</v>
      </c>
      <c r="J7" s="39">
        <v>222807.72719849757</v>
      </c>
      <c r="K7" s="5"/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40">
        <v>1.2</v>
      </c>
      <c r="B8" s="41" t="s">
        <v>50</v>
      </c>
      <c r="C8" s="42">
        <v>82066.601993815217</v>
      </c>
      <c r="D8" s="42">
        <v>76040.758933955265</v>
      </c>
      <c r="E8" s="42">
        <v>74108.225224895257</v>
      </c>
      <c r="F8" s="42">
        <v>73616.486799999999</v>
      </c>
      <c r="G8" s="39">
        <v>42357.996399810516</v>
      </c>
      <c r="H8" s="39">
        <v>41089.27439886846</v>
      </c>
      <c r="I8" s="39">
        <v>47371.933291770576</v>
      </c>
      <c r="J8" s="39">
        <v>45418.99150812444</v>
      </c>
      <c r="K8" s="5"/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40">
        <v>1.3</v>
      </c>
      <c r="B9" s="41" t="s">
        <v>51</v>
      </c>
      <c r="C9" s="42">
        <v>78695.503200000006</v>
      </c>
      <c r="D9" s="42">
        <v>76242.315327506323</v>
      </c>
      <c r="E9" s="42">
        <v>75646.59238352222</v>
      </c>
      <c r="F9" s="42">
        <v>78576.845600000001</v>
      </c>
      <c r="G9" s="39">
        <v>78166.42510658456</v>
      </c>
      <c r="H9" s="39">
        <v>112379.16973125884</v>
      </c>
      <c r="I9" s="39">
        <v>95629.411827573917</v>
      </c>
      <c r="J9" s="39">
        <v>102942.31281130073</v>
      </c>
      <c r="K9" s="5"/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40">
        <v>1.4</v>
      </c>
      <c r="B10" s="41" t="s">
        <v>52</v>
      </c>
      <c r="C10" s="42">
        <v>5597.5752186624995</v>
      </c>
      <c r="D10" s="42">
        <v>5872.3889513333615</v>
      </c>
      <c r="E10" s="42">
        <v>6209.9360766822247</v>
      </c>
      <c r="F10" s="42">
        <v>6557.2737999999999</v>
      </c>
      <c r="G10" s="39">
        <v>6844.130838465182</v>
      </c>
      <c r="H10" s="39">
        <v>7222.4965582272516</v>
      </c>
      <c r="I10" s="39">
        <v>7605.2583719273243</v>
      </c>
      <c r="J10" s="39">
        <v>7668.3149342696179</v>
      </c>
      <c r="K10" s="5"/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43" t="s">
        <v>61</v>
      </c>
      <c r="B11" s="41" t="s">
        <v>3</v>
      </c>
      <c r="C11" s="42">
        <v>4976.6909999999998</v>
      </c>
      <c r="D11" s="42">
        <v>3049.8603242712388</v>
      </c>
      <c r="E11" s="42">
        <v>5981.349131760302</v>
      </c>
      <c r="F11" s="42">
        <v>5472.0503599999993</v>
      </c>
      <c r="G11" s="39">
        <v>16617.062908574135</v>
      </c>
      <c r="H11" s="39">
        <v>3764.647524752475</v>
      </c>
      <c r="I11" s="39">
        <v>2313.8548272176699</v>
      </c>
      <c r="J11" s="39">
        <v>2129.1296644076101</v>
      </c>
      <c r="K11" s="5"/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44"/>
      <c r="B12" s="45" t="s">
        <v>28</v>
      </c>
      <c r="C12" s="46">
        <f>C6+C11</f>
        <v>332744.36054238747</v>
      </c>
      <c r="D12" s="46">
        <f t="shared" ref="D12:J12" si="1">D6+D11</f>
        <v>350409.10347342567</v>
      </c>
      <c r="E12" s="46">
        <f t="shared" si="1"/>
        <v>387394.10921078647</v>
      </c>
      <c r="F12" s="46">
        <f t="shared" si="1"/>
        <v>400416.08246000001</v>
      </c>
      <c r="G12" s="46">
        <f t="shared" si="1"/>
        <v>377180.15310279489</v>
      </c>
      <c r="H12" s="46">
        <f t="shared" si="1"/>
        <v>399509.45007072127</v>
      </c>
      <c r="I12" s="46">
        <f t="shared" si="1"/>
        <v>374350.87317420729</v>
      </c>
      <c r="J12" s="46">
        <f t="shared" si="1"/>
        <v>380966.47611660004</v>
      </c>
      <c r="K12" s="5"/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37" t="s">
        <v>62</v>
      </c>
      <c r="B13" s="38" t="s">
        <v>4</v>
      </c>
      <c r="C13" s="39">
        <v>11153.336534966214</v>
      </c>
      <c r="D13" s="39">
        <v>13906.411088403263</v>
      </c>
      <c r="E13" s="39">
        <v>9537.0400626464343</v>
      </c>
      <c r="F13" s="39">
        <v>11410.2088</v>
      </c>
      <c r="G13" s="39">
        <v>17876.253150165798</v>
      </c>
      <c r="H13" s="39">
        <v>21585.454691183404</v>
      </c>
      <c r="I13" s="39">
        <v>21903.029212682581</v>
      </c>
      <c r="J13" s="39">
        <v>24551.962929697067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5.5">
      <c r="A14" s="43" t="s">
        <v>63</v>
      </c>
      <c r="B14" s="41" t="s">
        <v>5</v>
      </c>
      <c r="C14" s="42">
        <v>21462.325000000001</v>
      </c>
      <c r="D14" s="42">
        <v>22042.257968546706</v>
      </c>
      <c r="E14" s="42">
        <v>15929.036922596391</v>
      </c>
      <c r="F14" s="42">
        <v>13698.664000000001</v>
      </c>
      <c r="G14" s="39">
        <v>21114.905447655139</v>
      </c>
      <c r="H14" s="39">
        <v>22394.095426685526</v>
      </c>
      <c r="I14" s="39">
        <v>32528.617385108657</v>
      </c>
      <c r="J14" s="39">
        <v>35278.424675430717</v>
      </c>
      <c r="K14" s="5"/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43" t="s">
        <v>64</v>
      </c>
      <c r="B15" s="41" t="s">
        <v>6</v>
      </c>
      <c r="C15" s="42">
        <v>99948.310991135382</v>
      </c>
      <c r="D15" s="42">
        <v>99651.702545816996</v>
      </c>
      <c r="E15" s="42">
        <v>74725.544870549129</v>
      </c>
      <c r="F15" s="42">
        <v>88564.992499999993</v>
      </c>
      <c r="G15" s="39">
        <v>98993.144007579351</v>
      </c>
      <c r="H15" s="39">
        <v>104259.03960396039</v>
      </c>
      <c r="I15" s="39">
        <v>115106.0121125757</v>
      </c>
      <c r="J15" s="39">
        <v>121662.29525598107</v>
      </c>
      <c r="K15" s="5"/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44"/>
      <c r="B16" s="45" t="s">
        <v>29</v>
      </c>
      <c r="C16" s="46">
        <f>+C13+C14+C15</f>
        <v>132563.9725261016</v>
      </c>
      <c r="D16" s="46">
        <f t="shared" ref="D16:J16" si="2">+D13+D14+D15</f>
        <v>135600.37160276697</v>
      </c>
      <c r="E16" s="46">
        <f t="shared" si="2"/>
        <v>100191.62185579195</v>
      </c>
      <c r="F16" s="46">
        <f t="shared" si="2"/>
        <v>113673.86529999999</v>
      </c>
      <c r="G16" s="46">
        <f t="shared" si="2"/>
        <v>137984.30260540027</v>
      </c>
      <c r="H16" s="46">
        <f t="shared" si="2"/>
        <v>148238.58972182934</v>
      </c>
      <c r="I16" s="46">
        <f t="shared" si="2"/>
        <v>169537.65871036693</v>
      </c>
      <c r="J16" s="46">
        <f t="shared" si="2"/>
        <v>181492.68286110886</v>
      </c>
      <c r="K16" s="5"/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5.5">
      <c r="A17" s="37" t="s">
        <v>65</v>
      </c>
      <c r="B17" s="38" t="s">
        <v>7</v>
      </c>
      <c r="C17" s="39">
        <f>C18+C19</f>
        <v>103558.389</v>
      </c>
      <c r="D17" s="39">
        <f t="shared" ref="D17:J17" si="3">D18+D19</f>
        <v>111688.60119328614</v>
      </c>
      <c r="E17" s="39">
        <f t="shared" si="3"/>
        <v>106360.41932994805</v>
      </c>
      <c r="F17" s="39">
        <f t="shared" si="3"/>
        <v>108690.3986</v>
      </c>
      <c r="G17" s="39">
        <f t="shared" si="3"/>
        <v>123427.54362861204</v>
      </c>
      <c r="H17" s="39">
        <f t="shared" si="3"/>
        <v>121333.73814238566</v>
      </c>
      <c r="I17" s="39">
        <f t="shared" si="3"/>
        <v>152459.72693266833</v>
      </c>
      <c r="J17" s="39">
        <f t="shared" si="3"/>
        <v>179484.59467624724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40">
        <v>6.1</v>
      </c>
      <c r="B18" s="41" t="s">
        <v>8</v>
      </c>
      <c r="C18" s="42">
        <v>98933.122000000003</v>
      </c>
      <c r="D18" s="42">
        <v>106973.40167810008</v>
      </c>
      <c r="E18" s="42">
        <v>101890.58977828886</v>
      </c>
      <c r="F18" s="42">
        <v>103960.6606</v>
      </c>
      <c r="G18" s="39">
        <v>119323.35585030791</v>
      </c>
      <c r="H18" s="39">
        <v>116988.14738330976</v>
      </c>
      <c r="I18" s="39">
        <v>147832.68079800499</v>
      </c>
      <c r="J18" s="39">
        <v>174427.33297950518</v>
      </c>
      <c r="K18" s="5"/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40">
        <v>6.2</v>
      </c>
      <c r="B19" s="41" t="s">
        <v>9</v>
      </c>
      <c r="C19" s="42">
        <v>4625.2669999999998</v>
      </c>
      <c r="D19" s="42">
        <v>4715.199515186061</v>
      </c>
      <c r="E19" s="42">
        <v>4469.8295516591907</v>
      </c>
      <c r="F19" s="42">
        <v>4729.7380000000003</v>
      </c>
      <c r="G19" s="39">
        <v>4104.1877783041209</v>
      </c>
      <c r="H19" s="39">
        <v>4345.590759075908</v>
      </c>
      <c r="I19" s="39">
        <v>4627.0461346633419</v>
      </c>
      <c r="J19" s="39">
        <v>5057.261696742059</v>
      </c>
      <c r="K19" s="5"/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38.25">
      <c r="A20" s="37" t="s">
        <v>66</v>
      </c>
      <c r="B20" s="47" t="s">
        <v>10</v>
      </c>
      <c r="C20" s="39">
        <f>SUM(C21:C27)</f>
        <v>48754.246800000001</v>
      </c>
      <c r="D20" s="39">
        <f t="shared" ref="D20:J20" si="4">SUM(D21:D27)</f>
        <v>49591.015599999999</v>
      </c>
      <c r="E20" s="39">
        <f t="shared" si="4"/>
        <v>49848.580499999996</v>
      </c>
      <c r="F20" s="39">
        <f t="shared" si="4"/>
        <v>56676.979500000001</v>
      </c>
      <c r="G20" s="39">
        <f t="shared" si="4"/>
        <v>61883.477972524866</v>
      </c>
      <c r="H20" s="39">
        <f t="shared" si="4"/>
        <v>66606.529750117857</v>
      </c>
      <c r="I20" s="39">
        <f t="shared" si="4"/>
        <v>68055.466779479873</v>
      </c>
      <c r="J20" s="39">
        <f t="shared" si="4"/>
        <v>78125.963419612963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40">
        <v>7.1</v>
      </c>
      <c r="B21" s="41" t="s">
        <v>11</v>
      </c>
      <c r="C21" s="42">
        <v>230.58080000000001</v>
      </c>
      <c r="D21" s="42">
        <v>292.33909999999997</v>
      </c>
      <c r="E21" s="42">
        <v>172</v>
      </c>
      <c r="F21" s="42">
        <v>138</v>
      </c>
      <c r="G21" s="39">
        <v>174</v>
      </c>
      <c r="H21" s="39">
        <v>45</v>
      </c>
      <c r="I21" s="39">
        <v>61</v>
      </c>
      <c r="J21" s="39">
        <v>83</v>
      </c>
      <c r="K21" s="5"/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40">
        <v>7.2</v>
      </c>
      <c r="B22" s="41" t="s">
        <v>12</v>
      </c>
      <c r="C22" s="42">
        <v>28698.514999999999</v>
      </c>
      <c r="D22" s="42">
        <v>30180.4905</v>
      </c>
      <c r="E22" s="42">
        <v>26877.4673</v>
      </c>
      <c r="F22" s="42">
        <v>30754.988799999999</v>
      </c>
      <c r="G22" s="39">
        <v>30675.427285646612</v>
      </c>
      <c r="H22" s="39">
        <v>35979.920509193777</v>
      </c>
      <c r="I22" s="39">
        <v>41475</v>
      </c>
      <c r="J22" s="39">
        <v>51143</v>
      </c>
      <c r="K22" s="5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40">
        <v>7.3</v>
      </c>
      <c r="B23" s="41" t="s">
        <v>13</v>
      </c>
      <c r="C23" s="42">
        <v>856.31670000000008</v>
      </c>
      <c r="D23" s="42">
        <v>372.58950000000004</v>
      </c>
      <c r="E23" s="42">
        <v>213.53370000000001</v>
      </c>
      <c r="F23" s="42">
        <v>291.68959999999998</v>
      </c>
      <c r="G23" s="39">
        <v>284.19564187588821</v>
      </c>
      <c r="H23" s="39">
        <v>386.58161244695896</v>
      </c>
      <c r="I23" s="39">
        <v>350</v>
      </c>
      <c r="J23" s="39">
        <v>363</v>
      </c>
      <c r="K23" s="5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40">
        <v>7.4</v>
      </c>
      <c r="B24" s="41" t="s">
        <v>14</v>
      </c>
      <c r="C24" s="42">
        <v>249.02030000000002</v>
      </c>
      <c r="D24" s="42">
        <v>885.19100000000003</v>
      </c>
      <c r="E24" s="42">
        <v>597.24450000000002</v>
      </c>
      <c r="F24" s="42">
        <v>1319.1711999999998</v>
      </c>
      <c r="G24" s="39">
        <v>683.5930838465182</v>
      </c>
      <c r="H24" s="39">
        <v>819.47835926449784</v>
      </c>
      <c r="I24" s="39">
        <v>938</v>
      </c>
      <c r="J24" s="39">
        <v>1107</v>
      </c>
      <c r="K24" s="5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 ht="25.5">
      <c r="A25" s="40">
        <v>7.5</v>
      </c>
      <c r="B25" s="41" t="s">
        <v>15</v>
      </c>
      <c r="C25" s="42">
        <v>0</v>
      </c>
      <c r="D25" s="42">
        <v>0</v>
      </c>
      <c r="E25" s="42">
        <v>0</v>
      </c>
      <c r="F25" s="42">
        <v>0</v>
      </c>
      <c r="G25" s="39">
        <v>0</v>
      </c>
      <c r="H25" s="39">
        <v>2372</v>
      </c>
      <c r="I25" s="39">
        <v>2367</v>
      </c>
      <c r="J25" s="39">
        <v>2436</v>
      </c>
      <c r="K25" s="5"/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40">
        <v>7.6</v>
      </c>
      <c r="B26" s="41" t="s">
        <v>16</v>
      </c>
      <c r="C26" s="42">
        <v>53.659799999999997</v>
      </c>
      <c r="D26" s="42">
        <v>78.408500000000004</v>
      </c>
      <c r="E26" s="42">
        <v>58.334999999999994</v>
      </c>
      <c r="F26" s="42">
        <v>63.129900000000006</v>
      </c>
      <c r="G26" s="39">
        <v>67.261961155850301</v>
      </c>
      <c r="H26" s="39">
        <v>79.807920792079202</v>
      </c>
      <c r="I26" s="39">
        <v>45.857944424652651</v>
      </c>
      <c r="J26" s="39">
        <v>22.96341961296644</v>
      </c>
      <c r="K26" s="5"/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5.5">
      <c r="A27" s="40">
        <v>7.7</v>
      </c>
      <c r="B27" s="41" t="s">
        <v>17</v>
      </c>
      <c r="C27" s="42">
        <v>18666.154200000001</v>
      </c>
      <c r="D27" s="42">
        <v>17781.996999999999</v>
      </c>
      <c r="E27" s="42">
        <v>21930</v>
      </c>
      <c r="F27" s="42">
        <v>24110</v>
      </c>
      <c r="G27" s="39">
        <v>29999</v>
      </c>
      <c r="H27" s="39">
        <v>26923.741348420554</v>
      </c>
      <c r="I27" s="39">
        <v>22818.608835055216</v>
      </c>
      <c r="J27" s="39">
        <v>22971</v>
      </c>
      <c r="K27" s="5"/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43" t="s">
        <v>67</v>
      </c>
      <c r="B28" s="41" t="s">
        <v>18</v>
      </c>
      <c r="C28" s="42">
        <v>46948</v>
      </c>
      <c r="D28" s="42">
        <v>51166</v>
      </c>
      <c r="E28" s="42">
        <v>51342</v>
      </c>
      <c r="F28" s="42">
        <v>54388</v>
      </c>
      <c r="G28" s="39">
        <v>49425</v>
      </c>
      <c r="H28" s="39">
        <v>49111</v>
      </c>
      <c r="I28" s="39">
        <v>51683</v>
      </c>
      <c r="J28" s="39">
        <v>51668</v>
      </c>
      <c r="K28" s="5"/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38.25">
      <c r="A29" s="43" t="s">
        <v>68</v>
      </c>
      <c r="B29" s="41" t="s">
        <v>19</v>
      </c>
      <c r="C29" s="42">
        <v>106715.8744</v>
      </c>
      <c r="D29" s="42">
        <v>114731.9418</v>
      </c>
      <c r="E29" s="42">
        <v>105275.7764</v>
      </c>
      <c r="F29" s="42">
        <v>105275.77780000001</v>
      </c>
      <c r="G29" s="39">
        <v>97455.092373282809</v>
      </c>
      <c r="H29" s="39">
        <v>94110.731258840169</v>
      </c>
      <c r="I29" s="39">
        <v>93504.260865692908</v>
      </c>
      <c r="J29" s="39">
        <v>93774.88323671103</v>
      </c>
      <c r="K29" s="5"/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43" t="s">
        <v>69</v>
      </c>
      <c r="B30" s="41" t="s">
        <v>44</v>
      </c>
      <c r="C30" s="42">
        <v>128283</v>
      </c>
      <c r="D30" s="42">
        <v>124518</v>
      </c>
      <c r="E30" s="42">
        <v>186146</v>
      </c>
      <c r="F30" s="42">
        <v>194265.8963254593</v>
      </c>
      <c r="G30" s="39">
        <v>204788</v>
      </c>
      <c r="H30" s="39">
        <v>219667</v>
      </c>
      <c r="I30" s="39">
        <v>231747</v>
      </c>
      <c r="J30" s="39">
        <v>280105</v>
      </c>
      <c r="K30" s="5"/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43" t="s">
        <v>70</v>
      </c>
      <c r="B31" s="41" t="s">
        <v>20</v>
      </c>
      <c r="C31" s="42">
        <v>144859.34359999999</v>
      </c>
      <c r="D31" s="42">
        <v>168509.595</v>
      </c>
      <c r="E31" s="42">
        <v>189243.01869999999</v>
      </c>
      <c r="F31" s="42">
        <v>197098.9136</v>
      </c>
      <c r="G31" s="39">
        <v>186567.29445760304</v>
      </c>
      <c r="H31" s="39">
        <v>210311.34040546912</v>
      </c>
      <c r="I31" s="39">
        <v>229909.36489134308</v>
      </c>
      <c r="J31" s="39">
        <v>251332.16951090063</v>
      </c>
      <c r="K31" s="5"/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44"/>
      <c r="B32" s="45" t="s">
        <v>30</v>
      </c>
      <c r="C32" s="46">
        <f>C17+C20+C28+C29+C30+C31</f>
        <v>579118.85380000004</v>
      </c>
      <c r="D32" s="46">
        <f t="shared" ref="D32:F32" si="5">D17+D20+D28+D29+D30+D31</f>
        <v>620205.15359328617</v>
      </c>
      <c r="E32" s="46">
        <f t="shared" si="5"/>
        <v>688215.79492994805</v>
      </c>
      <c r="F32" s="46">
        <f t="shared" si="5"/>
        <v>716395.96582545934</v>
      </c>
      <c r="G32" s="46">
        <f t="shared" ref="G32:H32" si="6">G17+G20+G28+G29+G30+G31</f>
        <v>723546.40843202267</v>
      </c>
      <c r="H32" s="46">
        <f t="shared" si="6"/>
        <v>761140.33955681277</v>
      </c>
      <c r="I32" s="46">
        <f t="shared" ref="I32:J32" si="7">I17+I20+I28+I29+I30+I31</f>
        <v>827358.81946918415</v>
      </c>
      <c r="J32" s="46">
        <f t="shared" si="7"/>
        <v>934490.61084347183</v>
      </c>
      <c r="K32" s="5"/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 ht="25.5">
      <c r="A33" s="48" t="s">
        <v>27</v>
      </c>
      <c r="B33" s="49" t="s">
        <v>41</v>
      </c>
      <c r="C33" s="50">
        <f>C6+C11+C13+C14+C15+C17+C20+C28+C29+C30+C31</f>
        <v>1044427.186868489</v>
      </c>
      <c r="D33" s="50">
        <f>D6+D11+D13+D14+D15+D17+D20+D28+D29+D30+D31</f>
        <v>1106214.6286694789</v>
      </c>
      <c r="E33" s="50">
        <f>E6+E11+E13+E14+E15+E17+E20+E28+E29+E30+E31</f>
        <v>1175801.5259965265</v>
      </c>
      <c r="F33" s="50">
        <f>F6+F11+F13+F14+F15+F17+F20+F28+F29+F30+F31</f>
        <v>1230485.9135854593</v>
      </c>
      <c r="G33" s="50">
        <f t="shared" ref="G33:H33" si="8">G6+G11+G13+G14+G15+G17+G20+G28+G29+G30+G31</f>
        <v>1238710.8641402179</v>
      </c>
      <c r="H33" s="50">
        <f t="shared" si="8"/>
        <v>1308888.3793493633</v>
      </c>
      <c r="I33" s="50">
        <f t="shared" ref="I33:J33" si="9">I6+I11+I13+I14+I15+I17+I20+I28+I29+I30+I31</f>
        <v>1371247.3513537582</v>
      </c>
      <c r="J33" s="50">
        <f t="shared" si="9"/>
        <v>1496949.7698211805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51" t="s">
        <v>33</v>
      </c>
      <c r="B34" s="52" t="s">
        <v>25</v>
      </c>
      <c r="C34" s="35">
        <f>GSVA_const!C34</f>
        <v>38290</v>
      </c>
      <c r="D34" s="35">
        <f>GSVA_const!D34</f>
        <v>41238</v>
      </c>
      <c r="E34" s="35">
        <f>GSVA_const!E34</f>
        <v>43565</v>
      </c>
      <c r="F34" s="35">
        <f>GSVA_const!F34</f>
        <v>34095</v>
      </c>
      <c r="G34" s="35">
        <f>GSVA_const!G34</f>
        <v>50929</v>
      </c>
      <c r="H34" s="35">
        <f>GSVA_const!H34</f>
        <v>58683</v>
      </c>
      <c r="I34" s="35">
        <f>GSVA_const!I34</f>
        <v>67188</v>
      </c>
      <c r="J34" s="35">
        <f>GSVA_const!J34</f>
        <v>72182</v>
      </c>
      <c r="K34" s="5"/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51" t="s">
        <v>34</v>
      </c>
      <c r="B35" s="52" t="s">
        <v>24</v>
      </c>
      <c r="C35" s="35">
        <f>GSVA_const!C35</f>
        <v>27290</v>
      </c>
      <c r="D35" s="35">
        <f>GSVA_const!D35</f>
        <v>31151</v>
      </c>
      <c r="E35" s="35">
        <f>GSVA_const!E35</f>
        <v>27049</v>
      </c>
      <c r="F35" s="35">
        <f>GSVA_const!F35</f>
        <v>23940</v>
      </c>
      <c r="G35" s="35">
        <f>GSVA_const!G35</f>
        <v>29670</v>
      </c>
      <c r="H35" s="35">
        <f>GSVA_const!H35</f>
        <v>18782</v>
      </c>
      <c r="I35" s="35">
        <f>GSVA_const!I35</f>
        <v>16613</v>
      </c>
      <c r="J35" s="35">
        <f>GSVA_const!J35</f>
        <v>31063</v>
      </c>
      <c r="K35" s="5"/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53" t="s">
        <v>35</v>
      </c>
      <c r="B36" s="54" t="s">
        <v>53</v>
      </c>
      <c r="C36" s="46">
        <f>C33+C34-C35</f>
        <v>1055427.186868489</v>
      </c>
      <c r="D36" s="46">
        <f t="shared" ref="D36:J36" si="10">D33+D34-D35</f>
        <v>1116301.6286694789</v>
      </c>
      <c r="E36" s="46">
        <f t="shared" si="10"/>
        <v>1192317.5259965265</v>
      </c>
      <c r="F36" s="46">
        <f t="shared" si="10"/>
        <v>1240640.9135854593</v>
      </c>
      <c r="G36" s="46">
        <f t="shared" si="10"/>
        <v>1259969.8641402179</v>
      </c>
      <c r="H36" s="46">
        <f t="shared" si="10"/>
        <v>1348789.3793493633</v>
      </c>
      <c r="I36" s="46">
        <f t="shared" si="10"/>
        <v>1421822.3513537582</v>
      </c>
      <c r="J36" s="46">
        <f t="shared" si="10"/>
        <v>1538068.7698211805</v>
      </c>
      <c r="K36" s="5"/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51" t="s">
        <v>36</v>
      </c>
      <c r="B37" s="52" t="s">
        <v>32</v>
      </c>
      <c r="C37" s="35">
        <f>GSVA_cur!C37</f>
        <v>19910</v>
      </c>
      <c r="D37" s="35">
        <f>GSVA_cur!D37</f>
        <v>20120</v>
      </c>
      <c r="E37" s="35">
        <f>GSVA_cur!E37</f>
        <v>20340</v>
      </c>
      <c r="F37" s="35">
        <f>GSVA_cur!F37</f>
        <v>20550</v>
      </c>
      <c r="G37" s="35">
        <f>GSVA_cur!G37</f>
        <v>20770</v>
      </c>
      <c r="H37" s="35">
        <f>GSVA_cur!H37</f>
        <v>20770</v>
      </c>
      <c r="I37" s="35">
        <f>GSVA_cur!I37</f>
        <v>20770</v>
      </c>
      <c r="J37" s="35">
        <f>GSVA_cur!J37</f>
        <v>20990</v>
      </c>
      <c r="R37" s="2"/>
      <c r="S37" s="2"/>
      <c r="T37" s="2"/>
      <c r="U37" s="2"/>
    </row>
    <row r="38" spans="1:186">
      <c r="A38" s="53" t="s">
        <v>37</v>
      </c>
      <c r="B38" s="54" t="s">
        <v>54</v>
      </c>
      <c r="C38" s="46">
        <f>C36/C37*1000</f>
        <v>53009.903911024063</v>
      </c>
      <c r="D38" s="46">
        <f t="shared" ref="D38:J38" si="11">D36/D37*1000</f>
        <v>55482.188303652038</v>
      </c>
      <c r="E38" s="46">
        <f t="shared" si="11"/>
        <v>58619.347394126176</v>
      </c>
      <c r="F38" s="46">
        <f t="shared" si="11"/>
        <v>60371.820612431118</v>
      </c>
      <c r="G38" s="46">
        <f t="shared" si="11"/>
        <v>60662.968904199224</v>
      </c>
      <c r="H38" s="46">
        <f t="shared" si="11"/>
        <v>64939.30569809163</v>
      </c>
      <c r="I38" s="46">
        <f t="shared" si="11"/>
        <v>68455.577821557934</v>
      </c>
      <c r="J38" s="46">
        <f t="shared" si="11"/>
        <v>73276.263450270635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2020-08-27T07:58:28Z</dcterms:modified>
</cp:coreProperties>
</file>