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defaultThemeVersion="124226"/>
  <bookViews>
    <workbookView xWindow="0" yWindow="0" windowWidth="20490" windowHeight="7755"/>
  </bookViews>
  <sheets>
    <sheet name="GSVA_cur" sheetId="10" r:id="rId1"/>
    <sheet name="GSVA_const" sheetId="1" r:id="rId2"/>
    <sheet name="NSVA_cur" sheetId="11" r:id="rId3"/>
    <sheet name="NSVA_const" sheetId="12" r:id="rId4"/>
  </sheets>
  <definedNames>
    <definedName name="_xlnm.Print_Titles" localSheetId="1">GSVA_const!$A:$B</definedName>
    <definedName name="_xlnm.Print_Titles" localSheetId="0">GSVA_cur!$A:$B</definedName>
    <definedName name="_xlnm.Print_Titles" localSheetId="3">NSVA_const!$A:$B</definedName>
    <definedName name="_xlnm.Print_Titles" localSheetId="2">NSVA_cur!$A:$B</definedName>
  </definedNames>
  <calcPr calcId="145621"/>
</workbook>
</file>

<file path=xl/calcChain.xml><?xml version="1.0" encoding="utf-8"?>
<calcChain xmlns="http://schemas.openxmlformats.org/spreadsheetml/2006/main">
  <c r="K37" i="12"/>
  <c r="J37"/>
  <c r="I37"/>
  <c r="H37"/>
  <c r="G37"/>
  <c r="F37"/>
  <c r="E37"/>
  <c r="D37"/>
  <c r="C37"/>
  <c r="K35"/>
  <c r="J35"/>
  <c r="I35"/>
  <c r="H35"/>
  <c r="G35"/>
  <c r="F35"/>
  <c r="E35"/>
  <c r="D35"/>
  <c r="C35"/>
  <c r="K34"/>
  <c r="J34"/>
  <c r="I34"/>
  <c r="H34"/>
  <c r="G34"/>
  <c r="F34"/>
  <c r="E34"/>
  <c r="D34"/>
  <c r="C34"/>
  <c r="K20"/>
  <c r="J20"/>
  <c r="I20"/>
  <c r="H20"/>
  <c r="G20"/>
  <c r="F20"/>
  <c r="E20"/>
  <c r="D20"/>
  <c r="C20"/>
  <c r="K17"/>
  <c r="K32" s="1"/>
  <c r="J17"/>
  <c r="J32" s="1"/>
  <c r="I17"/>
  <c r="H17"/>
  <c r="H32" s="1"/>
  <c r="G17"/>
  <c r="G32" s="1"/>
  <c r="F17"/>
  <c r="F32" s="1"/>
  <c r="E17"/>
  <c r="D17"/>
  <c r="D32" s="1"/>
  <c r="C17"/>
  <c r="C32" s="1"/>
  <c r="K16"/>
  <c r="J16"/>
  <c r="I16"/>
  <c r="H16"/>
  <c r="G16"/>
  <c r="F16"/>
  <c r="E16"/>
  <c r="D16"/>
  <c r="C16"/>
  <c r="J12"/>
  <c r="G12"/>
  <c r="K6"/>
  <c r="K33" s="1"/>
  <c r="K36" s="1"/>
  <c r="K38" s="1"/>
  <c r="J6"/>
  <c r="J33" s="1"/>
  <c r="J36" s="1"/>
  <c r="J38" s="1"/>
  <c r="I6"/>
  <c r="I12" s="1"/>
  <c r="H6"/>
  <c r="H12" s="1"/>
  <c r="G6"/>
  <c r="F6"/>
  <c r="F12" s="1"/>
  <c r="E6"/>
  <c r="E12" s="1"/>
  <c r="D6"/>
  <c r="D12" s="1"/>
  <c r="C6"/>
  <c r="C33" s="1"/>
  <c r="C36" s="1"/>
  <c r="C38" s="1"/>
  <c r="K37" i="11"/>
  <c r="J37"/>
  <c r="I37"/>
  <c r="H37"/>
  <c r="G37"/>
  <c r="F37"/>
  <c r="E37"/>
  <c r="D37"/>
  <c r="C37"/>
  <c r="K35"/>
  <c r="J35"/>
  <c r="I35"/>
  <c r="H35"/>
  <c r="G35"/>
  <c r="F35"/>
  <c r="E35"/>
  <c r="D35"/>
  <c r="C35"/>
  <c r="K34"/>
  <c r="J34"/>
  <c r="I34"/>
  <c r="H34"/>
  <c r="G34"/>
  <c r="F34"/>
  <c r="E34"/>
  <c r="D34"/>
  <c r="C34"/>
  <c r="K20"/>
  <c r="J20"/>
  <c r="I20"/>
  <c r="H20"/>
  <c r="G20"/>
  <c r="F20"/>
  <c r="E20"/>
  <c r="D20"/>
  <c r="C20"/>
  <c r="K17"/>
  <c r="K32" s="1"/>
  <c r="J17"/>
  <c r="I17"/>
  <c r="I32" s="1"/>
  <c r="H17"/>
  <c r="H32" s="1"/>
  <c r="G17"/>
  <c r="F17"/>
  <c r="F32" s="1"/>
  <c r="E17"/>
  <c r="D17"/>
  <c r="D32" s="1"/>
  <c r="C17"/>
  <c r="C32" s="1"/>
  <c r="K16"/>
  <c r="J16"/>
  <c r="I16"/>
  <c r="H16"/>
  <c r="G16"/>
  <c r="F16"/>
  <c r="E16"/>
  <c r="D16"/>
  <c r="C16"/>
  <c r="H12"/>
  <c r="K6"/>
  <c r="K12" s="1"/>
  <c r="J6"/>
  <c r="I6"/>
  <c r="I12" s="1"/>
  <c r="H6"/>
  <c r="G6"/>
  <c r="G12" s="1"/>
  <c r="F6"/>
  <c r="F33" s="1"/>
  <c r="F36" s="1"/>
  <c r="F38" s="1"/>
  <c r="E6"/>
  <c r="E12" s="1"/>
  <c r="D6"/>
  <c r="D33" s="1"/>
  <c r="D36" s="1"/>
  <c r="D38" s="1"/>
  <c r="C6"/>
  <c r="C12" s="1"/>
  <c r="K37" i="1"/>
  <c r="J37"/>
  <c r="I37"/>
  <c r="H37"/>
  <c r="G37"/>
  <c r="F37"/>
  <c r="E37"/>
  <c r="D37"/>
  <c r="C37"/>
  <c r="K20"/>
  <c r="J20"/>
  <c r="I20"/>
  <c r="H20"/>
  <c r="G20"/>
  <c r="F20"/>
  <c r="E20"/>
  <c r="D20"/>
  <c r="C20"/>
  <c r="K17"/>
  <c r="J17"/>
  <c r="J32" s="1"/>
  <c r="I17"/>
  <c r="I32" s="1"/>
  <c r="H17"/>
  <c r="G17"/>
  <c r="G32" s="1"/>
  <c r="F17"/>
  <c r="E17"/>
  <c r="E32" s="1"/>
  <c r="D17"/>
  <c r="D32" s="1"/>
  <c r="C17"/>
  <c r="K16"/>
  <c r="J16"/>
  <c r="I16"/>
  <c r="H16"/>
  <c r="G16"/>
  <c r="F16"/>
  <c r="E16"/>
  <c r="D16"/>
  <c r="C16"/>
  <c r="K6"/>
  <c r="K33" s="1"/>
  <c r="K36" s="1"/>
  <c r="K38" s="1"/>
  <c r="J6"/>
  <c r="J12" s="1"/>
  <c r="I6"/>
  <c r="I12" s="1"/>
  <c r="H6"/>
  <c r="H12" s="1"/>
  <c r="G6"/>
  <c r="F6"/>
  <c r="F12" s="1"/>
  <c r="E6"/>
  <c r="E12" s="1"/>
  <c r="D6"/>
  <c r="D12" s="1"/>
  <c r="C6"/>
  <c r="C33" s="1"/>
  <c r="C36" s="1"/>
  <c r="C38" s="1"/>
  <c r="K20" i="10"/>
  <c r="J20"/>
  <c r="I20"/>
  <c r="H20"/>
  <c r="G20"/>
  <c r="F20"/>
  <c r="E20"/>
  <c r="D20"/>
  <c r="C20"/>
  <c r="K17"/>
  <c r="K32" s="1"/>
  <c r="J17"/>
  <c r="I17"/>
  <c r="I32" s="1"/>
  <c r="H17"/>
  <c r="H32" s="1"/>
  <c r="G17"/>
  <c r="G32" s="1"/>
  <c r="F17"/>
  <c r="E17"/>
  <c r="E32" s="1"/>
  <c r="D17"/>
  <c r="D32" s="1"/>
  <c r="C17"/>
  <c r="C32" s="1"/>
  <c r="K16"/>
  <c r="J16"/>
  <c r="I16"/>
  <c r="H16"/>
  <c r="G16"/>
  <c r="F16"/>
  <c r="E16"/>
  <c r="D16"/>
  <c r="C16"/>
  <c r="K12"/>
  <c r="H12"/>
  <c r="C12"/>
  <c r="K6"/>
  <c r="K33" s="1"/>
  <c r="K36" s="1"/>
  <c r="K38" s="1"/>
  <c r="J6"/>
  <c r="J12" s="1"/>
  <c r="I6"/>
  <c r="I12" s="1"/>
  <c r="H6"/>
  <c r="G6"/>
  <c r="G12" s="1"/>
  <c r="F6"/>
  <c r="F12" s="1"/>
  <c r="E6"/>
  <c r="E12" s="1"/>
  <c r="D6"/>
  <c r="D33" s="1"/>
  <c r="D36" s="1"/>
  <c r="D38" s="1"/>
  <c r="C6"/>
  <c r="C33" s="1"/>
  <c r="C36" s="1"/>
  <c r="C38" s="1"/>
  <c r="H33" l="1"/>
  <c r="H36" s="1"/>
  <c r="H38" s="1"/>
  <c r="G33" i="1"/>
  <c r="G36" s="1"/>
  <c r="G38" s="1"/>
  <c r="J33" i="11"/>
  <c r="J36" s="1"/>
  <c r="J38" s="1"/>
  <c r="G33" i="12"/>
  <c r="G36" s="1"/>
  <c r="G38" s="1"/>
  <c r="J32" i="10"/>
  <c r="F32" i="1"/>
  <c r="E32" i="11"/>
  <c r="K12" i="12"/>
  <c r="I32"/>
  <c r="G33" i="10"/>
  <c r="G36" s="1"/>
  <c r="G38" s="1"/>
  <c r="D12" i="11"/>
  <c r="F33" i="12"/>
  <c r="F36" s="1"/>
  <c r="F38" s="1"/>
  <c r="H32" i="1"/>
  <c r="F12" i="11"/>
  <c r="G32"/>
  <c r="D12" i="10"/>
  <c r="F33"/>
  <c r="F36" s="1"/>
  <c r="F38" s="1"/>
  <c r="J12" i="11"/>
  <c r="C12" i="12"/>
  <c r="E33"/>
  <c r="E36" s="1"/>
  <c r="E38" s="1"/>
  <c r="C32" i="1"/>
  <c r="K32"/>
  <c r="H33" i="11"/>
  <c r="H36" s="1"/>
  <c r="H38" s="1"/>
  <c r="J32"/>
  <c r="I33" i="12"/>
  <c r="I36" s="1"/>
  <c r="I38" s="1"/>
  <c r="E32"/>
  <c r="D33"/>
  <c r="D36" s="1"/>
  <c r="D38" s="1"/>
  <c r="H33"/>
  <c r="H36" s="1"/>
  <c r="H38" s="1"/>
  <c r="E33" i="11"/>
  <c r="E36" s="1"/>
  <c r="E38" s="1"/>
  <c r="I33"/>
  <c r="I36" s="1"/>
  <c r="I38" s="1"/>
  <c r="C33"/>
  <c r="C36" s="1"/>
  <c r="C38" s="1"/>
  <c r="G33"/>
  <c r="G36" s="1"/>
  <c r="G38" s="1"/>
  <c r="K33"/>
  <c r="K36" s="1"/>
  <c r="K38" s="1"/>
  <c r="C12" i="1"/>
  <c r="G12"/>
  <c r="K12"/>
  <c r="F33"/>
  <c r="F36" s="1"/>
  <c r="F38" s="1"/>
  <c r="J33"/>
  <c r="J36" s="1"/>
  <c r="J38" s="1"/>
  <c r="E33"/>
  <c r="E36" s="1"/>
  <c r="E38" s="1"/>
  <c r="I33"/>
  <c r="I36" s="1"/>
  <c r="I38" s="1"/>
  <c r="D33"/>
  <c r="D36" s="1"/>
  <c r="D38" s="1"/>
  <c r="H33"/>
  <c r="H36" s="1"/>
  <c r="H38" s="1"/>
  <c r="J33" i="10"/>
  <c r="J36" s="1"/>
  <c r="J38" s="1"/>
  <c r="F32"/>
  <c r="E33"/>
  <c r="E36" s="1"/>
  <c r="E38" s="1"/>
  <c r="I33"/>
  <c r="I36" s="1"/>
  <c r="I38" s="1"/>
</calcChain>
</file>

<file path=xl/sharedStrings.xml><?xml version="1.0" encoding="utf-8"?>
<sst xmlns="http://schemas.openxmlformats.org/spreadsheetml/2006/main" count="265" uniqueCount="73">
  <si>
    <t>S.No.</t>
  </si>
  <si>
    <t>Item</t>
  </si>
  <si>
    <t>Agriculture, forestry and fishing</t>
  </si>
  <si>
    <t>Mining and quarrying</t>
  </si>
  <si>
    <t>Manufacturing</t>
  </si>
  <si>
    <t>Electricity, gas, water supply &amp; other utility services</t>
  </si>
  <si>
    <t>Construction</t>
  </si>
  <si>
    <t>Trade, repair, hotels and restaurants</t>
  </si>
  <si>
    <t>Trade &amp; repair services</t>
  </si>
  <si>
    <t>Hotels &amp; restaurants</t>
  </si>
  <si>
    <t>Transport, storage, communication &amp; services related to broadcasting</t>
  </si>
  <si>
    <t>Railways</t>
  </si>
  <si>
    <t>Road transport</t>
  </si>
  <si>
    <t>Water transport</t>
  </si>
  <si>
    <t>Air transport</t>
  </si>
  <si>
    <t>Services incidental to transport</t>
  </si>
  <si>
    <t>Storage</t>
  </si>
  <si>
    <t>Communication &amp; services related to broadcasting</t>
  </si>
  <si>
    <t>Financial services</t>
  </si>
  <si>
    <t>Real estate, ownership of dwelling &amp; professional services</t>
  </si>
  <si>
    <t>Other services</t>
  </si>
  <si>
    <t>2011-12</t>
  </si>
  <si>
    <t>2012-13</t>
  </si>
  <si>
    <t>2013-14</t>
  </si>
  <si>
    <t>Subsidies on products</t>
  </si>
  <si>
    <t>Taxes on Products</t>
  </si>
  <si>
    <t>1.</t>
  </si>
  <si>
    <t>12.</t>
  </si>
  <si>
    <t>Primary</t>
  </si>
  <si>
    <t>Secondary</t>
  </si>
  <si>
    <t>Tertiary</t>
  </si>
  <si>
    <t>TOTAL GSVA at basic prices</t>
  </si>
  <si>
    <t>Population ('00)</t>
  </si>
  <si>
    <t>13.</t>
  </si>
  <si>
    <t>14.</t>
  </si>
  <si>
    <t>15.</t>
  </si>
  <si>
    <t>16.</t>
  </si>
  <si>
    <t>17.</t>
  </si>
  <si>
    <t>Gross State Value Added by economic activity at current prices</t>
  </si>
  <si>
    <t>Gross State Value Added by economic activity at constant (2011-12) prices</t>
  </si>
  <si>
    <t>Net State Value Added by economic activity at current prices</t>
  </si>
  <si>
    <t>TOTAL NSVA at basic prices</t>
  </si>
  <si>
    <t>Net State Value Added by economic activity at constant (2011-12) prices</t>
  </si>
  <si>
    <t>State :</t>
  </si>
  <si>
    <t>Public administration</t>
  </si>
  <si>
    <t>Gross State Domestic Product</t>
  </si>
  <si>
    <t>2014-15</t>
  </si>
  <si>
    <t>(Rs. in lakh)</t>
  </si>
  <si>
    <t>Per Capita GSDP (Rs.)</t>
  </si>
  <si>
    <t>Crops</t>
  </si>
  <si>
    <t>Livestock</t>
  </si>
  <si>
    <t>Forestry and logging</t>
  </si>
  <si>
    <t>Fishing and aquaculture</t>
  </si>
  <si>
    <t>Net State Domestic Product</t>
  </si>
  <si>
    <t>Per Capita NSDP (Rs.)</t>
  </si>
  <si>
    <t>2015-16</t>
  </si>
  <si>
    <t>Odisha</t>
  </si>
  <si>
    <t>2016-17</t>
  </si>
  <si>
    <t>2017-18</t>
  </si>
  <si>
    <t>2018-19</t>
  </si>
  <si>
    <t>2019-20</t>
  </si>
  <si>
    <t>Source: Directorate of Economics and Statistics of the respective State/Uts.</t>
  </si>
  <si>
    <t>2.       </t>
  </si>
  <si>
    <t>3.       </t>
  </si>
  <si>
    <t>4.       </t>
  </si>
  <si>
    <t>5.       </t>
  </si>
  <si>
    <t>6.       </t>
  </si>
  <si>
    <t>7.       </t>
  </si>
  <si>
    <t>8.       </t>
  </si>
  <si>
    <t>9.       </t>
  </si>
  <si>
    <t>10.   </t>
  </si>
  <si>
    <t>11.   </t>
  </si>
  <si>
    <t>As on 31.07.2020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</si>
</sst>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6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sz val="11"/>
      <name val="Arial"/>
      <family val="2"/>
    </font>
    <font>
      <b/>
      <i/>
      <sz val="11"/>
      <name val="Arial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0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5" fillId="0" borderId="0"/>
    <xf numFmtId="0" fontId="6" fillId="0" borderId="0"/>
    <xf numFmtId="0" fontId="5" fillId="2" borderId="2" applyNumberFormat="0" applyFont="0" applyAlignment="0" applyProtection="0"/>
    <xf numFmtId="0" fontId="6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8" fillId="2" borderId="2" applyNumberFormat="0" applyFont="0" applyAlignment="0" applyProtection="0"/>
    <xf numFmtId="0" fontId="9" fillId="0" borderId="0"/>
    <xf numFmtId="43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4" fillId="0" borderId="0"/>
  </cellStyleXfs>
  <cellXfs count="36">
    <xf numFmtId="0" fontId="0" fillId="0" borderId="0" xfId="0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/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Border="1" applyProtection="1"/>
    <xf numFmtId="1" fontId="7" fillId="0" borderId="0" xfId="0" applyNumberFormat="1" applyFont="1" applyFill="1" applyBorder="1" applyProtection="1">
      <protection locked="0"/>
    </xf>
    <xf numFmtId="1" fontId="10" fillId="0" borderId="0" xfId="0" applyNumberFormat="1" applyFont="1" applyFill="1" applyBorder="1" applyProtection="1">
      <protection locked="0"/>
    </xf>
    <xf numFmtId="0" fontId="7" fillId="0" borderId="0" xfId="0" quotePrefix="1" applyFont="1" applyFill="1" applyProtection="1">
      <protection locked="0"/>
    </xf>
    <xf numFmtId="0" fontId="1" fillId="0" borderId="0" xfId="0" applyFont="1" applyFill="1" applyAlignment="1">
      <alignment horizontal="left" vertical="center"/>
    </xf>
    <xf numFmtId="0" fontId="7" fillId="0" borderId="0" xfId="0" applyFont="1" applyFill="1" applyProtection="1"/>
    <xf numFmtId="0" fontId="11" fillId="0" borderId="0" xfId="0" applyFont="1" applyFill="1" applyProtection="1">
      <protection locked="0"/>
    </xf>
    <xf numFmtId="0" fontId="12" fillId="0" borderId="0" xfId="0" applyFont="1" applyFill="1" applyBorder="1" applyProtection="1"/>
    <xf numFmtId="0" fontId="13" fillId="0" borderId="1" xfId="0" applyFont="1" applyFill="1" applyBorder="1" applyProtection="1">
      <protection locked="0"/>
    </xf>
    <xf numFmtId="0" fontId="13" fillId="0" borderId="1" xfId="0" applyFont="1" applyFill="1" applyBorder="1" applyAlignment="1" applyProtection="1">
      <alignment horizontal="center"/>
    </xf>
    <xf numFmtId="0" fontId="13" fillId="3" borderId="1" xfId="0" applyFont="1" applyFill="1" applyBorder="1" applyAlignment="1" applyProtection="1">
      <alignment horizontal="left" vertical="center" wrapText="1"/>
    </xf>
    <xf numFmtId="1" fontId="13" fillId="3" borderId="1" xfId="0" applyNumberFormat="1" applyFont="1" applyFill="1" applyBorder="1" applyProtection="1"/>
    <xf numFmtId="0" fontId="13" fillId="0" borderId="1" xfId="0" applyFont="1" applyFill="1" applyBorder="1" applyAlignment="1" applyProtection="1">
      <alignment horizontal="left" vertical="center" wrapText="1"/>
      <protection locked="0"/>
    </xf>
    <xf numFmtId="1" fontId="13" fillId="0" borderId="1" xfId="0" applyNumberFormat="1" applyFont="1" applyFill="1" applyBorder="1" applyProtection="1">
      <protection locked="0"/>
    </xf>
    <xf numFmtId="1" fontId="13" fillId="0" borderId="1" xfId="0" applyNumberFormat="1" applyFont="1" applyFill="1" applyBorder="1" applyProtection="1"/>
    <xf numFmtId="0" fontId="14" fillId="3" borderId="1" xfId="0" applyFont="1" applyFill="1" applyBorder="1" applyAlignment="1" applyProtection="1">
      <alignment horizontal="left" vertical="center" wrapText="1"/>
      <protection locked="0"/>
    </xf>
    <xf numFmtId="1" fontId="13" fillId="3" borderId="1" xfId="0" applyNumberFormat="1" applyFont="1" applyFill="1" applyBorder="1" applyProtection="1">
      <protection locked="0"/>
    </xf>
    <xf numFmtId="0" fontId="13" fillId="0" borderId="1" xfId="0" applyFont="1" applyFill="1" applyBorder="1" applyAlignment="1" applyProtection="1">
      <alignment horizontal="left" vertical="center" wrapText="1"/>
    </xf>
    <xf numFmtId="49" fontId="13" fillId="3" borderId="1" xfId="0" applyNumberFormat="1" applyFont="1" applyFill="1" applyBorder="1" applyAlignment="1" applyProtection="1">
      <alignment vertical="center" wrapText="1"/>
    </xf>
    <xf numFmtId="0" fontId="13" fillId="3" borderId="1" xfId="0" applyFont="1" applyFill="1" applyBorder="1" applyAlignment="1" applyProtection="1">
      <alignment horizontal="left" vertical="top" wrapText="1"/>
    </xf>
    <xf numFmtId="0" fontId="15" fillId="3" borderId="1" xfId="0" applyFont="1" applyFill="1" applyBorder="1" applyAlignment="1" applyProtection="1">
      <alignment horizontal="left" vertical="center" wrapText="1"/>
    </xf>
    <xf numFmtId="0" fontId="13" fillId="0" borderId="1" xfId="0" applyFont="1" applyFill="1" applyBorder="1" applyAlignment="1" applyProtection="1">
      <alignment vertical="center" wrapText="1"/>
      <protection locked="0"/>
    </xf>
    <xf numFmtId="0" fontId="13" fillId="3" borderId="1" xfId="0" applyFont="1" applyFill="1" applyBorder="1" applyAlignment="1" applyProtection="1">
      <alignment vertical="center" wrapText="1"/>
      <protection locked="0"/>
    </xf>
    <xf numFmtId="0" fontId="13" fillId="0" borderId="1" xfId="0" applyFont="1" applyFill="1" applyBorder="1" applyProtection="1"/>
    <xf numFmtId="49" fontId="15" fillId="0" borderId="1" xfId="0" applyNumberFormat="1" applyFont="1" applyFill="1" applyBorder="1" applyAlignment="1" applyProtection="1">
      <alignment vertical="center" wrapText="1"/>
      <protection locked="0"/>
    </xf>
    <xf numFmtId="0" fontId="15" fillId="0" borderId="1" xfId="0" applyFont="1" applyFill="1" applyBorder="1" applyAlignment="1" applyProtection="1">
      <alignment vertical="center" wrapText="1"/>
      <protection locked="0"/>
    </xf>
    <xf numFmtId="49" fontId="13" fillId="0" borderId="1" xfId="0" applyNumberFormat="1" applyFont="1" applyFill="1" applyBorder="1" applyAlignment="1" applyProtection="1">
      <alignment horizontal="right" vertical="center" wrapText="1"/>
      <protection locked="0"/>
    </xf>
    <xf numFmtId="49" fontId="13" fillId="0" borderId="1" xfId="0" applyNumberFormat="1" applyFont="1" applyFill="1" applyBorder="1" applyAlignment="1" applyProtection="1">
      <alignment vertical="center" wrapText="1"/>
      <protection locked="0"/>
    </xf>
    <xf numFmtId="49" fontId="13" fillId="3" borderId="1" xfId="0" applyNumberFormat="1" applyFont="1" applyFill="1" applyBorder="1" applyAlignment="1" applyProtection="1">
      <alignment vertical="center" wrapText="1"/>
      <protection locked="0"/>
    </xf>
    <xf numFmtId="49" fontId="13" fillId="0" borderId="1" xfId="0" applyNumberFormat="1" applyFont="1" applyFill="1" applyBorder="1" applyAlignment="1" applyProtection="1">
      <alignment vertical="center" wrapText="1"/>
    </xf>
    <xf numFmtId="49" fontId="13" fillId="0" borderId="1" xfId="0" quotePrefix="1" applyNumberFormat="1" applyFont="1" applyFill="1" applyBorder="1" applyAlignment="1" applyProtection="1">
      <alignment vertical="center" wrapText="1"/>
    </xf>
    <xf numFmtId="49" fontId="13" fillId="3" borderId="1" xfId="0" quotePrefix="1" applyNumberFormat="1" applyFont="1" applyFill="1" applyBorder="1" applyAlignment="1" applyProtection="1">
      <alignment vertical="center" wrapText="1"/>
    </xf>
  </cellXfs>
  <cellStyles count="530">
    <cellStyle name="Comma 2" xfId="15"/>
    <cellStyle name="Comma 2 2" xfId="528"/>
    <cellStyle name="Normal" xfId="0" builtinId="0"/>
    <cellStyle name="Normal 2" xfId="2"/>
    <cellStyle name="Normal 2 2" xfId="8"/>
    <cellStyle name="Normal 2 2 2" xfId="10"/>
    <cellStyle name="Normal 2 2 3" xfId="18"/>
    <cellStyle name="Normal 2 3" xfId="5"/>
    <cellStyle name="Normal 2 3 2" xfId="529"/>
    <cellStyle name="Normal 2 4" xfId="9"/>
    <cellStyle name="Normal 2 4 2" xfId="17"/>
    <cellStyle name="Normal 3" xfId="1"/>
    <cellStyle name="Normal 3 2" xfId="6"/>
    <cellStyle name="Normal 3 2 2" xfId="11"/>
    <cellStyle name="Normal 3 3" xfId="16"/>
    <cellStyle name="Normal 4" xfId="3"/>
    <cellStyle name="Normal 5" xfId="4"/>
    <cellStyle name="Normal 5 2" xfId="12"/>
    <cellStyle name="Normal 6" xfId="14"/>
    <cellStyle name="Note 2" xfId="7"/>
    <cellStyle name="Note 2 2" xfId="13"/>
    <cellStyle name="style1405592468105" xfId="19"/>
    <cellStyle name="style1405593752700" xfId="20"/>
    <cellStyle name="style1406113848636" xfId="21"/>
    <cellStyle name="style1406113848741" xfId="22"/>
    <cellStyle name="style1406113848796" xfId="23"/>
    <cellStyle name="style1406113848827" xfId="24"/>
    <cellStyle name="style1406113848859" xfId="25"/>
    <cellStyle name="style1406113848891" xfId="26"/>
    <cellStyle name="style1406113848925" xfId="27"/>
    <cellStyle name="style1406113848965" xfId="28"/>
    <cellStyle name="style1406113848998" xfId="29"/>
    <cellStyle name="style1406113849028" xfId="30"/>
    <cellStyle name="style1406113849058" xfId="31"/>
    <cellStyle name="style1406113849090" xfId="32"/>
    <cellStyle name="style1406113849117" xfId="33"/>
    <cellStyle name="style1406113849144" xfId="34"/>
    <cellStyle name="style1406113849183" xfId="35"/>
    <cellStyle name="style1406113849217" xfId="36"/>
    <cellStyle name="style1406113849255" xfId="37"/>
    <cellStyle name="style1406113849284" xfId="38"/>
    <cellStyle name="style1406113849311" xfId="39"/>
    <cellStyle name="style1406113849339" xfId="40"/>
    <cellStyle name="style1406113849367" xfId="41"/>
    <cellStyle name="style1406113849389" xfId="42"/>
    <cellStyle name="style1406113849413" xfId="43"/>
    <cellStyle name="style1406113849558" xfId="44"/>
    <cellStyle name="style1406113849582" xfId="45"/>
    <cellStyle name="style1406113849605" xfId="46"/>
    <cellStyle name="style1406113849630" xfId="47"/>
    <cellStyle name="style1406113849653" xfId="48"/>
    <cellStyle name="style1406113849674" xfId="49"/>
    <cellStyle name="style1406113849701" xfId="50"/>
    <cellStyle name="style1406113849728" xfId="51"/>
    <cellStyle name="style1406113849754" xfId="52"/>
    <cellStyle name="style1406113849781" xfId="53"/>
    <cellStyle name="style1406113849808" xfId="54"/>
    <cellStyle name="style1406113849835" xfId="55"/>
    <cellStyle name="style1406113849856" xfId="56"/>
    <cellStyle name="style1406113849876" xfId="57"/>
    <cellStyle name="style1406113849898" xfId="58"/>
    <cellStyle name="style1406113849921" xfId="59"/>
    <cellStyle name="style1406113849947" xfId="60"/>
    <cellStyle name="style1406113849975" xfId="61"/>
    <cellStyle name="style1406113850004" xfId="62"/>
    <cellStyle name="style1406113850027" xfId="63"/>
    <cellStyle name="style1406113850054" xfId="64"/>
    <cellStyle name="style1406113850081" xfId="65"/>
    <cellStyle name="style1406113850103" xfId="66"/>
    <cellStyle name="style1406113850129" xfId="67"/>
    <cellStyle name="style1406113850156" xfId="68"/>
    <cellStyle name="style1406113850182" xfId="69"/>
    <cellStyle name="style1406113850203" xfId="70"/>
    <cellStyle name="style1406113850224" xfId="71"/>
    <cellStyle name="style1406113850258" xfId="72"/>
    <cellStyle name="style1406113850331" xfId="73"/>
    <cellStyle name="style1406113850358" xfId="74"/>
    <cellStyle name="style1406113850380" xfId="75"/>
    <cellStyle name="style1406113850409" xfId="76"/>
    <cellStyle name="style1406113850431" xfId="77"/>
    <cellStyle name="style1406113850452" xfId="78"/>
    <cellStyle name="style1406113850474" xfId="79"/>
    <cellStyle name="style1406113850501" xfId="80"/>
    <cellStyle name="style1406113850522" xfId="81"/>
    <cellStyle name="style1406113850542" xfId="82"/>
    <cellStyle name="style1406113850570" xfId="83"/>
    <cellStyle name="style1406113850591" xfId="84"/>
    <cellStyle name="style1406113850614" xfId="85"/>
    <cellStyle name="style1406113850636" xfId="86"/>
    <cellStyle name="style1406113850655" xfId="87"/>
    <cellStyle name="style1406113850674" xfId="88"/>
    <cellStyle name="style1406113850723" xfId="89"/>
    <cellStyle name="style1406113850767" xfId="90"/>
    <cellStyle name="style1406113850816" xfId="91"/>
    <cellStyle name="style1406114189185" xfId="92"/>
    <cellStyle name="style1406114189213" xfId="93"/>
    <cellStyle name="style1406114189239" xfId="94"/>
    <cellStyle name="style1406114189259" xfId="95"/>
    <cellStyle name="style1406114189283" xfId="96"/>
    <cellStyle name="style1406114189307" xfId="97"/>
    <cellStyle name="style1406114189331" xfId="98"/>
    <cellStyle name="style1406114189356" xfId="99"/>
    <cellStyle name="style1406114189382" xfId="100"/>
    <cellStyle name="style1406114189407" xfId="101"/>
    <cellStyle name="style1406114189432" xfId="102"/>
    <cellStyle name="style1406114189459" xfId="103"/>
    <cellStyle name="style1406114189481" xfId="104"/>
    <cellStyle name="style1406114189505" xfId="105"/>
    <cellStyle name="style1406114189535" xfId="106"/>
    <cellStyle name="style1406114189560" xfId="107"/>
    <cellStyle name="style1406114189585" xfId="108"/>
    <cellStyle name="style1406114189616" xfId="109"/>
    <cellStyle name="style1406114189644" xfId="110"/>
    <cellStyle name="style1406114189671" xfId="111"/>
    <cellStyle name="style1406114189696" xfId="112"/>
    <cellStyle name="style1406114189716" xfId="113"/>
    <cellStyle name="style1406114189736" xfId="114"/>
    <cellStyle name="style1406114189757" xfId="115"/>
    <cellStyle name="style1406114189778" xfId="116"/>
    <cellStyle name="style1406114189799" xfId="117"/>
    <cellStyle name="style1406114189820" xfId="118"/>
    <cellStyle name="style1406114189840" xfId="119"/>
    <cellStyle name="style1406114189860" xfId="120"/>
    <cellStyle name="style1406114189886" xfId="121"/>
    <cellStyle name="style1406114189911" xfId="122"/>
    <cellStyle name="style1406114189990" xfId="123"/>
    <cellStyle name="style1406114190017" xfId="124"/>
    <cellStyle name="style1406114190044" xfId="125"/>
    <cellStyle name="style1406114190069" xfId="126"/>
    <cellStyle name="style1406114190088" xfId="127"/>
    <cellStyle name="style1406114190108" xfId="128"/>
    <cellStyle name="style1406114190127" xfId="129"/>
    <cellStyle name="style1406114190148" xfId="130"/>
    <cellStyle name="style1406114190171" xfId="131"/>
    <cellStyle name="style1406114190195" xfId="132"/>
    <cellStyle name="style1406114190219" xfId="133"/>
    <cellStyle name="style1406114190238" xfId="134"/>
    <cellStyle name="style1406114190262" xfId="135"/>
    <cellStyle name="style1406114190285" xfId="136"/>
    <cellStyle name="style1406114190303" xfId="137"/>
    <cellStyle name="style1406114190327" xfId="138"/>
    <cellStyle name="style1406114190351" xfId="139"/>
    <cellStyle name="style1406114190375" xfId="140"/>
    <cellStyle name="style1406114190395" xfId="141"/>
    <cellStyle name="style1406114190415" xfId="142"/>
    <cellStyle name="style1406114190439" xfId="143"/>
    <cellStyle name="style1406114190464" xfId="144"/>
    <cellStyle name="style1406114190487" xfId="145"/>
    <cellStyle name="style1406114190507" xfId="146"/>
    <cellStyle name="style1406114190534" xfId="147"/>
    <cellStyle name="style1406114190553" xfId="148"/>
    <cellStyle name="style1406114190571" xfId="149"/>
    <cellStyle name="style1406114190588" xfId="150"/>
    <cellStyle name="style1406114190609" xfId="151"/>
    <cellStyle name="style1406114190628" xfId="152"/>
    <cellStyle name="style1406114190647" xfId="153"/>
    <cellStyle name="style1406114190666" xfId="154"/>
    <cellStyle name="style1406114190687" xfId="155"/>
    <cellStyle name="style1406114190844" xfId="156"/>
    <cellStyle name="style1406114190863" xfId="157"/>
    <cellStyle name="style1406114190881" xfId="158"/>
    <cellStyle name="style1406114190900" xfId="159"/>
    <cellStyle name="style1406114190959" xfId="160"/>
    <cellStyle name="style1406114191014" xfId="161"/>
    <cellStyle name="style1406114191303" xfId="162"/>
    <cellStyle name="style1406114191912" xfId="163"/>
    <cellStyle name="style1406114345186" xfId="164"/>
    <cellStyle name="style1406114345361" xfId="165"/>
    <cellStyle name="style1406114398523" xfId="166"/>
    <cellStyle name="style1406114398549" xfId="167"/>
    <cellStyle name="style1406114398571" xfId="168"/>
    <cellStyle name="style1406114398589" xfId="169"/>
    <cellStyle name="style1406114398610" xfId="170"/>
    <cellStyle name="style1406114398632" xfId="171"/>
    <cellStyle name="style1406114398654" xfId="172"/>
    <cellStyle name="style1406114398679" xfId="173"/>
    <cellStyle name="style1406114398703" xfId="174"/>
    <cellStyle name="style1406114398726" xfId="175"/>
    <cellStyle name="style1406114398750" xfId="176"/>
    <cellStyle name="style1406114398774" xfId="177"/>
    <cellStyle name="style1406114398792" xfId="178"/>
    <cellStyle name="style1406114398812" xfId="179"/>
    <cellStyle name="style1406114398835" xfId="180"/>
    <cellStyle name="style1406114398855" xfId="181"/>
    <cellStyle name="style1406114398880" xfId="182"/>
    <cellStyle name="style1406114398898" xfId="183"/>
    <cellStyle name="style1406114398922" xfId="184"/>
    <cellStyle name="style1406114398946" xfId="185"/>
    <cellStyle name="style1406114398972" xfId="186"/>
    <cellStyle name="style1406114398991" xfId="187"/>
    <cellStyle name="style1406114399009" xfId="188"/>
    <cellStyle name="style1406114399027" xfId="189"/>
    <cellStyle name="style1406114399044" xfId="190"/>
    <cellStyle name="style1406114399064" xfId="191"/>
    <cellStyle name="style1406114399083" xfId="192"/>
    <cellStyle name="style1406114399102" xfId="193"/>
    <cellStyle name="style1406114399120" xfId="194"/>
    <cellStyle name="style1406114399144" xfId="195"/>
    <cellStyle name="style1406114399167" xfId="196"/>
    <cellStyle name="style1406114399199" xfId="197"/>
    <cellStyle name="style1406114399226" xfId="198"/>
    <cellStyle name="style1406114399254" xfId="199"/>
    <cellStyle name="style1406114399277" xfId="200"/>
    <cellStyle name="style1406114399294" xfId="201"/>
    <cellStyle name="style1406114399311" xfId="202"/>
    <cellStyle name="style1406114399329" xfId="203"/>
    <cellStyle name="style1406114399348" xfId="204"/>
    <cellStyle name="style1406114399367" xfId="205"/>
    <cellStyle name="style1406114399389" xfId="206"/>
    <cellStyle name="style1406114399411" xfId="207"/>
    <cellStyle name="style1406114399490" xfId="208"/>
    <cellStyle name="style1406114399512" xfId="209"/>
    <cellStyle name="style1406114399534" xfId="210"/>
    <cellStyle name="style1406114399551" xfId="211"/>
    <cellStyle name="style1406114399576" xfId="212"/>
    <cellStyle name="style1406114399599" xfId="213"/>
    <cellStyle name="style1406114399622" xfId="214"/>
    <cellStyle name="style1406114399641" xfId="215"/>
    <cellStyle name="style1406114399662" xfId="216"/>
    <cellStyle name="style1406114399689" xfId="217"/>
    <cellStyle name="style1406114399716" xfId="218"/>
    <cellStyle name="style1406114399740" xfId="219"/>
    <cellStyle name="style1406114399758" xfId="220"/>
    <cellStyle name="style1406114399783" xfId="221"/>
    <cellStyle name="style1406114399802" xfId="222"/>
    <cellStyle name="style1406114399820" xfId="223"/>
    <cellStyle name="style1406114399839" xfId="224"/>
    <cellStyle name="style1406114399860" xfId="225"/>
    <cellStyle name="style1406114399878" xfId="226"/>
    <cellStyle name="style1406114399896" xfId="227"/>
    <cellStyle name="style1406114399914" xfId="228"/>
    <cellStyle name="style1406114399932" xfId="229"/>
    <cellStyle name="style1406114399951" xfId="230"/>
    <cellStyle name="style1406114399969" xfId="231"/>
    <cellStyle name="style1406114399987" xfId="232"/>
    <cellStyle name="style1406114400018" xfId="233"/>
    <cellStyle name="style1406114400104" xfId="234"/>
    <cellStyle name="style1406114400339" xfId="235"/>
    <cellStyle name="style1406114400806" xfId="236"/>
    <cellStyle name="style1406114440149" xfId="237"/>
    <cellStyle name="style1406114440175" xfId="238"/>
    <cellStyle name="style1406114440200" xfId="239"/>
    <cellStyle name="style1406114440219" xfId="240"/>
    <cellStyle name="style1406114440242" xfId="241"/>
    <cellStyle name="style1406114440265" xfId="242"/>
    <cellStyle name="style1406114440288" xfId="243"/>
    <cellStyle name="style1406114440311" xfId="244"/>
    <cellStyle name="style1406114440332" xfId="245"/>
    <cellStyle name="style1406114440354" xfId="246"/>
    <cellStyle name="style1406114440375" xfId="247"/>
    <cellStyle name="style1406114440396" xfId="248"/>
    <cellStyle name="style1406114440413" xfId="249"/>
    <cellStyle name="style1406114440430" xfId="250"/>
    <cellStyle name="style1406114440452" xfId="251"/>
    <cellStyle name="style1406114440470" xfId="252"/>
    <cellStyle name="style1406114440492" xfId="253"/>
    <cellStyle name="style1406114440509" xfId="254"/>
    <cellStyle name="style1406114440531" xfId="255"/>
    <cellStyle name="style1406114440552" xfId="256"/>
    <cellStyle name="style1406114440573" xfId="257"/>
    <cellStyle name="style1406114440590" xfId="258"/>
    <cellStyle name="style1406114440607" xfId="259"/>
    <cellStyle name="style1406114440624" xfId="260"/>
    <cellStyle name="style1406114440641" xfId="261"/>
    <cellStyle name="style1406114440657" xfId="262"/>
    <cellStyle name="style1406114440676" xfId="263"/>
    <cellStyle name="style1406114440693" xfId="264"/>
    <cellStyle name="style1406114440711" xfId="265"/>
    <cellStyle name="style1406114440733" xfId="266"/>
    <cellStyle name="style1406114440756" xfId="267"/>
    <cellStyle name="style1406114440778" xfId="268"/>
    <cellStyle name="style1406114440801" xfId="269"/>
    <cellStyle name="style1406114440831" xfId="270"/>
    <cellStyle name="style1406114440854" xfId="271"/>
    <cellStyle name="style1406114440871" xfId="272"/>
    <cellStyle name="style1406114440888" xfId="273"/>
    <cellStyle name="style1406114440905" xfId="274"/>
    <cellStyle name="style1406114440922" xfId="275"/>
    <cellStyle name="style1406114440941" xfId="276"/>
    <cellStyle name="style1406114440964" xfId="277"/>
    <cellStyle name="style1406114440986" xfId="278"/>
    <cellStyle name="style1406114441003" xfId="279"/>
    <cellStyle name="style1406114441024" xfId="280"/>
    <cellStyle name="style1406114441046" xfId="281"/>
    <cellStyle name="style1406114441063" xfId="282"/>
    <cellStyle name="style1406114441085" xfId="283"/>
    <cellStyle name="style1406114441106" xfId="284"/>
    <cellStyle name="style1406114441127" xfId="285"/>
    <cellStyle name="style1406114441144" xfId="286"/>
    <cellStyle name="style1406114441245" xfId="287"/>
    <cellStyle name="style1406114441267" xfId="288"/>
    <cellStyle name="style1406114441288" xfId="289"/>
    <cellStyle name="style1406114441309" xfId="290"/>
    <cellStyle name="style1406114441326" xfId="291"/>
    <cellStyle name="style1406114441350" xfId="292"/>
    <cellStyle name="style1406114441369" xfId="293"/>
    <cellStyle name="style1406114441387" xfId="294"/>
    <cellStyle name="style1406114441405" xfId="295"/>
    <cellStyle name="style1406114441425" xfId="296"/>
    <cellStyle name="style1406114441444" xfId="297"/>
    <cellStyle name="style1406114441462" xfId="298"/>
    <cellStyle name="style1406114441479" xfId="299"/>
    <cellStyle name="style1406114441496" xfId="300"/>
    <cellStyle name="style1406114441514" xfId="301"/>
    <cellStyle name="style1406114441532" xfId="302"/>
    <cellStyle name="style1406114441549" xfId="303"/>
    <cellStyle name="style1406114441566" xfId="304"/>
    <cellStyle name="style1406114441594" xfId="305"/>
    <cellStyle name="style1406114441626" xfId="306"/>
    <cellStyle name="style1406114442197" xfId="307"/>
    <cellStyle name="style1406114490232" xfId="308"/>
    <cellStyle name="style1406114490278" xfId="309"/>
    <cellStyle name="style1406114490860" xfId="310"/>
    <cellStyle name="style1406114491098" xfId="311"/>
    <cellStyle name="style1406114491204" xfId="312"/>
    <cellStyle name="style1406114491528" xfId="313"/>
    <cellStyle name="style1406114491549" xfId="314"/>
    <cellStyle name="style1406114491606" xfId="315"/>
    <cellStyle name="style1406114491677" xfId="316"/>
    <cellStyle name="style1406182998088" xfId="317"/>
    <cellStyle name="style1406182998186" xfId="318"/>
    <cellStyle name="style1406183036983" xfId="319"/>
    <cellStyle name="style1411446450504" xfId="320"/>
    <cellStyle name="style1411446450551" xfId="321"/>
    <cellStyle name="style1411446450598" xfId="322"/>
    <cellStyle name="style1411446450629" xfId="323"/>
    <cellStyle name="style1411446450660" xfId="324"/>
    <cellStyle name="style1411446450738" xfId="325"/>
    <cellStyle name="style1411446450769" xfId="326"/>
    <cellStyle name="style1411446450801" xfId="327"/>
    <cellStyle name="style1411446450847" xfId="328"/>
    <cellStyle name="style1411446450879" xfId="329"/>
    <cellStyle name="style1411446450910" xfId="330"/>
    <cellStyle name="style1411446450957" xfId="331"/>
    <cellStyle name="style1411446450988" xfId="332"/>
    <cellStyle name="style1411446451019" xfId="333"/>
    <cellStyle name="style1411446451050" xfId="334"/>
    <cellStyle name="style1411446451128" xfId="335"/>
    <cellStyle name="style1411446451159" xfId="336"/>
    <cellStyle name="style1411446451191" xfId="337"/>
    <cellStyle name="style1411446451206" xfId="338"/>
    <cellStyle name="style1411446451237" xfId="339"/>
    <cellStyle name="style1411446451269" xfId="340"/>
    <cellStyle name="style1411446451284" xfId="341"/>
    <cellStyle name="style1411446451315" xfId="342"/>
    <cellStyle name="style1411446451331" xfId="343"/>
    <cellStyle name="style1411446451362" xfId="344"/>
    <cellStyle name="style1411446451378" xfId="345"/>
    <cellStyle name="style1411446451409" xfId="346"/>
    <cellStyle name="style1411446451471" xfId="347"/>
    <cellStyle name="style1411446451518" xfId="348"/>
    <cellStyle name="style1411446451549" xfId="349"/>
    <cellStyle name="style1411446451581" xfId="350"/>
    <cellStyle name="style1411446451596" xfId="351"/>
    <cellStyle name="style1411446451627" xfId="352"/>
    <cellStyle name="style1411446451659" xfId="353"/>
    <cellStyle name="style1411446451690" xfId="354"/>
    <cellStyle name="style1411446451705" xfId="355"/>
    <cellStyle name="style1411446451721" xfId="356"/>
    <cellStyle name="style1411446451752" xfId="357"/>
    <cellStyle name="style1411446451815" xfId="358"/>
    <cellStyle name="style1411446451846" xfId="359"/>
    <cellStyle name="style1411446451877" xfId="360"/>
    <cellStyle name="style1411446451893" xfId="361"/>
    <cellStyle name="style1411446451924" xfId="362"/>
    <cellStyle name="style1411446451955" xfId="363"/>
    <cellStyle name="style1411446451971" xfId="364"/>
    <cellStyle name="style1411446452002" xfId="365"/>
    <cellStyle name="style1411446452033" xfId="366"/>
    <cellStyle name="style1411446452049" xfId="367"/>
    <cellStyle name="style1411446452111" xfId="368"/>
    <cellStyle name="style1411446452142" xfId="369"/>
    <cellStyle name="style1411446452158" xfId="370"/>
    <cellStyle name="style1411446452189" xfId="371"/>
    <cellStyle name="style1411446452220" xfId="372"/>
    <cellStyle name="style1411446452236" xfId="373"/>
    <cellStyle name="style1411446452267" xfId="374"/>
    <cellStyle name="style1411446452298" xfId="375"/>
    <cellStyle name="style1411446452314" xfId="376"/>
    <cellStyle name="style1411446452329" xfId="377"/>
    <cellStyle name="style1411446452361" xfId="378"/>
    <cellStyle name="style1411446452407" xfId="379"/>
    <cellStyle name="style1411446452439" xfId="380"/>
    <cellStyle name="style1411446452454" xfId="381"/>
    <cellStyle name="style1411446452485" xfId="382"/>
    <cellStyle name="style1411446452501" xfId="383"/>
    <cellStyle name="style1411446452532" xfId="384"/>
    <cellStyle name="style1411446452548" xfId="385"/>
    <cellStyle name="style1411446452563" xfId="386"/>
    <cellStyle name="style1411449801970" xfId="387"/>
    <cellStyle name="style1411449802014" xfId="388"/>
    <cellStyle name="style1411449802039" xfId="389"/>
    <cellStyle name="style1411449802064" xfId="390"/>
    <cellStyle name="style1411449802092" xfId="391"/>
    <cellStyle name="style1411449802118" xfId="392"/>
    <cellStyle name="style1411449802516" xfId="393"/>
    <cellStyle name="style1411449802578" xfId="394"/>
    <cellStyle name="style1411449802602" xfId="395"/>
    <cellStyle name="style1411449802628" xfId="396"/>
    <cellStyle name="style1411449802695" xfId="397"/>
    <cellStyle name="style1411449802719" xfId="398"/>
    <cellStyle name="style1411449802744" xfId="399"/>
    <cellStyle name="style1411449802916" xfId="400"/>
    <cellStyle name="style1411449802935" xfId="401"/>
    <cellStyle name="style1411449802987" xfId="402"/>
    <cellStyle name="style1411449803130" xfId="403"/>
    <cellStyle name="style1411449803296" xfId="404"/>
    <cellStyle name="style1411449803317" xfId="405"/>
    <cellStyle name="style1411449803337" xfId="406"/>
    <cellStyle name="style1411449803356" xfId="407"/>
    <cellStyle name="style1411449803379" xfId="408"/>
    <cellStyle name="style1411449803400" xfId="409"/>
    <cellStyle name="style1411449803420" xfId="410"/>
    <cellStyle name="style1411449803440" xfId="411"/>
    <cellStyle name="style1411449803461" xfId="412"/>
    <cellStyle name="style1411449803483" xfId="413"/>
    <cellStyle name="style1411449803510" xfId="414"/>
    <cellStyle name="style1411449803534" xfId="415"/>
    <cellStyle name="style1411449803554" xfId="416"/>
    <cellStyle name="style1411449803577" xfId="417"/>
    <cellStyle name="style1411451081406" xfId="418"/>
    <cellStyle name="style1411451081449" xfId="419"/>
    <cellStyle name="style1411451081472" xfId="420"/>
    <cellStyle name="style1411451081497" xfId="421"/>
    <cellStyle name="style1411451081522" xfId="422"/>
    <cellStyle name="style1411451081547" xfId="423"/>
    <cellStyle name="style1411451081953" xfId="424"/>
    <cellStyle name="style1411451082017" xfId="425"/>
    <cellStyle name="style1411451082043" xfId="426"/>
    <cellStyle name="style1411451082068" xfId="427"/>
    <cellStyle name="style1411451082091" xfId="428"/>
    <cellStyle name="style1411451082115" xfId="429"/>
    <cellStyle name="style1411451082188" xfId="430"/>
    <cellStyle name="style1411451082364" xfId="431"/>
    <cellStyle name="style1411451082383" xfId="432"/>
    <cellStyle name="style1411451082433" xfId="433"/>
    <cellStyle name="style1411451082533" xfId="434"/>
    <cellStyle name="style1411451082735" xfId="435"/>
    <cellStyle name="style1411451082754" xfId="436"/>
    <cellStyle name="style1411451082774" xfId="437"/>
    <cellStyle name="style1411451082793" xfId="438"/>
    <cellStyle name="style1411451082814" xfId="439"/>
    <cellStyle name="style1411451082834" xfId="440"/>
    <cellStyle name="style1411451082853" xfId="441"/>
    <cellStyle name="style1411451082873" xfId="442"/>
    <cellStyle name="style1411451082893" xfId="443"/>
    <cellStyle name="style1411451082912" xfId="444"/>
    <cellStyle name="style1411451082933" xfId="445"/>
    <cellStyle name="style1411451082954" xfId="446"/>
    <cellStyle name="style1411451082974" xfId="447"/>
    <cellStyle name="style1411451082993" xfId="448"/>
    <cellStyle name="style1411451083012" xfId="449"/>
    <cellStyle name="style1411542382001" xfId="450"/>
    <cellStyle name="style1411542382059" xfId="451"/>
    <cellStyle name="style1411542382094" xfId="452"/>
    <cellStyle name="style1411542382123" xfId="453"/>
    <cellStyle name="style1411542382156" xfId="454"/>
    <cellStyle name="style1411542382190" xfId="455"/>
    <cellStyle name="style1411542382225" xfId="456"/>
    <cellStyle name="style1411542382311" xfId="457"/>
    <cellStyle name="style1411542382346" xfId="458"/>
    <cellStyle name="style1411542382378" xfId="459"/>
    <cellStyle name="style1411542382409" xfId="460"/>
    <cellStyle name="style1411542382440" xfId="461"/>
    <cellStyle name="style1411542382466" xfId="462"/>
    <cellStyle name="style1411542382491" xfId="463"/>
    <cellStyle name="style1411542382523" xfId="464"/>
    <cellStyle name="style1411542382556" xfId="465"/>
    <cellStyle name="style1411542382585" xfId="466"/>
    <cellStyle name="style1411542382613" xfId="467"/>
    <cellStyle name="style1411542382701" xfId="468"/>
    <cellStyle name="style1411542382751" xfId="469"/>
    <cellStyle name="style1411542382774" xfId="470"/>
    <cellStyle name="style1411542382797" xfId="471"/>
    <cellStyle name="style1411542382821" xfId="472"/>
    <cellStyle name="style1411542382844" xfId="473"/>
    <cellStyle name="style1411542382872" xfId="474"/>
    <cellStyle name="style1411542382898" xfId="475"/>
    <cellStyle name="style1411542382921" xfId="476"/>
    <cellStyle name="style1411542382949" xfId="477"/>
    <cellStyle name="style1411542382977" xfId="478"/>
    <cellStyle name="style1411542383005" xfId="479"/>
    <cellStyle name="style1411542383036" xfId="480"/>
    <cellStyle name="style1411542383066" xfId="481"/>
    <cellStyle name="style1411542383094" xfId="482"/>
    <cellStyle name="style1411542383116" xfId="483"/>
    <cellStyle name="style1411542383137" xfId="484"/>
    <cellStyle name="style1411542383160" xfId="485"/>
    <cellStyle name="style1411542383184" xfId="486"/>
    <cellStyle name="style1411542383249" xfId="487"/>
    <cellStyle name="style1411542383276" xfId="488"/>
    <cellStyle name="style1411542383303" xfId="489"/>
    <cellStyle name="style1411542383332" xfId="490"/>
    <cellStyle name="style1411542383355" xfId="491"/>
    <cellStyle name="style1411542383382" xfId="492"/>
    <cellStyle name="style1411542383409" xfId="493"/>
    <cellStyle name="style1411542383430" xfId="494"/>
    <cellStyle name="style1411542383457" xfId="495"/>
    <cellStyle name="style1411542383483" xfId="496"/>
    <cellStyle name="style1411542383510" xfId="497"/>
    <cellStyle name="style1411542383530" xfId="498"/>
    <cellStyle name="style1411542383552" xfId="499"/>
    <cellStyle name="style1411542383579" xfId="500"/>
    <cellStyle name="style1411542383606" xfId="501"/>
    <cellStyle name="style1411542383632" xfId="502"/>
    <cellStyle name="style1411542383654" xfId="503"/>
    <cellStyle name="style1411542383684" xfId="504"/>
    <cellStyle name="style1411542383710" xfId="505"/>
    <cellStyle name="style1411542383732" xfId="506"/>
    <cellStyle name="style1411542383756" xfId="507"/>
    <cellStyle name="style1411542383790" xfId="508"/>
    <cellStyle name="style1411542383813" xfId="509"/>
    <cellStyle name="style1411542383835" xfId="510"/>
    <cellStyle name="style1411542383858" xfId="511"/>
    <cellStyle name="style1411542383881" xfId="512"/>
    <cellStyle name="style1411542383904" xfId="513"/>
    <cellStyle name="style1411542383967" xfId="514"/>
    <cellStyle name="style1411542383989" xfId="515"/>
    <cellStyle name="style1411542384009" xfId="516"/>
    <cellStyle name="style1411542384030" xfId="517"/>
    <cellStyle name="style1411542384052" xfId="518"/>
    <cellStyle name="style1411542384115" xfId="519"/>
    <cellStyle name="style1411542384148" xfId="520"/>
    <cellStyle name="style1411542384169" xfId="521"/>
    <cellStyle name="style1411542384188" xfId="522"/>
    <cellStyle name="style1411542384208" xfId="523"/>
    <cellStyle name="style1411542384227" xfId="524"/>
    <cellStyle name="style1411542384246" xfId="525"/>
    <cellStyle name="style1411542384273" xfId="526"/>
    <cellStyle name="style1411542384293" xfId="527"/>
  </cellStyles>
  <dxfs count="0"/>
  <tableStyles count="0" defaultTableStyle="TableStyleMedium2" defaultPivotStyle="PivotStyleMedium9"/>
  <colors>
    <mruColors>
      <color rgb="FF3399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B40"/>
  <sheetViews>
    <sheetView tabSelected="1" zoomScale="85" zoomScaleNormal="85" zoomScaleSheetLayoutView="100" workbookViewId="0">
      <pane xSplit="2" ySplit="5" topLeftCell="C30" activePane="bottomRight" state="frozen"/>
      <selection activeCell="M4" sqref="M4:Q38"/>
      <selection pane="topRight" activeCell="M4" sqref="M4:Q38"/>
      <selection pane="bottomLeft" activeCell="M4" sqref="M4:Q38"/>
      <selection pane="bottomRight" activeCell="E11" sqref="E11"/>
    </sheetView>
  </sheetViews>
  <sheetFormatPr defaultColWidth="8.85546875" defaultRowHeight="21"/>
  <cols>
    <col min="1" max="1" width="11" style="1" customWidth="1"/>
    <col min="2" max="2" width="44" style="1" customWidth="1"/>
    <col min="3" max="5" width="15.140625" style="1" customWidth="1"/>
    <col min="6" max="6" width="15.140625" style="3" customWidth="1"/>
    <col min="7" max="8" width="15.140625" style="2" customWidth="1"/>
    <col min="9" max="11" width="15.140625" style="11" customWidth="1"/>
    <col min="12" max="12" width="11.7109375" style="2" customWidth="1"/>
    <col min="13" max="13" width="9.140625" style="3" customWidth="1"/>
    <col min="14" max="14" width="10.85546875" style="3" customWidth="1"/>
    <col min="15" max="15" width="10.85546875" style="2" customWidth="1"/>
    <col min="16" max="16" width="11" style="3" customWidth="1"/>
    <col min="17" max="19" width="11.42578125" style="3" customWidth="1"/>
    <col min="20" max="47" width="9.140625" style="3" customWidth="1"/>
    <col min="48" max="48" width="12.42578125" style="3" customWidth="1"/>
    <col min="49" max="70" width="9.140625" style="3" customWidth="1"/>
    <col min="71" max="71" width="12.140625" style="3" customWidth="1"/>
    <col min="72" max="75" width="9.140625" style="3" customWidth="1"/>
    <col min="76" max="80" width="9.140625" style="3" hidden="1" customWidth="1"/>
    <col min="81" max="81" width="9.140625" style="3" customWidth="1"/>
    <col min="82" max="86" width="9.140625" style="3" hidden="1" customWidth="1"/>
    <col min="87" max="87" width="9.140625" style="3" customWidth="1"/>
    <col min="88" max="92" width="9.140625" style="3" hidden="1" customWidth="1"/>
    <col min="93" max="93" width="9.140625" style="3" customWidth="1"/>
    <col min="94" max="98" width="9.140625" style="3" hidden="1" customWidth="1"/>
    <col min="99" max="99" width="9.140625" style="3" customWidth="1"/>
    <col min="100" max="104" width="9.140625" style="3" hidden="1" customWidth="1"/>
    <col min="105" max="105" width="9.140625" style="2" customWidth="1"/>
    <col min="106" max="110" width="9.140625" style="2" hidden="1" customWidth="1"/>
    <col min="111" max="111" width="9.140625" style="2" customWidth="1"/>
    <col min="112" max="116" width="9.140625" style="2" hidden="1" customWidth="1"/>
    <col min="117" max="117" width="9.140625" style="2" customWidth="1"/>
    <col min="118" max="122" width="9.140625" style="2" hidden="1" customWidth="1"/>
    <col min="123" max="123" width="9.140625" style="2" customWidth="1"/>
    <col min="124" max="153" width="9.140625" style="3" customWidth="1"/>
    <col min="154" max="154" width="9.140625" style="3" hidden="1" customWidth="1"/>
    <col min="155" max="162" width="9.140625" style="3" customWidth="1"/>
    <col min="163" max="163" width="9.140625" style="3" hidden="1" customWidth="1"/>
    <col min="164" max="168" width="9.140625" style="3" customWidth="1"/>
    <col min="169" max="169" width="9.140625" style="3" hidden="1" customWidth="1"/>
    <col min="170" max="179" width="9.140625" style="3" customWidth="1"/>
    <col min="180" max="183" width="8.85546875" style="3"/>
    <col min="184" max="184" width="12.7109375" style="3" bestFit="1" customWidth="1"/>
    <col min="185" max="16384" width="8.85546875" style="1"/>
  </cols>
  <sheetData>
    <row r="1" spans="1:184">
      <c r="A1" s="1" t="s">
        <v>43</v>
      </c>
      <c r="B1" s="10" t="s">
        <v>56</v>
      </c>
      <c r="H1" s="2" t="s">
        <v>72</v>
      </c>
      <c r="N1" s="4"/>
    </row>
    <row r="2" spans="1:184">
      <c r="A2" s="8" t="s">
        <v>38</v>
      </c>
    </row>
    <row r="3" spans="1:184">
      <c r="A3" s="8"/>
    </row>
    <row r="4" spans="1:184">
      <c r="A4" s="8"/>
      <c r="E4" s="7"/>
      <c r="F4" s="7" t="s">
        <v>47</v>
      </c>
    </row>
    <row r="5" spans="1:184" ht="15">
      <c r="A5" s="28" t="s">
        <v>0</v>
      </c>
      <c r="B5" s="29" t="s">
        <v>1</v>
      </c>
      <c r="C5" s="12" t="s">
        <v>21</v>
      </c>
      <c r="D5" s="12" t="s">
        <v>22</v>
      </c>
      <c r="E5" s="12" t="s">
        <v>23</v>
      </c>
      <c r="F5" s="12" t="s">
        <v>46</v>
      </c>
      <c r="G5" s="13" t="s">
        <v>55</v>
      </c>
      <c r="H5" s="13" t="s">
        <v>57</v>
      </c>
      <c r="I5" s="13" t="s">
        <v>58</v>
      </c>
      <c r="J5" s="13" t="s">
        <v>59</v>
      </c>
      <c r="K5" s="13" t="s">
        <v>60</v>
      </c>
    </row>
    <row r="6" spans="1:184" s="9" customFormat="1" ht="15">
      <c r="A6" s="22" t="s">
        <v>26</v>
      </c>
      <c r="B6" s="14" t="s">
        <v>2</v>
      </c>
      <c r="C6" s="15">
        <f>SUM(C7:C10)</f>
        <v>3934537.4578521303</v>
      </c>
      <c r="D6" s="15">
        <f t="shared" ref="D6:K6" si="0">SUM(D7:D10)</f>
        <v>5342866.5528510874</v>
      </c>
      <c r="E6" s="15">
        <f t="shared" si="0"/>
        <v>5674966.7598810326</v>
      </c>
      <c r="F6" s="15">
        <f t="shared" si="0"/>
        <v>6556958.9394201888</v>
      </c>
      <c r="G6" s="15">
        <f t="shared" si="0"/>
        <v>6163540.8160575954</v>
      </c>
      <c r="H6" s="15">
        <f t="shared" si="0"/>
        <v>7423913.7530089095</v>
      </c>
      <c r="I6" s="15">
        <f t="shared" si="0"/>
        <v>7482235.5171409911</v>
      </c>
      <c r="J6" s="15">
        <f t="shared" si="0"/>
        <v>8628509.6662524957</v>
      </c>
      <c r="K6" s="15">
        <f t="shared" si="0"/>
        <v>9450614.8790678997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2"/>
      <c r="FZ6" s="2"/>
      <c r="GA6" s="2"/>
      <c r="GB6" s="3"/>
    </row>
    <row r="7" spans="1:184" ht="15">
      <c r="A7" s="30">
        <v>1.1000000000000001</v>
      </c>
      <c r="B7" s="16" t="s">
        <v>49</v>
      </c>
      <c r="C7" s="17">
        <v>2555038.7536649816</v>
      </c>
      <c r="D7" s="17">
        <v>3750538.4788407013</v>
      </c>
      <c r="E7" s="17">
        <v>3802013.6757261273</v>
      </c>
      <c r="F7" s="17">
        <v>4436266.1523856474</v>
      </c>
      <c r="G7" s="18">
        <v>3765010.0811597658</v>
      </c>
      <c r="H7" s="18">
        <v>4706367.5143507635</v>
      </c>
      <c r="I7" s="18">
        <v>4428725.2898000004</v>
      </c>
      <c r="J7" s="18">
        <v>5097845.7960000001</v>
      </c>
      <c r="K7" s="18">
        <v>5253845</v>
      </c>
      <c r="L7" s="4"/>
      <c r="M7" s="5"/>
      <c r="N7" s="5"/>
      <c r="O7" s="4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2"/>
      <c r="FZ7" s="2"/>
      <c r="GA7" s="2"/>
    </row>
    <row r="8" spans="1:184" ht="15">
      <c r="A8" s="30">
        <v>1.2</v>
      </c>
      <c r="B8" s="16" t="s">
        <v>50</v>
      </c>
      <c r="C8" s="17">
        <v>538910.85180090985</v>
      </c>
      <c r="D8" s="17">
        <v>637320.32226181019</v>
      </c>
      <c r="E8" s="17">
        <v>729848.77800838242</v>
      </c>
      <c r="F8" s="17">
        <v>803496.43870883388</v>
      </c>
      <c r="G8" s="18">
        <v>880541.65014977427</v>
      </c>
      <c r="H8" s="18">
        <v>909721.6523447095</v>
      </c>
      <c r="I8" s="18">
        <v>1188660.1557934545</v>
      </c>
      <c r="J8" s="18">
        <v>1449771.5035675652</v>
      </c>
      <c r="K8" s="18">
        <v>1879759.8919958028</v>
      </c>
      <c r="L8" s="4"/>
      <c r="M8" s="5"/>
      <c r="N8" s="5"/>
      <c r="O8" s="4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2"/>
      <c r="FZ8" s="2"/>
      <c r="GA8" s="2"/>
    </row>
    <row r="9" spans="1:184" ht="15">
      <c r="A9" s="30">
        <v>1.3</v>
      </c>
      <c r="B9" s="16" t="s">
        <v>51</v>
      </c>
      <c r="C9" s="17">
        <v>572222.6487036827</v>
      </c>
      <c r="D9" s="17">
        <v>619884.24624673324</v>
      </c>
      <c r="E9" s="17">
        <v>784936.52249883523</v>
      </c>
      <c r="F9" s="17">
        <v>864086.46078654786</v>
      </c>
      <c r="G9" s="18">
        <v>957597.92534645624</v>
      </c>
      <c r="H9" s="18">
        <v>1107972.8109427278</v>
      </c>
      <c r="I9" s="18">
        <v>1008691.362</v>
      </c>
      <c r="J9" s="18">
        <v>1131857.145</v>
      </c>
      <c r="K9" s="18">
        <v>1187880.9009</v>
      </c>
      <c r="L9" s="4"/>
      <c r="M9" s="5"/>
      <c r="N9" s="5"/>
      <c r="O9" s="4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2"/>
      <c r="FZ9" s="2"/>
      <c r="GA9" s="2"/>
    </row>
    <row r="10" spans="1:184" ht="15">
      <c r="A10" s="30">
        <v>1.4</v>
      </c>
      <c r="B10" s="16" t="s">
        <v>52</v>
      </c>
      <c r="C10" s="17">
        <v>268365.20368255628</v>
      </c>
      <c r="D10" s="17">
        <v>335123.50550184288</v>
      </c>
      <c r="E10" s="17">
        <v>358167.78364768811</v>
      </c>
      <c r="F10" s="17">
        <v>453109.88753916003</v>
      </c>
      <c r="G10" s="18">
        <v>560391.15940159839</v>
      </c>
      <c r="H10" s="18">
        <v>699851.7753707082</v>
      </c>
      <c r="I10" s="18">
        <v>856158.7095475368</v>
      </c>
      <c r="J10" s="18">
        <v>949035.22168493015</v>
      </c>
      <c r="K10" s="18">
        <v>1129129.0861720978</v>
      </c>
      <c r="L10" s="4"/>
      <c r="M10" s="5"/>
      <c r="N10" s="5"/>
      <c r="O10" s="4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2"/>
      <c r="FZ10" s="2"/>
      <c r="GA10" s="2"/>
    </row>
    <row r="11" spans="1:184" ht="15">
      <c r="A11" s="31" t="s">
        <v>62</v>
      </c>
      <c r="B11" s="16" t="s">
        <v>3</v>
      </c>
      <c r="C11" s="17">
        <v>2648738.4527413668</v>
      </c>
      <c r="D11" s="17">
        <v>2666988.8780539245</v>
      </c>
      <c r="E11" s="17">
        <v>2868392.2038138756</v>
      </c>
      <c r="F11" s="17">
        <v>2703160.6440786985</v>
      </c>
      <c r="G11" s="18">
        <v>2862080.494591244</v>
      </c>
      <c r="H11" s="18">
        <v>3292040.4173982874</v>
      </c>
      <c r="I11" s="18">
        <v>3467223.6738808849</v>
      </c>
      <c r="J11" s="18">
        <v>4126640.6472659349</v>
      </c>
      <c r="K11" s="18">
        <v>4759615.9597176332</v>
      </c>
      <c r="L11" s="4"/>
      <c r="M11" s="5"/>
      <c r="N11" s="5"/>
      <c r="O11" s="4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2"/>
      <c r="FZ11" s="2"/>
      <c r="GA11" s="2"/>
    </row>
    <row r="12" spans="1:184" ht="15">
      <c r="A12" s="32"/>
      <c r="B12" s="19" t="s">
        <v>28</v>
      </c>
      <c r="C12" s="20">
        <f>C6+C11</f>
        <v>6583275.9105934966</v>
      </c>
      <c r="D12" s="20">
        <f t="shared" ref="D12:K12" si="1">D6+D11</f>
        <v>8009855.4309050124</v>
      </c>
      <c r="E12" s="20">
        <f t="shared" si="1"/>
        <v>8543358.9636949077</v>
      </c>
      <c r="F12" s="20">
        <f t="shared" si="1"/>
        <v>9260119.5834988877</v>
      </c>
      <c r="G12" s="20">
        <f t="shared" si="1"/>
        <v>9025621.3106488399</v>
      </c>
      <c r="H12" s="20">
        <f t="shared" si="1"/>
        <v>10715954.170407197</v>
      </c>
      <c r="I12" s="20">
        <f t="shared" si="1"/>
        <v>10949459.191021876</v>
      </c>
      <c r="J12" s="20">
        <f t="shared" si="1"/>
        <v>12755150.313518431</v>
      </c>
      <c r="K12" s="20">
        <f t="shared" si="1"/>
        <v>14210230.838785533</v>
      </c>
      <c r="L12" s="4"/>
      <c r="M12" s="5"/>
      <c r="N12" s="5"/>
      <c r="O12" s="4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2"/>
      <c r="FZ12" s="2"/>
      <c r="GA12" s="2"/>
    </row>
    <row r="13" spans="1:184" s="9" customFormat="1" ht="15">
      <c r="A13" s="33" t="s">
        <v>63</v>
      </c>
      <c r="B13" s="21" t="s">
        <v>4</v>
      </c>
      <c r="C13" s="18">
        <v>4116404.4662145386</v>
      </c>
      <c r="D13" s="18">
        <v>4212453.1417505117</v>
      </c>
      <c r="E13" s="18">
        <v>5168497.950795372</v>
      </c>
      <c r="F13" s="18">
        <v>4724215.1282324977</v>
      </c>
      <c r="G13" s="18">
        <v>4654609.6129232226</v>
      </c>
      <c r="H13" s="18">
        <v>6741691.1388816172</v>
      </c>
      <c r="I13" s="18">
        <v>8000213.0094220918</v>
      </c>
      <c r="J13" s="18">
        <v>8601713.7290347461</v>
      </c>
      <c r="K13" s="18">
        <v>8923287.5610000007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2"/>
      <c r="FZ13" s="2"/>
      <c r="GA13" s="2"/>
      <c r="GB13" s="3"/>
    </row>
    <row r="14" spans="1:184" ht="28.5">
      <c r="A14" s="31" t="s">
        <v>64</v>
      </c>
      <c r="B14" s="16" t="s">
        <v>5</v>
      </c>
      <c r="C14" s="17">
        <v>775700.62358404056</v>
      </c>
      <c r="D14" s="17">
        <v>937277.66458166065</v>
      </c>
      <c r="E14" s="17">
        <v>1044477.3817149072</v>
      </c>
      <c r="F14" s="17">
        <v>1008705.8503369587</v>
      </c>
      <c r="G14" s="17">
        <v>1218870.6462168007</v>
      </c>
      <c r="H14" s="17">
        <v>1317248.9651404715</v>
      </c>
      <c r="I14" s="17">
        <v>1312432.0084360368</v>
      </c>
      <c r="J14" s="17">
        <v>1431270.7467999998</v>
      </c>
      <c r="K14" s="17">
        <v>1355428.4391493925</v>
      </c>
      <c r="L14" s="4"/>
      <c r="M14" s="5"/>
      <c r="N14" s="5"/>
      <c r="O14" s="4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4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4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4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2"/>
      <c r="FZ14" s="2"/>
      <c r="GA14" s="2"/>
    </row>
    <row r="15" spans="1:184" ht="15">
      <c r="A15" s="31" t="s">
        <v>65</v>
      </c>
      <c r="B15" s="16" t="s">
        <v>6</v>
      </c>
      <c r="C15" s="17">
        <v>2059628.6952868076</v>
      </c>
      <c r="D15" s="17">
        <v>2074164.2228995489</v>
      </c>
      <c r="E15" s="17">
        <v>2314668.5393817108</v>
      </c>
      <c r="F15" s="17">
        <v>2393041.380744312</v>
      </c>
      <c r="G15" s="17">
        <v>2370791.7210698775</v>
      </c>
      <c r="H15" s="17">
        <v>2609297.4371190122</v>
      </c>
      <c r="I15" s="17">
        <v>2973281.5077721807</v>
      </c>
      <c r="J15" s="17">
        <v>3309518.4785722159</v>
      </c>
      <c r="K15" s="17">
        <v>3451462.7557923552</v>
      </c>
      <c r="L15" s="4"/>
      <c r="M15" s="5"/>
      <c r="N15" s="5"/>
      <c r="O15" s="4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4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4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4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2"/>
      <c r="FZ15" s="2"/>
      <c r="GA15" s="2"/>
    </row>
    <row r="16" spans="1:184" ht="15">
      <c r="A16" s="32"/>
      <c r="B16" s="19" t="s">
        <v>29</v>
      </c>
      <c r="C16" s="20">
        <f>+C13+C14+C15</f>
        <v>6951733.7850853866</v>
      </c>
      <c r="D16" s="20">
        <f t="shared" ref="D16:G16" si="2">+D13+D14+D15</f>
        <v>7223895.0292317215</v>
      </c>
      <c r="E16" s="20">
        <f t="shared" si="2"/>
        <v>8527643.8718919903</v>
      </c>
      <c r="F16" s="20">
        <f t="shared" si="2"/>
        <v>8125962.3593137683</v>
      </c>
      <c r="G16" s="20">
        <f t="shared" si="2"/>
        <v>8244271.9802099001</v>
      </c>
      <c r="H16" s="20">
        <f>+H13+H14+H15</f>
        <v>10668237.5411411</v>
      </c>
      <c r="I16" s="20">
        <f>+I13+I14+I15</f>
        <v>12285926.52563031</v>
      </c>
      <c r="J16" s="20">
        <f t="shared" ref="J16:K16" si="3">+J13+J14+J15</f>
        <v>13342502.954406962</v>
      </c>
      <c r="K16" s="20">
        <f t="shared" si="3"/>
        <v>13730178.755941749</v>
      </c>
      <c r="L16" s="4"/>
      <c r="M16" s="5"/>
      <c r="N16" s="5"/>
      <c r="O16" s="4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4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4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4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2"/>
      <c r="FZ16" s="2"/>
      <c r="GA16" s="2"/>
    </row>
    <row r="17" spans="1:184" s="9" customFormat="1" ht="15">
      <c r="A17" s="22" t="s">
        <v>66</v>
      </c>
      <c r="B17" s="14" t="s">
        <v>7</v>
      </c>
      <c r="C17" s="15">
        <f>C18+C19</f>
        <v>2035854.3530947156</v>
      </c>
      <c r="D17" s="15">
        <f t="shared" ref="D17:K17" si="4">D18+D19</f>
        <v>2436044.1400163723</v>
      </c>
      <c r="E17" s="15">
        <f t="shared" si="4"/>
        <v>2769620.2867078818</v>
      </c>
      <c r="F17" s="15">
        <f t="shared" si="4"/>
        <v>3030217.9731709999</v>
      </c>
      <c r="G17" s="15">
        <f t="shared" si="4"/>
        <v>3352590.613872</v>
      </c>
      <c r="H17" s="15">
        <f t="shared" si="4"/>
        <v>3538315.4058212992</v>
      </c>
      <c r="I17" s="15">
        <f t="shared" si="4"/>
        <v>3995713.0574999996</v>
      </c>
      <c r="J17" s="15">
        <f t="shared" si="4"/>
        <v>4473711.9785000002</v>
      </c>
      <c r="K17" s="15">
        <f t="shared" si="4"/>
        <v>4702822.9530548127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2"/>
      <c r="FZ17" s="2"/>
      <c r="GA17" s="2"/>
      <c r="GB17" s="3"/>
    </row>
    <row r="18" spans="1:184" ht="15">
      <c r="A18" s="30">
        <v>6.1</v>
      </c>
      <c r="B18" s="16" t="s">
        <v>8</v>
      </c>
      <c r="C18" s="17">
        <v>1838865.6765299998</v>
      </c>
      <c r="D18" s="17">
        <v>2218946.1527789999</v>
      </c>
      <c r="E18" s="17">
        <v>2533465.0367951519</v>
      </c>
      <c r="F18" s="17">
        <v>2782577.3227709997</v>
      </c>
      <c r="G18" s="17">
        <v>3082291.0559999999</v>
      </c>
      <c r="H18" s="17">
        <v>3240557.701218708</v>
      </c>
      <c r="I18" s="17">
        <v>3665781.1538999998</v>
      </c>
      <c r="J18" s="17">
        <v>4106553.8160000001</v>
      </c>
      <c r="K18" s="17">
        <v>4314705.7199766636</v>
      </c>
      <c r="L18" s="4"/>
      <c r="M18" s="5"/>
      <c r="N18" s="5"/>
      <c r="O18" s="4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2"/>
      <c r="FZ18" s="2"/>
      <c r="GA18" s="2"/>
    </row>
    <row r="19" spans="1:184" ht="15">
      <c r="A19" s="30">
        <v>6.2</v>
      </c>
      <c r="B19" s="16" t="s">
        <v>9</v>
      </c>
      <c r="C19" s="17">
        <v>196988.67656471589</v>
      </c>
      <c r="D19" s="17">
        <v>217097.98723737229</v>
      </c>
      <c r="E19" s="17">
        <v>236155.24991273013</v>
      </c>
      <c r="F19" s="17">
        <v>247640.65040000001</v>
      </c>
      <c r="G19" s="17">
        <v>270299.55787200003</v>
      </c>
      <c r="H19" s="17">
        <v>297757.70460259105</v>
      </c>
      <c r="I19" s="17">
        <v>329931.90360000002</v>
      </c>
      <c r="J19" s="17">
        <v>367158.16249999998</v>
      </c>
      <c r="K19" s="17">
        <v>388117.23307814909</v>
      </c>
      <c r="L19" s="4"/>
      <c r="M19" s="5"/>
      <c r="N19" s="5"/>
      <c r="O19" s="4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2"/>
      <c r="FZ19" s="2"/>
      <c r="GA19" s="2"/>
    </row>
    <row r="20" spans="1:184" s="9" customFormat="1" ht="28.5">
      <c r="A20" s="22" t="s">
        <v>67</v>
      </c>
      <c r="B20" s="23" t="s">
        <v>10</v>
      </c>
      <c r="C20" s="15">
        <f>SUM(C21:C27)</f>
        <v>1347538.4427078073</v>
      </c>
      <c r="D20" s="15">
        <f t="shared" ref="D20:K20" si="5">SUM(D21:D27)</f>
        <v>1560857.48175696</v>
      </c>
      <c r="E20" s="15">
        <f t="shared" si="5"/>
        <v>1771254.2631191427</v>
      </c>
      <c r="F20" s="15">
        <f t="shared" si="5"/>
        <v>2048454.9774033017</v>
      </c>
      <c r="G20" s="15">
        <f t="shared" si="5"/>
        <v>2257035.7125000004</v>
      </c>
      <c r="H20" s="15">
        <f t="shared" si="5"/>
        <v>2519048.6031893827</v>
      </c>
      <c r="I20" s="15">
        <f t="shared" si="5"/>
        <v>2743599.1680078874</v>
      </c>
      <c r="J20" s="15">
        <f t="shared" si="5"/>
        <v>2687247.3896170193</v>
      </c>
      <c r="K20" s="15">
        <f t="shared" si="5"/>
        <v>2895312.2074544076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2"/>
      <c r="FZ20" s="2"/>
      <c r="GA20" s="2"/>
      <c r="GB20" s="3"/>
    </row>
    <row r="21" spans="1:184" ht="15">
      <c r="A21" s="30">
        <v>7.1</v>
      </c>
      <c r="B21" s="16" t="s">
        <v>11</v>
      </c>
      <c r="C21" s="17">
        <v>179465.56410125067</v>
      </c>
      <c r="D21" s="17">
        <v>233718.77469442526</v>
      </c>
      <c r="E21" s="17">
        <v>266785.40890307201</v>
      </c>
      <c r="F21" s="17">
        <v>343229</v>
      </c>
      <c r="G21" s="17">
        <v>395310</v>
      </c>
      <c r="H21" s="17">
        <v>371338</v>
      </c>
      <c r="I21" s="17">
        <v>407686</v>
      </c>
      <c r="J21" s="17">
        <v>430401</v>
      </c>
      <c r="K21" s="17">
        <v>430939.92646681832</v>
      </c>
      <c r="L21" s="4"/>
      <c r="M21" s="5"/>
      <c r="N21" s="5"/>
      <c r="O21" s="4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2"/>
      <c r="FZ21" s="2"/>
      <c r="GA21" s="2"/>
    </row>
    <row r="22" spans="1:184" ht="15">
      <c r="A22" s="30">
        <v>7.2</v>
      </c>
      <c r="B22" s="16" t="s">
        <v>12</v>
      </c>
      <c r="C22" s="17">
        <v>693449.518943</v>
      </c>
      <c r="D22" s="17">
        <v>802858.969362</v>
      </c>
      <c r="E22" s="17">
        <v>892414.83151750511</v>
      </c>
      <c r="F22" s="17">
        <v>972267.02601599996</v>
      </c>
      <c r="G22" s="17">
        <v>1036673.498</v>
      </c>
      <c r="H22" s="17">
        <v>1239345.766856679</v>
      </c>
      <c r="I22" s="17">
        <v>1387397.7405000001</v>
      </c>
      <c r="J22" s="17">
        <v>1254383.4380000001</v>
      </c>
      <c r="K22" s="17">
        <v>1407131.4608494269</v>
      </c>
      <c r="L22" s="4"/>
      <c r="M22" s="5"/>
      <c r="N22" s="5"/>
      <c r="O22" s="4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2"/>
      <c r="FZ22" s="2"/>
      <c r="GA22" s="2"/>
    </row>
    <row r="23" spans="1:184" ht="15">
      <c r="A23" s="30">
        <v>7.3</v>
      </c>
      <c r="B23" s="16" t="s">
        <v>13</v>
      </c>
      <c r="C23" s="17">
        <v>41961.716959790305</v>
      </c>
      <c r="D23" s="17">
        <v>42596.566696189417</v>
      </c>
      <c r="E23" s="17">
        <v>42862.029808453328</v>
      </c>
      <c r="F23" s="17">
        <v>47988.154499999997</v>
      </c>
      <c r="G23" s="17">
        <v>44899.482000000004</v>
      </c>
      <c r="H23" s="17">
        <v>72279.481518614819</v>
      </c>
      <c r="I23" s="17">
        <v>86990.085000000006</v>
      </c>
      <c r="J23" s="17">
        <v>97550.414499999999</v>
      </c>
      <c r="K23" s="17">
        <v>102203.19493638142</v>
      </c>
      <c r="L23" s="4"/>
      <c r="M23" s="5"/>
      <c r="N23" s="5"/>
      <c r="O23" s="4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2"/>
      <c r="FZ23" s="2"/>
      <c r="GA23" s="2"/>
    </row>
    <row r="24" spans="1:184" ht="15">
      <c r="A24" s="30">
        <v>7.4</v>
      </c>
      <c r="B24" s="16" t="s">
        <v>14</v>
      </c>
      <c r="C24" s="17">
        <v>3420.9616000000001</v>
      </c>
      <c r="D24" s="17">
        <v>7231.5765000000001</v>
      </c>
      <c r="E24" s="17">
        <v>5310.5667580643985</v>
      </c>
      <c r="F24" s="17">
        <v>8947.3955999999998</v>
      </c>
      <c r="G24" s="17">
        <v>17219.504000000001</v>
      </c>
      <c r="H24" s="17">
        <v>19570.63278120531</v>
      </c>
      <c r="I24" s="17">
        <v>23799.825000000001</v>
      </c>
      <c r="J24" s="17">
        <v>20558.1005</v>
      </c>
      <c r="K24" s="17">
        <v>17724.234417101692</v>
      </c>
      <c r="L24" s="4"/>
      <c r="M24" s="5"/>
      <c r="N24" s="5"/>
      <c r="O24" s="4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2"/>
      <c r="FZ24" s="2"/>
      <c r="GA24" s="2"/>
    </row>
    <row r="25" spans="1:184" ht="15">
      <c r="A25" s="30">
        <v>7.5</v>
      </c>
      <c r="B25" s="16" t="s">
        <v>15</v>
      </c>
      <c r="C25" s="17">
        <v>80536.490812000004</v>
      </c>
      <c r="D25" s="17">
        <v>87714.546959000014</v>
      </c>
      <c r="E25" s="17">
        <v>98780.267376008487</v>
      </c>
      <c r="F25" s="17">
        <v>120057.7092</v>
      </c>
      <c r="G25" s="17">
        <v>124947.399</v>
      </c>
      <c r="H25" s="17">
        <v>154209.95124430949</v>
      </c>
      <c r="I25" s="17">
        <v>189209.10149999999</v>
      </c>
      <c r="J25" s="17">
        <v>173208.11900000001</v>
      </c>
      <c r="K25" s="17">
        <v>187576.39267010434</v>
      </c>
      <c r="L25" s="4"/>
      <c r="M25" s="5"/>
      <c r="N25" s="5"/>
      <c r="O25" s="4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2"/>
      <c r="FZ25" s="2"/>
      <c r="GA25" s="2"/>
    </row>
    <row r="26" spans="1:184" ht="15">
      <c r="A26" s="30">
        <v>7.6</v>
      </c>
      <c r="B26" s="16" t="s">
        <v>16</v>
      </c>
      <c r="C26" s="17">
        <v>13967.281391290875</v>
      </c>
      <c r="D26" s="17">
        <v>15383.518561999999</v>
      </c>
      <c r="E26" s="17">
        <v>18232.761326612748</v>
      </c>
      <c r="F26" s="17">
        <v>18780.741000000002</v>
      </c>
      <c r="G26" s="17">
        <v>20244.8295</v>
      </c>
      <c r="H26" s="17">
        <v>22461.787592600271</v>
      </c>
      <c r="I26" s="17">
        <v>23278.296600000001</v>
      </c>
      <c r="J26" s="17">
        <v>26346.0638</v>
      </c>
      <c r="K26" s="17">
        <v>26931.167075037851</v>
      </c>
      <c r="L26" s="4"/>
      <c r="M26" s="5"/>
      <c r="N26" s="5"/>
      <c r="O26" s="4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2"/>
      <c r="FZ26" s="2"/>
      <c r="GA26" s="2"/>
    </row>
    <row r="27" spans="1:184" ht="28.5">
      <c r="A27" s="30">
        <v>7.7</v>
      </c>
      <c r="B27" s="16" t="s">
        <v>17</v>
      </c>
      <c r="C27" s="17">
        <v>334736.90890047548</v>
      </c>
      <c r="D27" s="17">
        <v>371353.52898334555</v>
      </c>
      <c r="E27" s="17">
        <v>446868.39742942684</v>
      </c>
      <c r="F27" s="17">
        <v>537184.95108730195</v>
      </c>
      <c r="G27" s="17">
        <v>617741</v>
      </c>
      <c r="H27" s="17">
        <v>639842.98319597379</v>
      </c>
      <c r="I27" s="17">
        <v>625238.11940788769</v>
      </c>
      <c r="J27" s="17">
        <v>684800.25381701975</v>
      </c>
      <c r="K27" s="17">
        <v>722805.83103953733</v>
      </c>
      <c r="L27" s="4"/>
      <c r="M27" s="5"/>
      <c r="N27" s="5"/>
      <c r="O27" s="4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2"/>
      <c r="FZ27" s="2"/>
      <c r="GA27" s="2"/>
    </row>
    <row r="28" spans="1:184" ht="15">
      <c r="A28" s="31" t="s">
        <v>68</v>
      </c>
      <c r="B28" s="16" t="s">
        <v>18</v>
      </c>
      <c r="C28" s="17">
        <v>796303.23501495773</v>
      </c>
      <c r="D28" s="17">
        <v>910353.7266789187</v>
      </c>
      <c r="E28" s="17">
        <v>962328.36548983981</v>
      </c>
      <c r="F28" s="17">
        <v>1065147.1376310433</v>
      </c>
      <c r="G28" s="17">
        <v>1184299</v>
      </c>
      <c r="H28" s="17">
        <v>1148781.3429732481</v>
      </c>
      <c r="I28" s="17">
        <v>1395989.2636133549</v>
      </c>
      <c r="J28" s="17">
        <v>1526302.1063036914</v>
      </c>
      <c r="K28" s="17">
        <v>1630485.4946405794</v>
      </c>
      <c r="L28" s="4"/>
      <c r="M28" s="5"/>
      <c r="N28" s="5"/>
      <c r="O28" s="4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2"/>
      <c r="FZ28" s="2"/>
      <c r="GA28" s="2"/>
    </row>
    <row r="29" spans="1:184" ht="28.5">
      <c r="A29" s="31" t="s">
        <v>69</v>
      </c>
      <c r="B29" s="16" t="s">
        <v>19</v>
      </c>
      <c r="C29" s="17">
        <v>1707147.3494978191</v>
      </c>
      <c r="D29" s="17">
        <v>1901720.8940552869</v>
      </c>
      <c r="E29" s="17">
        <v>2146626.6655094563</v>
      </c>
      <c r="F29" s="17">
        <v>2321999.471110675</v>
      </c>
      <c r="G29" s="17">
        <v>2439614.262254003</v>
      </c>
      <c r="H29" s="17">
        <v>2670972.8525868943</v>
      </c>
      <c r="I29" s="17">
        <v>2816349.643760277</v>
      </c>
      <c r="J29" s="17">
        <v>3080540.0659664818</v>
      </c>
      <c r="K29" s="17">
        <v>3377499.2496866942</v>
      </c>
      <c r="L29" s="4"/>
      <c r="M29" s="5"/>
      <c r="N29" s="5"/>
      <c r="O29" s="4"/>
      <c r="P29" s="6"/>
      <c r="Q29" s="6"/>
      <c r="R29" s="6"/>
      <c r="S29" s="6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2"/>
      <c r="FZ29" s="2"/>
      <c r="GA29" s="2"/>
    </row>
    <row r="30" spans="1:184" ht="15">
      <c r="A30" s="31" t="s">
        <v>70</v>
      </c>
      <c r="B30" s="16" t="s">
        <v>44</v>
      </c>
      <c r="C30" s="17">
        <v>863076.91029759601</v>
      </c>
      <c r="D30" s="17">
        <v>980807.83272926311</v>
      </c>
      <c r="E30" s="17">
        <v>1390656.681049274</v>
      </c>
      <c r="F30" s="17">
        <v>1517495.6169600014</v>
      </c>
      <c r="G30" s="17">
        <v>1573618</v>
      </c>
      <c r="H30" s="17">
        <v>1599470.4437713274</v>
      </c>
      <c r="I30" s="17">
        <v>1739382.0710257408</v>
      </c>
      <c r="J30" s="17">
        <v>2149262.057747243</v>
      </c>
      <c r="K30" s="17">
        <v>2585280.5224021659</v>
      </c>
      <c r="L30" s="4"/>
      <c r="M30" s="5"/>
      <c r="N30" s="5"/>
      <c r="O30" s="4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2"/>
      <c r="FZ30" s="2"/>
      <c r="GA30" s="2"/>
    </row>
    <row r="31" spans="1:184" ht="15">
      <c r="A31" s="31" t="s">
        <v>71</v>
      </c>
      <c r="B31" s="16" t="s">
        <v>20</v>
      </c>
      <c r="C31" s="17">
        <v>1738239.0161168047</v>
      </c>
      <c r="D31" s="17">
        <v>1892760.4839005389</v>
      </c>
      <c r="E31" s="17">
        <v>1932774.2422635609</v>
      </c>
      <c r="F31" s="17">
        <v>2150766.4904002827</v>
      </c>
      <c r="G31" s="17">
        <v>2373548.4198793708</v>
      </c>
      <c r="H31" s="17">
        <v>2627285.8071822762</v>
      </c>
      <c r="I31" s="17">
        <v>3165941.0505073848</v>
      </c>
      <c r="J31" s="17">
        <v>3838392.8625361868</v>
      </c>
      <c r="K31" s="17">
        <v>4094158.6679671793</v>
      </c>
      <c r="L31" s="4"/>
      <c r="M31" s="5"/>
      <c r="N31" s="5"/>
      <c r="O31" s="4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2"/>
      <c r="FZ31" s="2"/>
      <c r="GA31" s="2"/>
    </row>
    <row r="32" spans="1:184" ht="15">
      <c r="A32" s="32"/>
      <c r="B32" s="19" t="s">
        <v>30</v>
      </c>
      <c r="C32" s="20">
        <f>C17+C20+C28+C29+C30+C31</f>
        <v>8488159.3067297004</v>
      </c>
      <c r="D32" s="20">
        <f t="shared" ref="D32:K32" si="6">D17+D20+D28+D29+D30+D31</f>
        <v>9682544.5591373406</v>
      </c>
      <c r="E32" s="20">
        <f t="shared" si="6"/>
        <v>10973260.504139155</v>
      </c>
      <c r="F32" s="20">
        <f t="shared" si="6"/>
        <v>12134081.666676305</v>
      </c>
      <c r="G32" s="20">
        <f t="shared" si="6"/>
        <v>13180706.008505374</v>
      </c>
      <c r="H32" s="20">
        <f t="shared" si="6"/>
        <v>14103874.455524428</v>
      </c>
      <c r="I32" s="20">
        <f t="shared" si="6"/>
        <v>15856974.254414644</v>
      </c>
      <c r="J32" s="20">
        <f t="shared" si="6"/>
        <v>17755456.460670624</v>
      </c>
      <c r="K32" s="20">
        <f t="shared" si="6"/>
        <v>19285559.095205836</v>
      </c>
      <c r="L32" s="4"/>
      <c r="M32" s="5"/>
      <c r="N32" s="5"/>
      <c r="O32" s="4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2"/>
      <c r="FZ32" s="2"/>
      <c r="GA32" s="2"/>
    </row>
    <row r="33" spans="1:184" s="9" customFormat="1" ht="15">
      <c r="A33" s="22" t="s">
        <v>27</v>
      </c>
      <c r="B33" s="24" t="s">
        <v>31</v>
      </c>
      <c r="C33" s="15">
        <f t="shared" ref="C33:K33" si="7">C6+C11+C13+C14+C15+C17+C20+C28+C29+C30+C31</f>
        <v>22023169.002408583</v>
      </c>
      <c r="D33" s="15">
        <f t="shared" si="7"/>
        <v>24916295.019274075</v>
      </c>
      <c r="E33" s="15">
        <f t="shared" si="7"/>
        <v>28044263.339726049</v>
      </c>
      <c r="F33" s="15">
        <f t="shared" si="7"/>
        <v>29520163.609488957</v>
      </c>
      <c r="G33" s="15">
        <f t="shared" si="7"/>
        <v>30450599.299364116</v>
      </c>
      <c r="H33" s="15">
        <f t="shared" si="7"/>
        <v>35488066.167072728</v>
      </c>
      <c r="I33" s="15">
        <f t="shared" si="7"/>
        <v>39092359.971066833</v>
      </c>
      <c r="J33" s="15">
        <f t="shared" si="7"/>
        <v>43853109.728596009</v>
      </c>
      <c r="K33" s="15">
        <f t="shared" si="7"/>
        <v>47225968.689933121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2"/>
      <c r="FZ33" s="2"/>
      <c r="GA33" s="2"/>
      <c r="GB33" s="3"/>
    </row>
    <row r="34" spans="1:184" ht="15">
      <c r="A34" s="34" t="s">
        <v>33</v>
      </c>
      <c r="B34" s="25" t="s">
        <v>25</v>
      </c>
      <c r="C34" s="17">
        <v>2031088.5159155158</v>
      </c>
      <c r="D34" s="17">
        <v>2340292.170314536</v>
      </c>
      <c r="E34" s="17">
        <v>2715614.2398168598</v>
      </c>
      <c r="F34" s="17">
        <v>3082180.0000000005</v>
      </c>
      <c r="G34" s="17">
        <v>3529971</v>
      </c>
      <c r="H34" s="17">
        <v>4920611</v>
      </c>
      <c r="I34" s="17">
        <v>6131799.5590003664</v>
      </c>
      <c r="J34" s="17">
        <v>6920700.2728135381</v>
      </c>
      <c r="K34" s="17">
        <v>7662760.8889808012</v>
      </c>
      <c r="L34" s="4"/>
      <c r="M34" s="5"/>
      <c r="N34" s="5"/>
      <c r="O34" s="4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</row>
    <row r="35" spans="1:184" ht="15">
      <c r="A35" s="34" t="s">
        <v>34</v>
      </c>
      <c r="B35" s="25" t="s">
        <v>24</v>
      </c>
      <c r="C35" s="17">
        <v>955550</v>
      </c>
      <c r="D35" s="17">
        <v>1086626.9999999998</v>
      </c>
      <c r="E35" s="17">
        <v>1112340.0000000002</v>
      </c>
      <c r="F35" s="17">
        <v>1177349</v>
      </c>
      <c r="G35" s="17">
        <v>1125620</v>
      </c>
      <c r="H35" s="17">
        <v>1137833</v>
      </c>
      <c r="I35" s="17">
        <v>1172436</v>
      </c>
      <c r="J35" s="17">
        <v>1550885</v>
      </c>
      <c r="K35" s="17">
        <v>1751370.1100232878</v>
      </c>
      <c r="L35" s="4"/>
      <c r="M35" s="5"/>
      <c r="N35" s="5"/>
      <c r="O35" s="4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</row>
    <row r="36" spans="1:184" ht="15">
      <c r="A36" s="35" t="s">
        <v>35</v>
      </c>
      <c r="B36" s="26" t="s">
        <v>45</v>
      </c>
      <c r="C36" s="20">
        <f>C33+C34-C35</f>
        <v>23098707.518324099</v>
      </c>
      <c r="D36" s="20">
        <f t="shared" ref="D36:K36" si="8">D33+D34-D35</f>
        <v>26169960.18958861</v>
      </c>
      <c r="E36" s="20">
        <f t="shared" si="8"/>
        <v>29647537.579542909</v>
      </c>
      <c r="F36" s="20">
        <f t="shared" si="8"/>
        <v>31424994.609488957</v>
      </c>
      <c r="G36" s="20">
        <f t="shared" si="8"/>
        <v>32854950.29936412</v>
      </c>
      <c r="H36" s="20">
        <f t="shared" si="8"/>
        <v>39270844.167072728</v>
      </c>
      <c r="I36" s="20">
        <f t="shared" si="8"/>
        <v>44051723.530067198</v>
      </c>
      <c r="J36" s="20">
        <f t="shared" si="8"/>
        <v>49222925.001409546</v>
      </c>
      <c r="K36" s="20">
        <f t="shared" si="8"/>
        <v>53137359.46889063</v>
      </c>
      <c r="L36" s="4"/>
      <c r="M36" s="5"/>
      <c r="N36" s="5"/>
      <c r="O36" s="4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</row>
    <row r="37" spans="1:184" ht="15">
      <c r="A37" s="34" t="s">
        <v>36</v>
      </c>
      <c r="B37" s="25" t="s">
        <v>32</v>
      </c>
      <c r="C37" s="12">
        <v>421090</v>
      </c>
      <c r="D37" s="12">
        <v>423400</v>
      </c>
      <c r="E37" s="12">
        <v>425700</v>
      </c>
      <c r="F37" s="12">
        <v>428010</v>
      </c>
      <c r="G37" s="12">
        <v>430320</v>
      </c>
      <c r="H37" s="12">
        <v>432340</v>
      </c>
      <c r="I37" s="12">
        <v>434150</v>
      </c>
      <c r="J37" s="12">
        <v>435960</v>
      </c>
      <c r="K37" s="12">
        <v>437770</v>
      </c>
      <c r="P37" s="2"/>
      <c r="Q37" s="2"/>
      <c r="R37" s="2"/>
      <c r="S37" s="2"/>
    </row>
    <row r="38" spans="1:184" ht="15">
      <c r="A38" s="35" t="s">
        <v>37</v>
      </c>
      <c r="B38" s="26" t="s">
        <v>48</v>
      </c>
      <c r="C38" s="20">
        <f>C36/C37*1000</f>
        <v>54854.562013641022</v>
      </c>
      <c r="D38" s="20">
        <f t="shared" ref="D38:K38" si="9">D36/D37*1000</f>
        <v>61809.069885660392</v>
      </c>
      <c r="E38" s="20">
        <f t="shared" si="9"/>
        <v>69644.203851404527</v>
      </c>
      <c r="F38" s="20">
        <f t="shared" si="9"/>
        <v>73421.169153732291</v>
      </c>
      <c r="G38" s="20">
        <f t="shared" si="9"/>
        <v>76350.042525014214</v>
      </c>
      <c r="H38" s="20">
        <f t="shared" si="9"/>
        <v>90833.24274199178</v>
      </c>
      <c r="I38" s="20">
        <f t="shared" si="9"/>
        <v>101466.5980192726</v>
      </c>
      <c r="J38" s="20">
        <f t="shared" si="9"/>
        <v>112906.97541382133</v>
      </c>
      <c r="K38" s="20">
        <f t="shared" si="9"/>
        <v>121381.91166340918</v>
      </c>
      <c r="O38" s="4"/>
      <c r="P38" s="4"/>
      <c r="Q38" s="4"/>
      <c r="R38" s="4"/>
      <c r="S38" s="4"/>
      <c r="BT38" s="5"/>
      <c r="BU38" s="5"/>
      <c r="BV38" s="5"/>
      <c r="BW38" s="5"/>
    </row>
    <row r="40" spans="1:184">
      <c r="B40" s="1" t="s">
        <v>61</v>
      </c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19" max="1048575" man="1"/>
    <brk id="31" max="1048575" man="1"/>
    <brk id="47" max="1048575" man="1"/>
    <brk id="111" max="95" man="1"/>
    <brk id="147" max="1048575" man="1"/>
    <brk id="171" max="1048575" man="1"/>
    <brk id="179" max="9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B38"/>
  <sheetViews>
    <sheetView zoomScale="85" zoomScaleNormal="85" zoomScaleSheetLayoutView="100" workbookViewId="0">
      <pane xSplit="2" ySplit="5" topLeftCell="C6" activePane="bottomRight" state="frozen"/>
      <selection activeCell="H2" sqref="H2"/>
      <selection pane="topRight" activeCell="H2" sqref="H2"/>
      <selection pane="bottomLeft" activeCell="H2" sqref="H2"/>
      <selection pane="bottomRight" activeCell="H2" sqref="H2"/>
    </sheetView>
  </sheetViews>
  <sheetFormatPr defaultColWidth="8.85546875" defaultRowHeight="15"/>
  <cols>
    <col min="1" max="1" width="11" style="1" customWidth="1"/>
    <col min="2" max="2" width="36.140625" style="1" customWidth="1"/>
    <col min="3" max="5" width="16" style="1" customWidth="1"/>
    <col min="6" max="6" width="16" style="3" customWidth="1"/>
    <col min="7" max="11" width="16" style="2" customWidth="1"/>
    <col min="12" max="12" width="11.7109375" style="2" customWidth="1"/>
    <col min="13" max="13" width="9.140625" style="3" customWidth="1"/>
    <col min="14" max="14" width="10.85546875" style="3" customWidth="1"/>
    <col min="15" max="15" width="10.85546875" style="2" customWidth="1"/>
    <col min="16" max="16" width="11" style="3" customWidth="1"/>
    <col min="17" max="19" width="11.42578125" style="3" customWidth="1"/>
    <col min="20" max="47" width="9.140625" style="3" customWidth="1"/>
    <col min="48" max="48" width="12.42578125" style="3" customWidth="1"/>
    <col min="49" max="70" width="9.140625" style="3" customWidth="1"/>
    <col min="71" max="71" width="12.140625" style="3" customWidth="1"/>
    <col min="72" max="75" width="9.140625" style="3" customWidth="1"/>
    <col min="76" max="80" width="9.140625" style="3" hidden="1" customWidth="1"/>
    <col min="81" max="81" width="9.140625" style="3" customWidth="1"/>
    <col min="82" max="86" width="9.140625" style="3" hidden="1" customWidth="1"/>
    <col min="87" max="87" width="9.140625" style="3" customWidth="1"/>
    <col min="88" max="92" width="9.140625" style="3" hidden="1" customWidth="1"/>
    <col min="93" max="93" width="9.140625" style="3" customWidth="1"/>
    <col min="94" max="98" width="9.140625" style="3" hidden="1" customWidth="1"/>
    <col min="99" max="99" width="9.140625" style="3" customWidth="1"/>
    <col min="100" max="104" width="9.140625" style="3" hidden="1" customWidth="1"/>
    <col min="105" max="105" width="9.140625" style="2" customWidth="1"/>
    <col min="106" max="110" width="9.140625" style="2" hidden="1" customWidth="1"/>
    <col min="111" max="111" width="9.140625" style="2" customWidth="1"/>
    <col min="112" max="116" width="9.140625" style="2" hidden="1" customWidth="1"/>
    <col min="117" max="117" width="9.140625" style="2" customWidth="1"/>
    <col min="118" max="122" width="9.140625" style="2" hidden="1" customWidth="1"/>
    <col min="123" max="123" width="9.140625" style="2" customWidth="1"/>
    <col min="124" max="153" width="9.140625" style="3" customWidth="1"/>
    <col min="154" max="154" width="9.140625" style="3" hidden="1" customWidth="1"/>
    <col min="155" max="162" width="9.140625" style="3" customWidth="1"/>
    <col min="163" max="163" width="9.140625" style="3" hidden="1" customWidth="1"/>
    <col min="164" max="168" width="9.140625" style="3" customWidth="1"/>
    <col min="169" max="169" width="9.140625" style="3" hidden="1" customWidth="1"/>
    <col min="170" max="179" width="9.140625" style="3" customWidth="1"/>
    <col min="180" max="180" width="9.140625" style="3"/>
    <col min="181" max="183" width="8.85546875" style="3"/>
    <col min="184" max="184" width="12.7109375" style="3" bestFit="1" customWidth="1"/>
    <col min="185" max="16384" width="8.85546875" style="1"/>
  </cols>
  <sheetData>
    <row r="1" spans="1:184" ht="21">
      <c r="A1" s="1" t="s">
        <v>43</v>
      </c>
      <c r="B1" s="10" t="s">
        <v>56</v>
      </c>
      <c r="H1" s="2" t="s">
        <v>72</v>
      </c>
      <c r="N1" s="4"/>
    </row>
    <row r="2" spans="1:184" ht="15.75">
      <c r="A2" s="8" t="s">
        <v>39</v>
      </c>
    </row>
    <row r="3" spans="1:184" ht="15.75">
      <c r="A3" s="8"/>
    </row>
    <row r="4" spans="1:184" ht="15.75">
      <c r="A4" s="8"/>
      <c r="E4" s="7"/>
      <c r="F4" s="7" t="s">
        <v>47</v>
      </c>
    </row>
    <row r="5" spans="1:184">
      <c r="A5" s="28" t="s">
        <v>0</v>
      </c>
      <c r="B5" s="29" t="s">
        <v>1</v>
      </c>
      <c r="C5" s="12" t="s">
        <v>21</v>
      </c>
      <c r="D5" s="12" t="s">
        <v>22</v>
      </c>
      <c r="E5" s="12" t="s">
        <v>23</v>
      </c>
      <c r="F5" s="12" t="s">
        <v>46</v>
      </c>
      <c r="G5" s="27" t="s">
        <v>55</v>
      </c>
      <c r="H5" s="27" t="s">
        <v>57</v>
      </c>
      <c r="I5" s="27" t="s">
        <v>58</v>
      </c>
      <c r="J5" s="27" t="s">
        <v>59</v>
      </c>
      <c r="K5" s="27" t="s">
        <v>60</v>
      </c>
    </row>
    <row r="6" spans="1:184" s="9" customFormat="1">
      <c r="A6" s="22" t="s">
        <v>26</v>
      </c>
      <c r="B6" s="14" t="s">
        <v>2</v>
      </c>
      <c r="C6" s="15">
        <f>SUM(C7:C10)</f>
        <v>3934537.4578521303</v>
      </c>
      <c r="D6" s="15">
        <f t="shared" ref="D6:K6" si="0">SUM(D7:D10)</f>
        <v>4558109.1756077604</v>
      </c>
      <c r="E6" s="15">
        <f t="shared" si="0"/>
        <v>4368529.2794859922</v>
      </c>
      <c r="F6" s="15">
        <f t="shared" si="0"/>
        <v>4711023.6566479541</v>
      </c>
      <c r="G6" s="15">
        <f t="shared" si="0"/>
        <v>4111533.0447115363</v>
      </c>
      <c r="H6" s="15">
        <f t="shared" si="0"/>
        <v>4927393.9477011319</v>
      </c>
      <c r="I6" s="15">
        <f t="shared" si="0"/>
        <v>4377118.3922451241</v>
      </c>
      <c r="J6" s="15">
        <f t="shared" si="0"/>
        <v>4806802.5632043704</v>
      </c>
      <c r="K6" s="15">
        <f t="shared" si="0"/>
        <v>5149669.0029625427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2"/>
      <c r="FZ6" s="2"/>
      <c r="GA6" s="2"/>
      <c r="GB6" s="3"/>
    </row>
    <row r="7" spans="1:184">
      <c r="A7" s="30">
        <v>1.1000000000000001</v>
      </c>
      <c r="B7" s="16" t="s">
        <v>49</v>
      </c>
      <c r="C7" s="17">
        <v>2555038.7536649816</v>
      </c>
      <c r="D7" s="17">
        <v>3153542.0499220253</v>
      </c>
      <c r="E7" s="17">
        <v>2864359.9027891825</v>
      </c>
      <c r="F7" s="17">
        <v>3154053.7727801898</v>
      </c>
      <c r="G7" s="18">
        <v>2454137.3643230046</v>
      </c>
      <c r="H7" s="18">
        <v>3021972.3648258527</v>
      </c>
      <c r="I7" s="18">
        <v>2404642.3016430414</v>
      </c>
      <c r="J7" s="18">
        <v>2686806.8936667372</v>
      </c>
      <c r="K7" s="18">
        <v>2779151</v>
      </c>
      <c r="L7" s="4"/>
      <c r="M7" s="5"/>
      <c r="N7" s="5"/>
      <c r="O7" s="4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2"/>
      <c r="FZ7" s="2"/>
      <c r="GA7" s="2"/>
    </row>
    <row r="8" spans="1:184">
      <c r="A8" s="30">
        <v>1.2</v>
      </c>
      <c r="B8" s="16" t="s">
        <v>50</v>
      </c>
      <c r="C8" s="17">
        <v>538910.85180090985</v>
      </c>
      <c r="D8" s="17">
        <v>550337.0708633844</v>
      </c>
      <c r="E8" s="17">
        <v>603389.35620929161</v>
      </c>
      <c r="F8" s="17">
        <v>581685.70617648505</v>
      </c>
      <c r="G8" s="18">
        <v>609794.04578348587</v>
      </c>
      <c r="H8" s="18">
        <v>628998.27072594862</v>
      </c>
      <c r="I8" s="18">
        <v>681950.31910242199</v>
      </c>
      <c r="J8" s="18">
        <v>784126.80707591458</v>
      </c>
      <c r="K8" s="18">
        <v>931102.75115475163</v>
      </c>
      <c r="L8" s="4"/>
      <c r="M8" s="5"/>
      <c r="N8" s="5"/>
      <c r="O8" s="4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2"/>
      <c r="FZ8" s="2"/>
      <c r="GA8" s="2"/>
    </row>
    <row r="9" spans="1:184">
      <c r="A9" s="30">
        <v>1.3</v>
      </c>
      <c r="B9" s="16" t="s">
        <v>51</v>
      </c>
      <c r="C9" s="17">
        <v>572222.6487036827</v>
      </c>
      <c r="D9" s="17">
        <v>552476.87995432643</v>
      </c>
      <c r="E9" s="17">
        <v>604104.61933705199</v>
      </c>
      <c r="F9" s="17">
        <v>638506.8408140681</v>
      </c>
      <c r="G9" s="18">
        <v>675203.77753145038</v>
      </c>
      <c r="H9" s="18">
        <v>822357.91880127462</v>
      </c>
      <c r="I9" s="18">
        <v>758920.76228931395</v>
      </c>
      <c r="J9" s="18">
        <v>757905.25245366897</v>
      </c>
      <c r="K9" s="18">
        <v>791636.89456580428</v>
      </c>
      <c r="L9" s="4"/>
      <c r="M9" s="5"/>
      <c r="N9" s="5"/>
      <c r="O9" s="4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2"/>
      <c r="FZ9" s="2"/>
      <c r="GA9" s="2"/>
    </row>
    <row r="10" spans="1:184">
      <c r="A10" s="30">
        <v>1.4</v>
      </c>
      <c r="B10" s="16" t="s">
        <v>52</v>
      </c>
      <c r="C10" s="17">
        <v>268365.20368255628</v>
      </c>
      <c r="D10" s="17">
        <v>301753.1748680239</v>
      </c>
      <c r="E10" s="17">
        <v>296675.40115046571</v>
      </c>
      <c r="F10" s="17">
        <v>336777.33687721146</v>
      </c>
      <c r="G10" s="18">
        <v>372397.85707359534</v>
      </c>
      <c r="H10" s="18">
        <v>454065.39334805578</v>
      </c>
      <c r="I10" s="18">
        <v>531605.00921034685</v>
      </c>
      <c r="J10" s="18">
        <v>577963.61000804976</v>
      </c>
      <c r="K10" s="18">
        <v>647778.35724198713</v>
      </c>
      <c r="L10" s="4"/>
      <c r="M10" s="5"/>
      <c r="N10" s="5"/>
      <c r="O10" s="4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2"/>
      <c r="FZ10" s="2"/>
      <c r="GA10" s="2"/>
    </row>
    <row r="11" spans="1:184">
      <c r="A11" s="31" t="s">
        <v>62</v>
      </c>
      <c r="B11" s="16" t="s">
        <v>3</v>
      </c>
      <c r="C11" s="17">
        <v>2648738.4527413668</v>
      </c>
      <c r="D11" s="17">
        <v>2596740.4859144408</v>
      </c>
      <c r="E11" s="17">
        <v>3097751.8279523589</v>
      </c>
      <c r="F11" s="17">
        <v>2851913.8628404448</v>
      </c>
      <c r="G11" s="18">
        <v>3674187.3810893246</v>
      </c>
      <c r="H11" s="18">
        <v>4179091.1805966222</v>
      </c>
      <c r="I11" s="18">
        <v>3803475.5713648619</v>
      </c>
      <c r="J11" s="18">
        <v>4157855.0955815082</v>
      </c>
      <c r="K11" s="18">
        <v>4300447.6186960088</v>
      </c>
      <c r="L11" s="4"/>
      <c r="M11" s="5"/>
      <c r="N11" s="5"/>
      <c r="O11" s="4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2"/>
      <c r="FZ11" s="2"/>
      <c r="GA11" s="2"/>
    </row>
    <row r="12" spans="1:184">
      <c r="A12" s="32"/>
      <c r="B12" s="19" t="s">
        <v>28</v>
      </c>
      <c r="C12" s="20">
        <f>C6+C11</f>
        <v>6583275.9105934966</v>
      </c>
      <c r="D12" s="20">
        <f t="shared" ref="D12:K12" si="1">D6+D11</f>
        <v>7154849.6615222013</v>
      </c>
      <c r="E12" s="20">
        <f t="shared" si="1"/>
        <v>7466281.107438351</v>
      </c>
      <c r="F12" s="20">
        <f t="shared" si="1"/>
        <v>7562937.5194883989</v>
      </c>
      <c r="G12" s="20">
        <f t="shared" si="1"/>
        <v>7785720.4258008609</v>
      </c>
      <c r="H12" s="20">
        <f t="shared" si="1"/>
        <v>9106485.1282977536</v>
      </c>
      <c r="I12" s="20">
        <f t="shared" si="1"/>
        <v>8180593.963609986</v>
      </c>
      <c r="J12" s="20">
        <f t="shared" si="1"/>
        <v>8964657.6587858796</v>
      </c>
      <c r="K12" s="20">
        <f t="shared" si="1"/>
        <v>9450116.6216585524</v>
      </c>
      <c r="L12" s="4"/>
      <c r="M12" s="5"/>
      <c r="N12" s="5"/>
      <c r="O12" s="4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2"/>
      <c r="FZ12" s="2"/>
      <c r="GA12" s="2"/>
    </row>
    <row r="13" spans="1:184" s="9" customFormat="1">
      <c r="A13" s="33" t="s">
        <v>63</v>
      </c>
      <c r="B13" s="21" t="s">
        <v>4</v>
      </c>
      <c r="C13" s="18">
        <v>4116404.4662145386</v>
      </c>
      <c r="D13" s="18">
        <v>3985120.3597139129</v>
      </c>
      <c r="E13" s="18">
        <v>4830203.5772336489</v>
      </c>
      <c r="F13" s="18">
        <v>4374502.6220550695</v>
      </c>
      <c r="G13" s="18">
        <v>4840718.7532791151</v>
      </c>
      <c r="H13" s="18">
        <v>6446482.0637862924</v>
      </c>
      <c r="I13" s="18">
        <v>7754336.83993218</v>
      </c>
      <c r="J13" s="18">
        <v>7834505.7117895987</v>
      </c>
      <c r="K13" s="18">
        <v>8109746.0828215685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2"/>
      <c r="FZ13" s="2"/>
      <c r="GA13" s="2"/>
      <c r="GB13" s="3"/>
    </row>
    <row r="14" spans="1:184" ht="28.5">
      <c r="A14" s="31" t="s">
        <v>64</v>
      </c>
      <c r="B14" s="16" t="s">
        <v>5</v>
      </c>
      <c r="C14" s="17">
        <v>775700.62358404056</v>
      </c>
      <c r="D14" s="17">
        <v>924884.38789196883</v>
      </c>
      <c r="E14" s="17">
        <v>987636.53958219092</v>
      </c>
      <c r="F14" s="17">
        <v>919544.07150015468</v>
      </c>
      <c r="G14" s="17">
        <v>1105925.5820406559</v>
      </c>
      <c r="H14" s="17">
        <v>1187222.3685494768</v>
      </c>
      <c r="I14" s="17">
        <v>1165391.4719585669</v>
      </c>
      <c r="J14" s="17">
        <v>1191693.4940318305</v>
      </c>
      <c r="K14" s="17">
        <v>1148498.2199584979</v>
      </c>
      <c r="L14" s="4"/>
      <c r="M14" s="5"/>
      <c r="N14" s="5"/>
      <c r="O14" s="4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4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4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4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2"/>
      <c r="FZ14" s="2"/>
      <c r="GA14" s="2"/>
    </row>
    <row r="15" spans="1:184">
      <c r="A15" s="31" t="s">
        <v>65</v>
      </c>
      <c r="B15" s="16" t="s">
        <v>6</v>
      </c>
      <c r="C15" s="17">
        <v>2059628.6952868076</v>
      </c>
      <c r="D15" s="17">
        <v>2009633.3220845647</v>
      </c>
      <c r="E15" s="17">
        <v>2144854.6349975439</v>
      </c>
      <c r="F15" s="17">
        <v>2138636.216184211</v>
      </c>
      <c r="G15" s="17">
        <v>2146416.4530322584</v>
      </c>
      <c r="H15" s="17">
        <v>2299282.045303565</v>
      </c>
      <c r="I15" s="17">
        <v>2483979.9131470509</v>
      </c>
      <c r="J15" s="17">
        <v>2610955.57190724</v>
      </c>
      <c r="K15" s="17">
        <v>2718173.7527688215</v>
      </c>
      <c r="L15" s="4"/>
      <c r="M15" s="5"/>
      <c r="N15" s="5"/>
      <c r="O15" s="4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4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4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4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2"/>
      <c r="FZ15" s="2"/>
      <c r="GA15" s="2"/>
    </row>
    <row r="16" spans="1:184">
      <c r="A16" s="32"/>
      <c r="B16" s="19" t="s">
        <v>29</v>
      </c>
      <c r="C16" s="20">
        <f>+C13+C14+C15</f>
        <v>6951733.7850853866</v>
      </c>
      <c r="D16" s="20">
        <f t="shared" ref="D16:K16" si="2">+D13+D14+D15</f>
        <v>6919638.0696904464</v>
      </c>
      <c r="E16" s="20">
        <f t="shared" si="2"/>
        <v>7962694.7518133838</v>
      </c>
      <c r="F16" s="20">
        <f t="shared" si="2"/>
        <v>7432682.9097394357</v>
      </c>
      <c r="G16" s="20">
        <f t="shared" si="2"/>
        <v>8093060.7883520294</v>
      </c>
      <c r="H16" s="20">
        <f t="shared" si="2"/>
        <v>9932986.4776393343</v>
      </c>
      <c r="I16" s="20">
        <f t="shared" si="2"/>
        <v>11403708.225037798</v>
      </c>
      <c r="J16" s="20">
        <f t="shared" si="2"/>
        <v>11637154.777728669</v>
      </c>
      <c r="K16" s="20">
        <f t="shared" si="2"/>
        <v>11976418.055548888</v>
      </c>
      <c r="L16" s="4"/>
      <c r="M16" s="5"/>
      <c r="N16" s="5"/>
      <c r="O16" s="4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4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4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4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2"/>
      <c r="FZ16" s="2"/>
      <c r="GA16" s="2"/>
    </row>
    <row r="17" spans="1:184" s="9" customFormat="1">
      <c r="A17" s="22" t="s">
        <v>66</v>
      </c>
      <c r="B17" s="14" t="s">
        <v>7</v>
      </c>
      <c r="C17" s="15">
        <f>C18+C19</f>
        <v>2035854.3530947159</v>
      </c>
      <c r="D17" s="15">
        <f t="shared" ref="D17:K17" si="3">D18+D19</f>
        <v>2274230.7434891961</v>
      </c>
      <c r="E17" s="15">
        <f t="shared" si="3"/>
        <v>2454254.0246662232</v>
      </c>
      <c r="F17" s="15">
        <f t="shared" si="3"/>
        <v>2652359.7073219866</v>
      </c>
      <c r="G17" s="15">
        <f t="shared" si="3"/>
        <v>3052006.1232740334</v>
      </c>
      <c r="H17" s="15">
        <f t="shared" si="3"/>
        <v>3164655.5416831169</v>
      </c>
      <c r="I17" s="15">
        <f t="shared" si="3"/>
        <v>3468083.9146707845</v>
      </c>
      <c r="J17" s="15">
        <f t="shared" si="3"/>
        <v>3723129.7184593589</v>
      </c>
      <c r="K17" s="15">
        <f t="shared" si="3"/>
        <v>3848820.732023689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2"/>
      <c r="FZ17" s="2"/>
      <c r="GA17" s="2"/>
      <c r="GB17" s="3"/>
    </row>
    <row r="18" spans="1:184">
      <c r="A18" s="30">
        <v>6.1</v>
      </c>
      <c r="B18" s="16" t="s">
        <v>8</v>
      </c>
      <c r="C18" s="17">
        <v>1838865.6765300001</v>
      </c>
      <c r="D18" s="17">
        <v>2071553.4155974532</v>
      </c>
      <c r="E18" s="17">
        <v>2245247.9996932428</v>
      </c>
      <c r="F18" s="17">
        <v>2435869.9411440156</v>
      </c>
      <c r="G18" s="17">
        <v>2806083.1493283296</v>
      </c>
      <c r="H18" s="17">
        <v>2898586.175933016</v>
      </c>
      <c r="I18" s="17">
        <v>3182076.422211403</v>
      </c>
      <c r="J18" s="17">
        <v>3413720.7127058189</v>
      </c>
      <c r="K18" s="17">
        <v>3531877.4612847115</v>
      </c>
      <c r="L18" s="4"/>
      <c r="M18" s="5"/>
      <c r="N18" s="5"/>
      <c r="O18" s="4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2"/>
      <c r="FZ18" s="2"/>
      <c r="GA18" s="2"/>
    </row>
    <row r="19" spans="1:184">
      <c r="A19" s="30">
        <v>6.2</v>
      </c>
      <c r="B19" s="16" t="s">
        <v>9</v>
      </c>
      <c r="C19" s="17">
        <v>196988.67656471589</v>
      </c>
      <c r="D19" s="17">
        <v>202677.32789174299</v>
      </c>
      <c r="E19" s="17">
        <v>209006.02497298032</v>
      </c>
      <c r="F19" s="17">
        <v>216489.76617797106</v>
      </c>
      <c r="G19" s="17">
        <v>245922.97394570397</v>
      </c>
      <c r="H19" s="17">
        <v>266069.36575010093</v>
      </c>
      <c r="I19" s="17">
        <v>286007.49245938146</v>
      </c>
      <c r="J19" s="17">
        <v>309409.00575353985</v>
      </c>
      <c r="K19" s="17">
        <v>316943.27073897724</v>
      </c>
      <c r="L19" s="4"/>
      <c r="M19" s="5"/>
      <c r="N19" s="5"/>
      <c r="O19" s="4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2"/>
      <c r="FZ19" s="2"/>
      <c r="GA19" s="2"/>
    </row>
    <row r="20" spans="1:184" s="9" customFormat="1" ht="28.5">
      <c r="A20" s="22" t="s">
        <v>67</v>
      </c>
      <c r="B20" s="23" t="s">
        <v>10</v>
      </c>
      <c r="C20" s="15">
        <f>SUM(C21:C27)</f>
        <v>1347538.4427078073</v>
      </c>
      <c r="D20" s="15">
        <f t="shared" ref="D20:K20" si="4">SUM(D21:D27)</f>
        <v>1509441.2159664184</v>
      </c>
      <c r="E20" s="15">
        <f t="shared" si="4"/>
        <v>1639446.0186116602</v>
      </c>
      <c r="F20" s="15">
        <f t="shared" si="4"/>
        <v>1841387.2409274878</v>
      </c>
      <c r="G20" s="15">
        <f t="shared" si="4"/>
        <v>2037154.1731138227</v>
      </c>
      <c r="H20" s="15">
        <f t="shared" si="4"/>
        <v>2183138.0734889628</v>
      </c>
      <c r="I20" s="15">
        <f t="shared" si="4"/>
        <v>2317687.00843423</v>
      </c>
      <c r="J20" s="15">
        <f t="shared" si="4"/>
        <v>2300012.3506781468</v>
      </c>
      <c r="K20" s="15">
        <f t="shared" si="4"/>
        <v>2331166.7354396186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2"/>
      <c r="FZ20" s="2"/>
      <c r="GA20" s="2"/>
      <c r="GB20" s="3"/>
    </row>
    <row r="21" spans="1:184">
      <c r="A21" s="30">
        <v>7.1</v>
      </c>
      <c r="B21" s="16" t="s">
        <v>11</v>
      </c>
      <c r="C21" s="17">
        <v>179465.56410125067</v>
      </c>
      <c r="D21" s="17">
        <v>222895.79144099148</v>
      </c>
      <c r="E21" s="17">
        <v>247614.53763189272</v>
      </c>
      <c r="F21" s="17">
        <v>297269.385135105</v>
      </c>
      <c r="G21" s="17">
        <v>336282</v>
      </c>
      <c r="H21" s="17">
        <v>285708.94779943861</v>
      </c>
      <c r="I21" s="17">
        <v>308210.91493155208</v>
      </c>
      <c r="J21" s="17">
        <v>319541.56693395862</v>
      </c>
      <c r="K21" s="17">
        <v>357774.35423762351</v>
      </c>
      <c r="L21" s="4"/>
      <c r="M21" s="5"/>
      <c r="N21" s="5"/>
      <c r="O21" s="4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2"/>
      <c r="FZ21" s="2"/>
      <c r="GA21" s="2"/>
    </row>
    <row r="22" spans="1:184">
      <c r="A22" s="30">
        <v>7.2</v>
      </c>
      <c r="B22" s="16" t="s">
        <v>12</v>
      </c>
      <c r="C22" s="17">
        <v>693449.518943</v>
      </c>
      <c r="D22" s="17">
        <v>780614.65528253966</v>
      </c>
      <c r="E22" s="17">
        <v>830026.27269380842</v>
      </c>
      <c r="F22" s="17">
        <v>884836.50034184637</v>
      </c>
      <c r="G22" s="17">
        <v>951900.53299762006</v>
      </c>
      <c r="H22" s="17">
        <v>1098317.7862534467</v>
      </c>
      <c r="I22" s="17">
        <v>1196609.1636948891</v>
      </c>
      <c r="J22" s="17">
        <v>1165254.7941845381</v>
      </c>
      <c r="K22" s="17">
        <v>1132839.6745779235</v>
      </c>
      <c r="L22" s="4"/>
      <c r="M22" s="5"/>
      <c r="N22" s="5"/>
      <c r="O22" s="4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2"/>
      <c r="FZ22" s="2"/>
      <c r="GA22" s="2"/>
    </row>
    <row r="23" spans="1:184">
      <c r="A23" s="30">
        <v>7.3</v>
      </c>
      <c r="B23" s="16" t="s">
        <v>13</v>
      </c>
      <c r="C23" s="17">
        <v>41961.716959790305</v>
      </c>
      <c r="D23" s="17">
        <v>41416.370118140745</v>
      </c>
      <c r="E23" s="17">
        <v>39865.553087576147</v>
      </c>
      <c r="F23" s="17">
        <v>43672.848661376964</v>
      </c>
      <c r="G23" s="17">
        <v>41227.870616517917</v>
      </c>
      <c r="H23" s="17">
        <v>64054.337110361586</v>
      </c>
      <c r="I23" s="17">
        <v>75027.607313302593</v>
      </c>
      <c r="J23" s="17">
        <v>80115.80446011007</v>
      </c>
      <c r="K23" s="17">
        <v>82280.751524568215</v>
      </c>
      <c r="L23" s="4"/>
      <c r="M23" s="5"/>
      <c r="N23" s="5"/>
      <c r="O23" s="4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2"/>
      <c r="FZ23" s="2"/>
      <c r="GA23" s="2"/>
    </row>
    <row r="24" spans="1:184">
      <c r="A24" s="30">
        <v>7.4</v>
      </c>
      <c r="B24" s="16" t="s">
        <v>14</v>
      </c>
      <c r="C24" s="17">
        <v>3420.9616000000001</v>
      </c>
      <c r="D24" s="17">
        <v>7031.2157080124916</v>
      </c>
      <c r="E24" s="17">
        <v>4939.306000318722</v>
      </c>
      <c r="F24" s="17">
        <v>8142.8064492930262</v>
      </c>
      <c r="G24" s="17">
        <v>15811.395841774138</v>
      </c>
      <c r="H24" s="17">
        <v>17343.272115206913</v>
      </c>
      <c r="I24" s="17">
        <v>20526.982175328623</v>
      </c>
      <c r="J24" s="17">
        <v>18578.688061003661</v>
      </c>
      <c r="K24" s="17">
        <v>14269.253803117741</v>
      </c>
      <c r="L24" s="4"/>
      <c r="M24" s="5"/>
      <c r="N24" s="5"/>
      <c r="O24" s="4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2"/>
      <c r="FZ24" s="2"/>
      <c r="GA24" s="2"/>
    </row>
    <row r="25" spans="1:184">
      <c r="A25" s="30">
        <v>7.5</v>
      </c>
      <c r="B25" s="16" t="s">
        <v>15</v>
      </c>
      <c r="C25" s="17">
        <v>80536.490812000004</v>
      </c>
      <c r="D25" s="17">
        <v>85284.294565551536</v>
      </c>
      <c r="E25" s="17">
        <v>91874.556820605518</v>
      </c>
      <c r="F25" s="17">
        <v>109261.59213985204</v>
      </c>
      <c r="G25" s="17">
        <v>114729.94721503559</v>
      </c>
      <c r="H25" s="17">
        <v>136661.37852317441</v>
      </c>
      <c r="I25" s="17">
        <v>163189.93328314155</v>
      </c>
      <c r="J25" s="17">
        <v>140988.58158527972</v>
      </c>
      <c r="K25" s="17">
        <v>137171.46115708305</v>
      </c>
      <c r="L25" s="4"/>
      <c r="M25" s="5"/>
      <c r="N25" s="5"/>
      <c r="O25" s="4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2"/>
      <c r="FZ25" s="2"/>
      <c r="GA25" s="2"/>
    </row>
    <row r="26" spans="1:184">
      <c r="A26" s="30">
        <v>7.6</v>
      </c>
      <c r="B26" s="16" t="s">
        <v>16</v>
      </c>
      <c r="C26" s="17">
        <v>13967.281391290875</v>
      </c>
      <c r="D26" s="17">
        <v>14038.612315708455</v>
      </c>
      <c r="E26" s="17">
        <v>14303.657309928951</v>
      </c>
      <c r="F26" s="17">
        <v>13838.121710398342</v>
      </c>
      <c r="G26" s="17">
        <v>15729.972817767908</v>
      </c>
      <c r="H26" s="17">
        <v>19922.771283809965</v>
      </c>
      <c r="I26" s="17">
        <v>20021.208505196329</v>
      </c>
      <c r="J26" s="17">
        <v>21852.099889385085</v>
      </c>
      <c r="K26" s="17">
        <v>23170.200863190261</v>
      </c>
      <c r="L26" s="4"/>
      <c r="M26" s="5"/>
      <c r="N26" s="5"/>
      <c r="O26" s="4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2"/>
      <c r="FZ26" s="2"/>
      <c r="GA26" s="2"/>
    </row>
    <row r="27" spans="1:184" ht="28.5">
      <c r="A27" s="30">
        <v>7.7</v>
      </c>
      <c r="B27" s="16" t="s">
        <v>17</v>
      </c>
      <c r="C27" s="17">
        <v>334736.90890047548</v>
      </c>
      <c r="D27" s="17">
        <v>358160.27653547405</v>
      </c>
      <c r="E27" s="17">
        <v>410822.13506752998</v>
      </c>
      <c r="F27" s="17">
        <v>484365.98648961633</v>
      </c>
      <c r="G27" s="17">
        <v>561472.45362510718</v>
      </c>
      <c r="H27" s="17">
        <v>561129.58040352445</v>
      </c>
      <c r="I27" s="17">
        <v>534101.19853081997</v>
      </c>
      <c r="J27" s="17">
        <v>553680.81556387176</v>
      </c>
      <c r="K27" s="17">
        <v>583661.03927611222</v>
      </c>
      <c r="L27" s="4"/>
      <c r="M27" s="5"/>
      <c r="N27" s="5"/>
      <c r="O27" s="4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2"/>
      <c r="FZ27" s="2"/>
      <c r="GA27" s="2"/>
    </row>
    <row r="28" spans="1:184">
      <c r="A28" s="31" t="s">
        <v>68</v>
      </c>
      <c r="B28" s="16" t="s">
        <v>18</v>
      </c>
      <c r="C28" s="17">
        <v>796303.23501495773</v>
      </c>
      <c r="D28" s="17">
        <v>898381.16737987532</v>
      </c>
      <c r="E28" s="17">
        <v>929171.81396513991</v>
      </c>
      <c r="F28" s="17">
        <v>1018384.1910623803</v>
      </c>
      <c r="G28" s="17">
        <v>1097064</v>
      </c>
      <c r="H28" s="17">
        <v>1065757.4242457023</v>
      </c>
      <c r="I28" s="17">
        <v>1206325.8263241944</v>
      </c>
      <c r="J28" s="17">
        <v>1223816.3928794309</v>
      </c>
      <c r="K28" s="17">
        <v>1307352.5014819293</v>
      </c>
      <c r="L28" s="4"/>
      <c r="M28" s="5"/>
      <c r="N28" s="5"/>
      <c r="O28" s="4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2"/>
      <c r="FZ28" s="2"/>
      <c r="GA28" s="2"/>
    </row>
    <row r="29" spans="1:184" ht="28.5">
      <c r="A29" s="31" t="s">
        <v>69</v>
      </c>
      <c r="B29" s="16" t="s">
        <v>19</v>
      </c>
      <c r="C29" s="17">
        <v>1707147.3494978191</v>
      </c>
      <c r="D29" s="17">
        <v>1770646.9036316897</v>
      </c>
      <c r="E29" s="17">
        <v>1889542.0444315267</v>
      </c>
      <c r="F29" s="17">
        <v>2002383.4675213043</v>
      </c>
      <c r="G29" s="17">
        <v>2154941.0022981153</v>
      </c>
      <c r="H29" s="17">
        <v>2312811.6755552981</v>
      </c>
      <c r="I29" s="17">
        <v>2450798.2185713723</v>
      </c>
      <c r="J29" s="17">
        <v>2570131.4294459871</v>
      </c>
      <c r="K29" s="17">
        <v>2774829.9865593789</v>
      </c>
      <c r="L29" s="4"/>
      <c r="M29" s="5"/>
      <c r="N29" s="5"/>
      <c r="O29" s="4"/>
      <c r="P29" s="6"/>
      <c r="Q29" s="6"/>
      <c r="R29" s="6"/>
      <c r="S29" s="6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2"/>
      <c r="FZ29" s="2"/>
      <c r="GA29" s="2"/>
    </row>
    <row r="30" spans="1:184">
      <c r="A30" s="31" t="s">
        <v>70</v>
      </c>
      <c r="B30" s="16" t="s">
        <v>44</v>
      </c>
      <c r="C30" s="17">
        <v>863076.91029759601</v>
      </c>
      <c r="D30" s="17">
        <v>923056.16608853999</v>
      </c>
      <c r="E30" s="17">
        <v>1249331.6243043009</v>
      </c>
      <c r="F30" s="17">
        <v>1340688.6890013071</v>
      </c>
      <c r="G30" s="17">
        <v>1434156.2324521423</v>
      </c>
      <c r="H30" s="17">
        <v>1436997.3759638818</v>
      </c>
      <c r="I30" s="17">
        <v>1517803.8425806309</v>
      </c>
      <c r="J30" s="17">
        <v>1799852.5055655348</v>
      </c>
      <c r="K30" s="17">
        <v>2173932.3493736675</v>
      </c>
      <c r="L30" s="4"/>
      <c r="M30" s="5"/>
      <c r="N30" s="5"/>
      <c r="O30" s="4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2"/>
      <c r="FZ30" s="2"/>
      <c r="GA30" s="2"/>
    </row>
    <row r="31" spans="1:184">
      <c r="A31" s="31" t="s">
        <v>71</v>
      </c>
      <c r="B31" s="16" t="s">
        <v>20</v>
      </c>
      <c r="C31" s="17">
        <v>1738239.0161168047</v>
      </c>
      <c r="D31" s="17">
        <v>1741648.367618989</v>
      </c>
      <c r="E31" s="17">
        <v>1665455.0954966478</v>
      </c>
      <c r="F31" s="17">
        <v>1733178.0764807372</v>
      </c>
      <c r="G31" s="17">
        <v>1810066.485108552</v>
      </c>
      <c r="H31" s="17">
        <v>1882068.7968860834</v>
      </c>
      <c r="I31" s="17">
        <v>2154504.183457782</v>
      </c>
      <c r="J31" s="17">
        <v>2433171.0754556302</v>
      </c>
      <c r="K31" s="17">
        <v>2545130.6326115839</v>
      </c>
      <c r="L31" s="4"/>
      <c r="M31" s="5"/>
      <c r="N31" s="5"/>
      <c r="O31" s="4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2"/>
      <c r="FZ31" s="2"/>
      <c r="GA31" s="2"/>
    </row>
    <row r="32" spans="1:184">
      <c r="A32" s="32"/>
      <c r="B32" s="19" t="s">
        <v>30</v>
      </c>
      <c r="C32" s="20">
        <f>C17+C20+C28+C29+C30+C31</f>
        <v>8488159.3067297004</v>
      </c>
      <c r="D32" s="20">
        <f t="shared" ref="D32:K32" si="5">D17+D20+D28+D29+D30+D31</f>
        <v>9117404.564174708</v>
      </c>
      <c r="E32" s="20">
        <f t="shared" si="5"/>
        <v>9827200.6214754991</v>
      </c>
      <c r="F32" s="20">
        <f t="shared" si="5"/>
        <v>10588381.372315204</v>
      </c>
      <c r="G32" s="20">
        <f t="shared" si="5"/>
        <v>11585388.016246667</v>
      </c>
      <c r="H32" s="20">
        <f t="shared" si="5"/>
        <v>12045428.887823045</v>
      </c>
      <c r="I32" s="20">
        <f t="shared" si="5"/>
        <v>13115202.994038995</v>
      </c>
      <c r="J32" s="20">
        <f t="shared" si="5"/>
        <v>14050113.472484089</v>
      </c>
      <c r="K32" s="20">
        <f t="shared" si="5"/>
        <v>14981232.937489867</v>
      </c>
      <c r="L32" s="4"/>
      <c r="M32" s="5"/>
      <c r="N32" s="5"/>
      <c r="O32" s="4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2"/>
      <c r="FZ32" s="2"/>
      <c r="GA32" s="2"/>
    </row>
    <row r="33" spans="1:184" s="9" customFormat="1">
      <c r="A33" s="22" t="s">
        <v>27</v>
      </c>
      <c r="B33" s="24" t="s">
        <v>31</v>
      </c>
      <c r="C33" s="15">
        <f t="shared" ref="C33:K33" si="6">C6+C11+C13+C14+C15+C17+C20+C28+C29+C30+C31</f>
        <v>22023169.002408583</v>
      </c>
      <c r="D33" s="15">
        <f t="shared" si="6"/>
        <v>23191892.295387357</v>
      </c>
      <c r="E33" s="15">
        <f t="shared" si="6"/>
        <v>25256176.480727237</v>
      </c>
      <c r="F33" s="15">
        <f t="shared" si="6"/>
        <v>25584001.801543035</v>
      </c>
      <c r="G33" s="15">
        <f t="shared" si="6"/>
        <v>27464169.230399556</v>
      </c>
      <c r="H33" s="15">
        <f t="shared" si="6"/>
        <v>31084900.493760135</v>
      </c>
      <c r="I33" s="15">
        <f t="shared" si="6"/>
        <v>32699505.182686776</v>
      </c>
      <c r="J33" s="15">
        <f t="shared" si="6"/>
        <v>34651925.908998638</v>
      </c>
      <c r="K33" s="15">
        <f t="shared" si="6"/>
        <v>36407767.614697307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2"/>
      <c r="FZ33" s="2"/>
      <c r="GA33" s="2"/>
      <c r="GB33" s="3"/>
    </row>
    <row r="34" spans="1:184">
      <c r="A34" s="34" t="s">
        <v>33</v>
      </c>
      <c r="B34" s="25" t="s">
        <v>25</v>
      </c>
      <c r="C34" s="17">
        <v>2031088.5159155158</v>
      </c>
      <c r="D34" s="17">
        <v>2136424.6905016657</v>
      </c>
      <c r="E34" s="17">
        <v>2257786.4394688131</v>
      </c>
      <c r="F34" s="17">
        <v>2398864.494942497</v>
      </c>
      <c r="G34" s="17">
        <v>2582087.1346529489</v>
      </c>
      <c r="H34" s="17">
        <v>3430016.3796227346</v>
      </c>
      <c r="I34" s="17">
        <v>4180962.4703398105</v>
      </c>
      <c r="J34" s="17">
        <v>4600967.3845891403</v>
      </c>
      <c r="K34" s="17">
        <v>4965425.6137947254</v>
      </c>
      <c r="L34" s="4"/>
      <c r="M34" s="5"/>
      <c r="N34" s="5"/>
      <c r="O34" s="4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</row>
    <row r="35" spans="1:184">
      <c r="A35" s="34" t="s">
        <v>34</v>
      </c>
      <c r="B35" s="25" t="s">
        <v>24</v>
      </c>
      <c r="C35" s="17">
        <v>955550</v>
      </c>
      <c r="D35" s="17">
        <v>991968.77279375878</v>
      </c>
      <c r="E35" s="17">
        <v>924809.6181172292</v>
      </c>
      <c r="F35" s="17">
        <v>916332.17860606895</v>
      </c>
      <c r="G35" s="17">
        <v>823363.39888006239</v>
      </c>
      <c r="H35" s="17">
        <v>793150.65289153624</v>
      </c>
      <c r="I35" s="17">
        <v>799424.51929633168</v>
      </c>
      <c r="J35" s="17">
        <v>1031047.5849212926</v>
      </c>
      <c r="K35" s="17">
        <v>1134877.9023040591</v>
      </c>
      <c r="L35" s="4"/>
      <c r="M35" s="5"/>
      <c r="N35" s="5"/>
      <c r="O35" s="4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</row>
    <row r="36" spans="1:184">
      <c r="A36" s="35" t="s">
        <v>35</v>
      </c>
      <c r="B36" s="26" t="s">
        <v>45</v>
      </c>
      <c r="C36" s="20">
        <f>C33+C34-C35</f>
        <v>23098707.518324099</v>
      </c>
      <c r="D36" s="20">
        <f t="shared" ref="D36:K36" si="7">D33+D34-D35</f>
        <v>24336348.213095266</v>
      </c>
      <c r="E36" s="20">
        <f t="shared" si="7"/>
        <v>26589153.302078821</v>
      </c>
      <c r="F36" s="20">
        <f t="shared" si="7"/>
        <v>27066534.117879461</v>
      </c>
      <c r="G36" s="20">
        <f t="shared" si="7"/>
        <v>29222892.966172446</v>
      </c>
      <c r="H36" s="20">
        <f t="shared" si="7"/>
        <v>33721766.220491327</v>
      </c>
      <c r="I36" s="20">
        <f t="shared" si="7"/>
        <v>36081043.133730255</v>
      </c>
      <c r="J36" s="20">
        <f t="shared" si="7"/>
        <v>38221845.708666489</v>
      </c>
      <c r="K36" s="20">
        <f t="shared" si="7"/>
        <v>40238315.326187976</v>
      </c>
      <c r="L36" s="4"/>
      <c r="M36" s="5"/>
      <c r="N36" s="5"/>
      <c r="O36" s="4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</row>
    <row r="37" spans="1:184">
      <c r="A37" s="34" t="s">
        <v>36</v>
      </c>
      <c r="B37" s="25" t="s">
        <v>32</v>
      </c>
      <c r="C37" s="12">
        <f>GSVA_cur!C37</f>
        <v>421090</v>
      </c>
      <c r="D37" s="12">
        <f>GSVA_cur!D37</f>
        <v>423400</v>
      </c>
      <c r="E37" s="12">
        <f>GSVA_cur!E37</f>
        <v>425700</v>
      </c>
      <c r="F37" s="12">
        <f>GSVA_cur!F37</f>
        <v>428010</v>
      </c>
      <c r="G37" s="12">
        <f>GSVA_cur!G37</f>
        <v>430320</v>
      </c>
      <c r="H37" s="12">
        <f>GSVA_cur!H37</f>
        <v>432340</v>
      </c>
      <c r="I37" s="12">
        <f>GSVA_cur!I37</f>
        <v>434150</v>
      </c>
      <c r="J37" s="12">
        <f>GSVA_cur!J37</f>
        <v>435960</v>
      </c>
      <c r="K37" s="12">
        <f>GSVA_cur!K37</f>
        <v>437770</v>
      </c>
      <c r="P37" s="2"/>
      <c r="Q37" s="2"/>
      <c r="R37" s="2"/>
      <c r="S37" s="2"/>
    </row>
    <row r="38" spans="1:184">
      <c r="A38" s="35" t="s">
        <v>37</v>
      </c>
      <c r="B38" s="26" t="s">
        <v>48</v>
      </c>
      <c r="C38" s="20">
        <f>C36/C37*1000</f>
        <v>54854.562013641022</v>
      </c>
      <c r="D38" s="20">
        <f t="shared" ref="D38:K38" si="8">D36/D37*1000</f>
        <v>57478.38500967234</v>
      </c>
      <c r="E38" s="20">
        <f t="shared" si="8"/>
        <v>62459.838623628901</v>
      </c>
      <c r="F38" s="20">
        <f t="shared" si="8"/>
        <v>63238.088170555508</v>
      </c>
      <c r="G38" s="20">
        <f t="shared" si="8"/>
        <v>67909.678765041012</v>
      </c>
      <c r="H38" s="20">
        <f t="shared" si="8"/>
        <v>77998.256512215681</v>
      </c>
      <c r="I38" s="20">
        <f t="shared" si="8"/>
        <v>83107.320358701501</v>
      </c>
      <c r="J38" s="20">
        <f t="shared" si="8"/>
        <v>87672.827114107917</v>
      </c>
      <c r="K38" s="20">
        <f t="shared" si="8"/>
        <v>91916.566521662011</v>
      </c>
      <c r="O38" s="4"/>
      <c r="P38" s="4"/>
      <c r="Q38" s="4"/>
      <c r="R38" s="4"/>
      <c r="S38" s="4"/>
      <c r="BT38" s="5"/>
      <c r="BU38" s="5"/>
      <c r="BV38" s="5"/>
      <c r="BW38" s="5"/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19" max="1048575" man="1"/>
    <brk id="31" max="1048575" man="1"/>
    <brk id="47" max="1048575" man="1"/>
    <brk id="111" max="95" man="1"/>
    <brk id="147" max="1048575" man="1"/>
    <brk id="171" max="1048575" man="1"/>
    <brk id="179" max="9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B38"/>
  <sheetViews>
    <sheetView zoomScaleSheetLayoutView="100" workbookViewId="0">
      <pane xSplit="2" ySplit="5" topLeftCell="C27" activePane="bottomRight" state="frozen"/>
      <selection activeCell="H2" sqref="H2"/>
      <selection pane="topRight" activeCell="H2" sqref="H2"/>
      <selection pane="bottomLeft" activeCell="H2" sqref="H2"/>
      <selection pane="bottomRight" activeCell="B44" sqref="B44"/>
    </sheetView>
  </sheetViews>
  <sheetFormatPr defaultColWidth="8.85546875" defaultRowHeight="15"/>
  <cols>
    <col min="1" max="1" width="11" style="1" customWidth="1"/>
    <col min="2" max="2" width="37.28515625" style="1" customWidth="1"/>
    <col min="3" max="5" width="11.28515625" style="1" customWidth="1"/>
    <col min="6" max="6" width="11.28515625" style="3" customWidth="1"/>
    <col min="7" max="11" width="11.85546875" style="2" customWidth="1"/>
    <col min="12" max="12" width="11.7109375" style="2" customWidth="1"/>
    <col min="13" max="13" width="9.140625" style="3" customWidth="1"/>
    <col min="14" max="14" width="10.85546875" style="3" customWidth="1"/>
    <col min="15" max="15" width="10.85546875" style="2" customWidth="1"/>
    <col min="16" max="16" width="11" style="3" customWidth="1"/>
    <col min="17" max="19" width="11.42578125" style="3" customWidth="1"/>
    <col min="20" max="47" width="9.140625" style="3" customWidth="1"/>
    <col min="48" max="48" width="12.42578125" style="3" customWidth="1"/>
    <col min="49" max="70" width="9.140625" style="3" customWidth="1"/>
    <col min="71" max="71" width="12.140625" style="3" customWidth="1"/>
    <col min="72" max="75" width="9.140625" style="3" customWidth="1"/>
    <col min="76" max="80" width="9.140625" style="3" hidden="1" customWidth="1"/>
    <col min="81" max="81" width="9.140625" style="3" customWidth="1"/>
    <col min="82" max="86" width="9.140625" style="3" hidden="1" customWidth="1"/>
    <col min="87" max="87" width="9.140625" style="3" customWidth="1"/>
    <col min="88" max="92" width="9.140625" style="3" hidden="1" customWidth="1"/>
    <col min="93" max="93" width="9.140625" style="3" customWidth="1"/>
    <col min="94" max="98" width="9.140625" style="3" hidden="1" customWidth="1"/>
    <col min="99" max="99" width="9.140625" style="3" customWidth="1"/>
    <col min="100" max="104" width="9.140625" style="3" hidden="1" customWidth="1"/>
    <col min="105" max="105" width="9.140625" style="2" customWidth="1"/>
    <col min="106" max="110" width="9.140625" style="2" hidden="1" customWidth="1"/>
    <col min="111" max="111" width="9.140625" style="2" customWidth="1"/>
    <col min="112" max="116" width="9.140625" style="2" hidden="1" customWidth="1"/>
    <col min="117" max="117" width="9.140625" style="2" customWidth="1"/>
    <col min="118" max="122" width="9.140625" style="2" hidden="1" customWidth="1"/>
    <col min="123" max="123" width="9.140625" style="2" customWidth="1"/>
    <col min="124" max="153" width="9.140625" style="3" customWidth="1"/>
    <col min="154" max="154" width="9.140625" style="3" hidden="1" customWidth="1"/>
    <col min="155" max="162" width="9.140625" style="3" customWidth="1"/>
    <col min="163" max="163" width="9.140625" style="3" hidden="1" customWidth="1"/>
    <col min="164" max="168" width="9.140625" style="3" customWidth="1"/>
    <col min="169" max="169" width="9.140625" style="3" hidden="1" customWidth="1"/>
    <col min="170" max="179" width="9.140625" style="3" customWidth="1"/>
    <col min="180" max="183" width="8.85546875" style="3"/>
    <col min="184" max="184" width="12.7109375" style="3" bestFit="1" customWidth="1"/>
    <col min="185" max="16384" width="8.85546875" style="1"/>
  </cols>
  <sheetData>
    <row r="1" spans="1:184" ht="21">
      <c r="A1" s="1" t="s">
        <v>43</v>
      </c>
      <c r="B1" s="10" t="s">
        <v>56</v>
      </c>
      <c r="H1" s="2" t="s">
        <v>72</v>
      </c>
      <c r="N1" s="4"/>
    </row>
    <row r="2" spans="1:184" ht="15.75">
      <c r="A2" s="8" t="s">
        <v>40</v>
      </c>
    </row>
    <row r="3" spans="1:184" ht="15.75">
      <c r="A3" s="8"/>
    </row>
    <row r="4" spans="1:184" ht="15.75">
      <c r="A4" s="8"/>
      <c r="E4" s="7"/>
      <c r="F4" s="7" t="s">
        <v>47</v>
      </c>
    </row>
    <row r="5" spans="1:184">
      <c r="A5" s="28" t="s">
        <v>0</v>
      </c>
      <c r="B5" s="29" t="s">
        <v>1</v>
      </c>
      <c r="C5" s="12" t="s">
        <v>21</v>
      </c>
      <c r="D5" s="12" t="s">
        <v>22</v>
      </c>
      <c r="E5" s="12" t="s">
        <v>23</v>
      </c>
      <c r="F5" s="12" t="s">
        <v>46</v>
      </c>
      <c r="G5" s="27" t="s">
        <v>55</v>
      </c>
      <c r="H5" s="27" t="s">
        <v>57</v>
      </c>
      <c r="I5" s="27" t="s">
        <v>58</v>
      </c>
      <c r="J5" s="27" t="s">
        <v>59</v>
      </c>
      <c r="K5" s="27" t="s">
        <v>60</v>
      </c>
    </row>
    <row r="6" spans="1:184" s="9" customFormat="1">
      <c r="A6" s="22" t="s">
        <v>26</v>
      </c>
      <c r="B6" s="14" t="s">
        <v>2</v>
      </c>
      <c r="C6" s="15">
        <f>SUM(C7:C10)</f>
        <v>3655362.3966614446</v>
      </c>
      <c r="D6" s="15">
        <f t="shared" ref="D6:K6" si="0">SUM(D7:D10)</f>
        <v>5020903.9850017047</v>
      </c>
      <c r="E6" s="15">
        <f t="shared" si="0"/>
        <v>5303736.6689968575</v>
      </c>
      <c r="F6" s="15">
        <f t="shared" si="0"/>
        <v>6140445.2013459019</v>
      </c>
      <c r="G6" s="15">
        <f t="shared" si="0"/>
        <v>5706522.3414972778</v>
      </c>
      <c r="H6" s="15">
        <f t="shared" si="0"/>
        <v>6917069.953982654</v>
      </c>
      <c r="I6" s="15">
        <f t="shared" si="0"/>
        <v>6926137.1483384511</v>
      </c>
      <c r="J6" s="15">
        <f t="shared" si="0"/>
        <v>8020921.5820511095</v>
      </c>
      <c r="K6" s="15">
        <f t="shared" si="0"/>
        <v>8808779.574167829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2"/>
      <c r="FZ6" s="2"/>
      <c r="GA6" s="2"/>
      <c r="GB6" s="3"/>
    </row>
    <row r="7" spans="1:184">
      <c r="A7" s="30">
        <v>1.1000000000000001</v>
      </c>
      <c r="B7" s="16" t="s">
        <v>49</v>
      </c>
      <c r="C7" s="17">
        <v>2323278.2105052201</v>
      </c>
      <c r="D7" s="17">
        <v>3484350.2785758106</v>
      </c>
      <c r="E7" s="17">
        <v>3490503.3943475755</v>
      </c>
      <c r="F7" s="17">
        <v>4084682.4514599182</v>
      </c>
      <c r="G7" s="17">
        <v>3380092.4721973334</v>
      </c>
      <c r="H7" s="17">
        <v>4278440.0007276079</v>
      </c>
      <c r="I7" s="17">
        <v>3959785.2515154099</v>
      </c>
      <c r="J7" s="17">
        <v>4587273.895455244</v>
      </c>
      <c r="K7" s="17">
        <v>4727649.4999522893</v>
      </c>
      <c r="L7" s="4"/>
      <c r="M7" s="5"/>
      <c r="N7" s="5"/>
      <c r="O7" s="4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2"/>
      <c r="FZ7" s="2"/>
      <c r="GA7" s="2"/>
    </row>
    <row r="8" spans="1:184">
      <c r="A8" s="30">
        <v>1.2</v>
      </c>
      <c r="B8" s="16" t="s">
        <v>50</v>
      </c>
      <c r="C8" s="17">
        <v>528868.92552253534</v>
      </c>
      <c r="D8" s="17">
        <v>625383.3619437695</v>
      </c>
      <c r="E8" s="17">
        <v>716080.46584407799</v>
      </c>
      <c r="F8" s="17">
        <v>789281.07899687684</v>
      </c>
      <c r="G8" s="17">
        <v>867277.05923982558</v>
      </c>
      <c r="H8" s="17">
        <v>896511.26190529054</v>
      </c>
      <c r="I8" s="17">
        <v>1173589.6600998954</v>
      </c>
      <c r="J8" s="17">
        <v>1432246.5856843372</v>
      </c>
      <c r="K8" s="17">
        <v>1857037.2507614098</v>
      </c>
      <c r="L8" s="4"/>
      <c r="M8" s="5"/>
      <c r="N8" s="5"/>
      <c r="O8" s="4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2"/>
      <c r="FZ8" s="2"/>
      <c r="GA8" s="2"/>
    </row>
    <row r="9" spans="1:184">
      <c r="A9" s="30">
        <v>1.3</v>
      </c>
      <c r="B9" s="16" t="s">
        <v>51</v>
      </c>
      <c r="C9" s="17">
        <v>565936.00189778744</v>
      </c>
      <c r="D9" s="17">
        <v>612932.79339330643</v>
      </c>
      <c r="E9" s="17">
        <v>777012.89483022853</v>
      </c>
      <c r="F9" s="17">
        <v>855628.53244176635</v>
      </c>
      <c r="G9" s="17">
        <v>948938.54802350944</v>
      </c>
      <c r="H9" s="17">
        <v>1099288.7685860037</v>
      </c>
      <c r="I9" s="17">
        <v>999098.00759383547</v>
      </c>
      <c r="J9" s="17">
        <v>1120031.3651929172</v>
      </c>
      <c r="K9" s="17">
        <v>1175469.778142028</v>
      </c>
      <c r="L9" s="4"/>
      <c r="M9" s="5"/>
      <c r="N9" s="5"/>
      <c r="O9" s="4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2"/>
      <c r="FZ9" s="2"/>
      <c r="GA9" s="2"/>
    </row>
    <row r="10" spans="1:184">
      <c r="A10" s="30">
        <v>1.4</v>
      </c>
      <c r="B10" s="16" t="s">
        <v>52</v>
      </c>
      <c r="C10" s="17">
        <v>237279.25873590185</v>
      </c>
      <c r="D10" s="17">
        <v>298237.55108881852</v>
      </c>
      <c r="E10" s="17">
        <v>320139.913974975</v>
      </c>
      <c r="F10" s="17">
        <v>410853.13844734069</v>
      </c>
      <c r="G10" s="17">
        <v>510214.26203660987</v>
      </c>
      <c r="H10" s="17">
        <v>642829.9227637531</v>
      </c>
      <c r="I10" s="17">
        <v>793664.22912930942</v>
      </c>
      <c r="J10" s="17">
        <v>881369.73571861081</v>
      </c>
      <c r="K10" s="17">
        <v>1048623.0453121031</v>
      </c>
      <c r="L10" s="4"/>
      <c r="M10" s="5"/>
      <c r="N10" s="5"/>
      <c r="O10" s="4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2"/>
      <c r="FZ10" s="2"/>
      <c r="GA10" s="2"/>
    </row>
    <row r="11" spans="1:184">
      <c r="A11" s="31" t="s">
        <v>62</v>
      </c>
      <c r="B11" s="16" t="s">
        <v>3</v>
      </c>
      <c r="C11" s="17">
        <v>2254986.3064015568</v>
      </c>
      <c r="D11" s="17">
        <v>2234557.101433428</v>
      </c>
      <c r="E11" s="17">
        <v>2457251.4911175403</v>
      </c>
      <c r="F11" s="17">
        <v>2307232.0045837141</v>
      </c>
      <c r="G11" s="17">
        <v>2396774.4226529617</v>
      </c>
      <c r="H11" s="17">
        <v>2766207.6323426687</v>
      </c>
      <c r="I11" s="17">
        <v>2926550.5343774399</v>
      </c>
      <c r="J11" s="17">
        <v>3499389.2635217435</v>
      </c>
      <c r="K11" s="17">
        <v>4036152.0208835551</v>
      </c>
      <c r="L11" s="4"/>
      <c r="M11" s="5"/>
      <c r="N11" s="5"/>
      <c r="O11" s="4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2"/>
      <c r="FZ11" s="2"/>
      <c r="GA11" s="2"/>
    </row>
    <row r="12" spans="1:184">
      <c r="A12" s="32"/>
      <c r="B12" s="19" t="s">
        <v>28</v>
      </c>
      <c r="C12" s="20">
        <f>C6+C11</f>
        <v>5910348.7030630019</v>
      </c>
      <c r="D12" s="20">
        <f t="shared" ref="D12:K12" si="1">D6+D11</f>
        <v>7255461.0864351327</v>
      </c>
      <c r="E12" s="20">
        <f t="shared" si="1"/>
        <v>7760988.1601143982</v>
      </c>
      <c r="F12" s="20">
        <f t="shared" si="1"/>
        <v>8447677.2059296165</v>
      </c>
      <c r="G12" s="20">
        <f t="shared" si="1"/>
        <v>8103296.7641502395</v>
      </c>
      <c r="H12" s="20">
        <f t="shared" si="1"/>
        <v>9683277.5863253232</v>
      </c>
      <c r="I12" s="20">
        <f t="shared" si="1"/>
        <v>9852687.6827158909</v>
      </c>
      <c r="J12" s="20">
        <f t="shared" si="1"/>
        <v>11520310.845572853</v>
      </c>
      <c r="K12" s="20">
        <f t="shared" si="1"/>
        <v>12844931.595051384</v>
      </c>
      <c r="L12" s="4"/>
      <c r="M12" s="5"/>
      <c r="N12" s="5"/>
      <c r="O12" s="4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2"/>
      <c r="FZ12" s="2"/>
      <c r="GA12" s="2"/>
    </row>
    <row r="13" spans="1:184" s="9" customFormat="1">
      <c r="A13" s="33" t="s">
        <v>63</v>
      </c>
      <c r="B13" s="21" t="s">
        <v>4</v>
      </c>
      <c r="C13" s="18">
        <v>3273608.4804288987</v>
      </c>
      <c r="D13" s="18">
        <v>3459143.2649451899</v>
      </c>
      <c r="E13" s="18">
        <v>4067726.7789277015</v>
      </c>
      <c r="F13" s="18">
        <v>3475552.5087953312</v>
      </c>
      <c r="G13" s="18">
        <v>3129081.0173414354</v>
      </c>
      <c r="H13" s="18">
        <v>4967219.2649425054</v>
      </c>
      <c r="I13" s="18">
        <v>6268388.2156806579</v>
      </c>
      <c r="J13" s="18">
        <v>6713749.3245919477</v>
      </c>
      <c r="K13" s="18">
        <v>6964741.8785379911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2"/>
      <c r="FZ13" s="2"/>
      <c r="GA13" s="2"/>
      <c r="GB13" s="3"/>
    </row>
    <row r="14" spans="1:184" ht="28.5">
      <c r="A14" s="31" t="s">
        <v>64</v>
      </c>
      <c r="B14" s="16" t="s">
        <v>5</v>
      </c>
      <c r="C14" s="17">
        <v>581075.24174195807</v>
      </c>
      <c r="D14" s="17">
        <v>703118.32177742338</v>
      </c>
      <c r="E14" s="17">
        <v>761679.88432848733</v>
      </c>
      <c r="F14" s="17">
        <v>650312.489684609</v>
      </c>
      <c r="G14" s="17">
        <v>825010.75487685658</v>
      </c>
      <c r="H14" s="17">
        <v>877374.90909808222</v>
      </c>
      <c r="I14" s="17">
        <v>910611.46433772158</v>
      </c>
      <c r="J14" s="17">
        <v>982707.55782485753</v>
      </c>
      <c r="K14" s="17">
        <v>930634.38501827011</v>
      </c>
      <c r="L14" s="4"/>
      <c r="M14" s="5"/>
      <c r="N14" s="5"/>
      <c r="O14" s="4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4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4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4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2"/>
      <c r="FZ14" s="2"/>
      <c r="GA14" s="2"/>
    </row>
    <row r="15" spans="1:184">
      <c r="A15" s="31" t="s">
        <v>65</v>
      </c>
      <c r="B15" s="16" t="s">
        <v>6</v>
      </c>
      <c r="C15" s="17">
        <v>1963595.7463652531</v>
      </c>
      <c r="D15" s="17">
        <v>1966116.7940525671</v>
      </c>
      <c r="E15" s="17">
        <v>2174137.6333262534</v>
      </c>
      <c r="F15" s="17">
        <v>2252189.6612681272</v>
      </c>
      <c r="G15" s="17">
        <v>2230017.0639624954</v>
      </c>
      <c r="H15" s="17">
        <v>2449272.3143534395</v>
      </c>
      <c r="I15" s="17">
        <v>2787882.2851386759</v>
      </c>
      <c r="J15" s="17">
        <v>3096064.8109484259</v>
      </c>
      <c r="K15" s="17">
        <v>3228854.1229471839</v>
      </c>
      <c r="L15" s="4"/>
      <c r="M15" s="5"/>
      <c r="N15" s="5"/>
      <c r="O15" s="4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4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4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4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2"/>
      <c r="FZ15" s="2"/>
      <c r="GA15" s="2"/>
    </row>
    <row r="16" spans="1:184">
      <c r="A16" s="32"/>
      <c r="B16" s="19" t="s">
        <v>29</v>
      </c>
      <c r="C16" s="20">
        <f>+C13+C14+C15</f>
        <v>5818279.4685361097</v>
      </c>
      <c r="D16" s="20">
        <f t="shared" ref="D16:K16" si="2">+D13+D14+D15</f>
        <v>6128378.3807751806</v>
      </c>
      <c r="E16" s="20">
        <f t="shared" si="2"/>
        <v>7003544.2965824418</v>
      </c>
      <c r="F16" s="20">
        <f t="shared" si="2"/>
        <v>6378054.6597480671</v>
      </c>
      <c r="G16" s="20">
        <f t="shared" si="2"/>
        <v>6184108.8361807875</v>
      </c>
      <c r="H16" s="20">
        <f t="shared" si="2"/>
        <v>8293866.4883940276</v>
      </c>
      <c r="I16" s="20">
        <f t="shared" si="2"/>
        <v>9966881.9651570544</v>
      </c>
      <c r="J16" s="20">
        <f t="shared" si="2"/>
        <v>10792521.693365231</v>
      </c>
      <c r="K16" s="20">
        <f t="shared" si="2"/>
        <v>11124230.386503445</v>
      </c>
      <c r="L16" s="4"/>
      <c r="M16" s="5"/>
      <c r="N16" s="5"/>
      <c r="O16" s="4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4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4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4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2"/>
      <c r="FZ16" s="2"/>
      <c r="GA16" s="2"/>
    </row>
    <row r="17" spans="1:184" s="9" customFormat="1">
      <c r="A17" s="22" t="s">
        <v>66</v>
      </c>
      <c r="B17" s="14" t="s">
        <v>7</v>
      </c>
      <c r="C17" s="15">
        <f>C18+C19</f>
        <v>1982273.6601115968</v>
      </c>
      <c r="D17" s="15">
        <f t="shared" ref="D17:K17" si="3">D18+D19</f>
        <v>2370053.9688050705</v>
      </c>
      <c r="E17" s="15">
        <f t="shared" si="3"/>
        <v>2689608.3617669931</v>
      </c>
      <c r="F17" s="15">
        <f t="shared" si="3"/>
        <v>2939662.6196519244</v>
      </c>
      <c r="G17" s="15">
        <f t="shared" si="3"/>
        <v>3207791.8434704342</v>
      </c>
      <c r="H17" s="15">
        <f t="shared" si="3"/>
        <v>3376342.3452025615</v>
      </c>
      <c r="I17" s="15">
        <f t="shared" si="3"/>
        <v>3851303.3482501167</v>
      </c>
      <c r="J17" s="15">
        <f t="shared" si="3"/>
        <v>4303203.7749039736</v>
      </c>
      <c r="K17" s="15">
        <f t="shared" si="3"/>
        <v>4523559.4974378338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2"/>
      <c r="FZ17" s="2"/>
      <c r="GA17" s="2"/>
      <c r="GB17" s="3"/>
    </row>
    <row r="18" spans="1:184">
      <c r="A18" s="30">
        <v>6.1</v>
      </c>
      <c r="B18" s="16" t="s">
        <v>8</v>
      </c>
      <c r="C18" s="17">
        <v>1794250.8671443907</v>
      </c>
      <c r="D18" s="17">
        <v>2162610.7086743093</v>
      </c>
      <c r="E18" s="17">
        <v>2463945.6914134133</v>
      </c>
      <c r="F18" s="17">
        <v>2703293.5493006059</v>
      </c>
      <c r="G18" s="17">
        <v>2957740.7555164923</v>
      </c>
      <c r="H18" s="17">
        <v>3100584.0166575988</v>
      </c>
      <c r="I18" s="17">
        <v>3537022.9190150118</v>
      </c>
      <c r="J18" s="17">
        <v>3953644.5402351981</v>
      </c>
      <c r="K18" s="17">
        <v>4154045.8196462886</v>
      </c>
      <c r="L18" s="4"/>
      <c r="M18" s="5"/>
      <c r="N18" s="5"/>
      <c r="O18" s="4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2"/>
      <c r="FZ18" s="2"/>
      <c r="GA18" s="2"/>
    </row>
    <row r="19" spans="1:184">
      <c r="A19" s="30">
        <v>6.2</v>
      </c>
      <c r="B19" s="16" t="s">
        <v>9</v>
      </c>
      <c r="C19" s="17">
        <v>188022.79296720622</v>
      </c>
      <c r="D19" s="17">
        <v>207443.26013076102</v>
      </c>
      <c r="E19" s="17">
        <v>225662.67035357992</v>
      </c>
      <c r="F19" s="17">
        <v>236369.07035131828</v>
      </c>
      <c r="G19" s="17">
        <v>250051.08795394193</v>
      </c>
      <c r="H19" s="17">
        <v>275758.32854496257</v>
      </c>
      <c r="I19" s="17">
        <v>314280.42923510494</v>
      </c>
      <c r="J19" s="17">
        <v>349559.23466877575</v>
      </c>
      <c r="K19" s="17">
        <v>369513.67779154488</v>
      </c>
      <c r="L19" s="4"/>
      <c r="M19" s="5"/>
      <c r="N19" s="5"/>
      <c r="O19" s="4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2"/>
      <c r="FZ19" s="2"/>
      <c r="GA19" s="2"/>
    </row>
    <row r="20" spans="1:184" s="9" customFormat="1" ht="28.5">
      <c r="A20" s="22" t="s">
        <v>67</v>
      </c>
      <c r="B20" s="23" t="s">
        <v>10</v>
      </c>
      <c r="C20" s="15">
        <f>SUM(C21:C27)</f>
        <v>1074689.7278419635</v>
      </c>
      <c r="D20" s="15">
        <f t="shared" ref="D20:K20" si="4">SUM(D21:D27)</f>
        <v>1257367.3429478919</v>
      </c>
      <c r="E20" s="15">
        <f t="shared" si="4"/>
        <v>1368696.6638483838</v>
      </c>
      <c r="F20" s="15">
        <f t="shared" si="4"/>
        <v>1616122.8450898379</v>
      </c>
      <c r="G20" s="15">
        <f t="shared" si="4"/>
        <v>1792723.2379557148</v>
      </c>
      <c r="H20" s="15">
        <f t="shared" si="4"/>
        <v>1970326.6282513156</v>
      </c>
      <c r="I20" s="15">
        <f t="shared" si="4"/>
        <v>2075603.502549713</v>
      </c>
      <c r="J20" s="15">
        <f t="shared" si="4"/>
        <v>1896595.4847769106</v>
      </c>
      <c r="K20" s="15">
        <f t="shared" si="4"/>
        <v>2042660.9665857316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2"/>
      <c r="FZ20" s="2"/>
      <c r="GA20" s="2"/>
      <c r="GB20" s="3"/>
    </row>
    <row r="21" spans="1:184">
      <c r="A21" s="30">
        <v>7.1</v>
      </c>
      <c r="B21" s="16" t="s">
        <v>11</v>
      </c>
      <c r="C21" s="17">
        <v>139536.58886994771</v>
      </c>
      <c r="D21" s="17">
        <v>188885.99009457073</v>
      </c>
      <c r="E21" s="17">
        <v>211484.70666521799</v>
      </c>
      <c r="F21" s="17">
        <v>275905.08987528866</v>
      </c>
      <c r="G21" s="17">
        <v>318905.26229341608</v>
      </c>
      <c r="H21" s="17">
        <v>287994.3892095043</v>
      </c>
      <c r="I21" s="17">
        <v>301279.60066300922</v>
      </c>
      <c r="J21" s="17">
        <v>307204.00623115432</v>
      </c>
      <c r="K21" s="17">
        <v>307588.6716238244</v>
      </c>
      <c r="L21" s="4"/>
      <c r="M21" s="5"/>
      <c r="N21" s="5"/>
      <c r="O21" s="4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2"/>
      <c r="FZ21" s="2"/>
      <c r="GA21" s="2"/>
    </row>
    <row r="22" spans="1:184">
      <c r="A22" s="30">
        <v>7.2</v>
      </c>
      <c r="B22" s="16" t="s">
        <v>12</v>
      </c>
      <c r="C22" s="17">
        <v>551673.47161479341</v>
      </c>
      <c r="D22" s="17">
        <v>641617.93423770345</v>
      </c>
      <c r="E22" s="17">
        <v>694430.15929619479</v>
      </c>
      <c r="F22" s="17">
        <v>768707.10222710087</v>
      </c>
      <c r="G22" s="17">
        <v>824555.77292393625</v>
      </c>
      <c r="H22" s="17">
        <v>980473.17513339</v>
      </c>
      <c r="I22" s="17">
        <v>1073492.9797747121</v>
      </c>
      <c r="J22" s="17">
        <v>873124.13456820475</v>
      </c>
      <c r="K22" s="17">
        <v>979445.67965337681</v>
      </c>
      <c r="L22" s="4"/>
      <c r="M22" s="5"/>
      <c r="N22" s="5"/>
      <c r="O22" s="4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2"/>
      <c r="FZ22" s="2"/>
      <c r="GA22" s="2"/>
    </row>
    <row r="23" spans="1:184">
      <c r="A23" s="30">
        <v>7.3</v>
      </c>
      <c r="B23" s="16" t="s">
        <v>13</v>
      </c>
      <c r="C23" s="17">
        <v>28152.068099532604</v>
      </c>
      <c r="D23" s="17">
        <v>26062.446091875758</v>
      </c>
      <c r="E23" s="17">
        <v>23821.715312642202</v>
      </c>
      <c r="F23" s="17">
        <v>30484.986310263266</v>
      </c>
      <c r="G23" s="17">
        <v>27284.400473074496</v>
      </c>
      <c r="H23" s="17">
        <v>50107.876986902273</v>
      </c>
      <c r="I23" s="17">
        <v>61732.710666745596</v>
      </c>
      <c r="J23" s="17">
        <v>71910.504398361707</v>
      </c>
      <c r="K23" s="17">
        <v>75340.359512252762</v>
      </c>
      <c r="L23" s="4"/>
      <c r="M23" s="5"/>
      <c r="N23" s="5"/>
      <c r="O23" s="4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2"/>
      <c r="FZ23" s="2"/>
      <c r="GA23" s="2"/>
    </row>
    <row r="24" spans="1:184">
      <c r="A24" s="30">
        <v>7.4</v>
      </c>
      <c r="B24" s="16" t="s">
        <v>14</v>
      </c>
      <c r="C24" s="17">
        <v>910.19608037565285</v>
      </c>
      <c r="D24" s="17">
        <v>4069.89450906607</v>
      </c>
      <c r="E24" s="17">
        <v>2594.3972086872477</v>
      </c>
      <c r="F24" s="17">
        <v>5976.2867974632736</v>
      </c>
      <c r="G24" s="17">
        <v>14191.411620218672</v>
      </c>
      <c r="H24" s="17">
        <v>16489.813261186569</v>
      </c>
      <c r="I24" s="17">
        <v>19989.676579699106</v>
      </c>
      <c r="J24" s="17">
        <v>15928.996523895581</v>
      </c>
      <c r="K24" s="17">
        <v>13733.237096429375</v>
      </c>
      <c r="L24" s="4"/>
      <c r="M24" s="5"/>
      <c r="N24" s="5"/>
      <c r="O24" s="4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2"/>
      <c r="FZ24" s="2"/>
      <c r="GA24" s="2"/>
    </row>
    <row r="25" spans="1:184">
      <c r="A25" s="30">
        <v>7.5</v>
      </c>
      <c r="B25" s="16" t="s">
        <v>15</v>
      </c>
      <c r="C25" s="17">
        <v>70981.295757059605</v>
      </c>
      <c r="D25" s="17">
        <v>79166.984997042513</v>
      </c>
      <c r="E25" s="17">
        <v>84550.652885892079</v>
      </c>
      <c r="F25" s="17">
        <v>105891.8538998103</v>
      </c>
      <c r="G25" s="17">
        <v>109829.93719996148</v>
      </c>
      <c r="H25" s="17">
        <v>134046.7710800161</v>
      </c>
      <c r="I25" s="17">
        <v>163020.53758151212</v>
      </c>
      <c r="J25" s="17">
        <v>144941.1290941828</v>
      </c>
      <c r="K25" s="17">
        <v>156964.54820930606</v>
      </c>
      <c r="L25" s="4"/>
      <c r="M25" s="5"/>
      <c r="N25" s="5"/>
      <c r="O25" s="4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2"/>
      <c r="FZ25" s="2"/>
      <c r="GA25" s="2"/>
    </row>
    <row r="26" spans="1:184">
      <c r="A26" s="30">
        <v>7.6</v>
      </c>
      <c r="B26" s="16" t="s">
        <v>16</v>
      </c>
      <c r="C26" s="17">
        <v>11922.374089478504</v>
      </c>
      <c r="D26" s="17">
        <v>13200.901127589917</v>
      </c>
      <c r="E26" s="17">
        <v>15392.522648571234</v>
      </c>
      <c r="F26" s="17">
        <v>15768.930974217452</v>
      </c>
      <c r="G26" s="17">
        <v>17000.246406439393</v>
      </c>
      <c r="H26" s="17">
        <v>18869.062684950695</v>
      </c>
      <c r="I26" s="17">
        <v>19574.6163073524</v>
      </c>
      <c r="J26" s="17">
        <v>21963.244404698857</v>
      </c>
      <c r="K26" s="17">
        <v>22451.012381319564</v>
      </c>
      <c r="L26" s="4"/>
      <c r="M26" s="5"/>
      <c r="N26" s="5"/>
      <c r="O26" s="4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2"/>
      <c r="FZ26" s="2"/>
      <c r="GA26" s="2"/>
    </row>
    <row r="27" spans="1:184" ht="28.5">
      <c r="A27" s="30">
        <v>7.7</v>
      </c>
      <c r="B27" s="16" t="s">
        <v>17</v>
      </c>
      <c r="C27" s="17">
        <v>271513.73333077604</v>
      </c>
      <c r="D27" s="17">
        <v>304363.19189004367</v>
      </c>
      <c r="E27" s="17">
        <v>336422.50983117812</v>
      </c>
      <c r="F27" s="17">
        <v>413388.59500569425</v>
      </c>
      <c r="G27" s="17">
        <v>480956.20703866839</v>
      </c>
      <c r="H27" s="17">
        <v>482345.5398953656</v>
      </c>
      <c r="I27" s="17">
        <v>436513.38097668235</v>
      </c>
      <c r="J27" s="17">
        <v>461523.46955641266</v>
      </c>
      <c r="K27" s="17">
        <v>487137.45810922259</v>
      </c>
      <c r="L27" s="4"/>
      <c r="M27" s="5"/>
      <c r="N27" s="5"/>
      <c r="O27" s="4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2"/>
      <c r="FZ27" s="2"/>
      <c r="GA27" s="2"/>
    </row>
    <row r="28" spans="1:184">
      <c r="A28" s="31" t="s">
        <v>68</v>
      </c>
      <c r="B28" s="16" t="s">
        <v>18</v>
      </c>
      <c r="C28" s="17">
        <v>783728.99269138917</v>
      </c>
      <c r="D28" s="17">
        <v>894227.21295093151</v>
      </c>
      <c r="E28" s="17">
        <v>946267.64385530935</v>
      </c>
      <c r="F28" s="17">
        <v>1045499.2133378953</v>
      </c>
      <c r="G28" s="17">
        <v>1159987.756790515</v>
      </c>
      <c r="H28" s="17">
        <v>1122571.947617043</v>
      </c>
      <c r="I28" s="17">
        <v>1365849.4683798563</v>
      </c>
      <c r="J28" s="17">
        <v>1492081.0814476958</v>
      </c>
      <c r="K28" s="17">
        <v>1593928.5873225641</v>
      </c>
      <c r="L28" s="4"/>
      <c r="M28" s="5"/>
      <c r="N28" s="5"/>
      <c r="O28" s="4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2"/>
      <c r="FZ28" s="2"/>
      <c r="GA28" s="2"/>
    </row>
    <row r="29" spans="1:184" ht="28.5">
      <c r="A29" s="31" t="s">
        <v>69</v>
      </c>
      <c r="B29" s="16" t="s">
        <v>19</v>
      </c>
      <c r="C29" s="17">
        <v>1520729.134143535</v>
      </c>
      <c r="D29" s="17">
        <v>1674815.1712532835</v>
      </c>
      <c r="E29" s="17">
        <v>1873544.6448267233</v>
      </c>
      <c r="F29" s="17">
        <v>1997025.2456900885</v>
      </c>
      <c r="G29" s="17">
        <v>2089836.1572535885</v>
      </c>
      <c r="H29" s="17">
        <v>2274064.0912212613</v>
      </c>
      <c r="I29" s="17">
        <v>2368782.6397365192</v>
      </c>
      <c r="J29" s="17">
        <v>2563633.0671934029</v>
      </c>
      <c r="K29" s="17">
        <v>2810763.234855433</v>
      </c>
      <c r="L29" s="4"/>
      <c r="M29" s="5"/>
      <c r="N29" s="5"/>
      <c r="O29" s="4"/>
      <c r="P29" s="6"/>
      <c r="Q29" s="6"/>
      <c r="R29" s="6"/>
      <c r="S29" s="6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2"/>
      <c r="FZ29" s="2"/>
      <c r="GA29" s="2"/>
    </row>
    <row r="30" spans="1:184">
      <c r="A30" s="31" t="s">
        <v>70</v>
      </c>
      <c r="B30" s="16" t="s">
        <v>44</v>
      </c>
      <c r="C30" s="17">
        <v>666151</v>
      </c>
      <c r="D30" s="17">
        <v>762905.99098</v>
      </c>
      <c r="E30" s="17">
        <v>1089497.55174</v>
      </c>
      <c r="F30" s="17">
        <v>1200884.4599947876</v>
      </c>
      <c r="G30" s="17">
        <v>1262191.7828051392</v>
      </c>
      <c r="H30" s="17">
        <v>1294168.2573986077</v>
      </c>
      <c r="I30" s="17">
        <v>1426229.2751566288</v>
      </c>
      <c r="J30" s="17">
        <v>1783488.0311169545</v>
      </c>
      <c r="K30" s="17">
        <v>2145302.3153523193</v>
      </c>
      <c r="L30" s="4"/>
      <c r="M30" s="5"/>
      <c r="N30" s="5"/>
      <c r="O30" s="4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2"/>
      <c r="FZ30" s="2"/>
      <c r="GA30" s="2"/>
    </row>
    <row r="31" spans="1:184">
      <c r="A31" s="31" t="s">
        <v>71</v>
      </c>
      <c r="B31" s="16" t="s">
        <v>20</v>
      </c>
      <c r="C31" s="17">
        <v>1590855.7603873285</v>
      </c>
      <c r="D31" s="17">
        <v>1734373.4125204193</v>
      </c>
      <c r="E31" s="17">
        <v>1762315.9806908898</v>
      </c>
      <c r="F31" s="17">
        <v>1962584.2100612151</v>
      </c>
      <c r="G31" s="17">
        <v>2193614.6459187963</v>
      </c>
      <c r="H31" s="17">
        <v>2426251.3716968331</v>
      </c>
      <c r="I31" s="17">
        <v>2897182.643581036</v>
      </c>
      <c r="J31" s="17">
        <v>3523819.6088563786</v>
      </c>
      <c r="K31" s="17">
        <v>3758624.2765206387</v>
      </c>
      <c r="L31" s="4"/>
      <c r="M31" s="5"/>
      <c r="N31" s="5"/>
      <c r="O31" s="4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2"/>
      <c r="FZ31" s="2"/>
      <c r="GA31" s="2"/>
    </row>
    <row r="32" spans="1:184">
      <c r="A32" s="32"/>
      <c r="B32" s="19" t="s">
        <v>30</v>
      </c>
      <c r="C32" s="20">
        <f>C17+C20+C28+C29+C30+C31</f>
        <v>7618428.2751758127</v>
      </c>
      <c r="D32" s="20">
        <f t="shared" ref="D32:K32" si="5">D17+D20+D28+D29+D30+D31</f>
        <v>8693743.0994575974</v>
      </c>
      <c r="E32" s="20">
        <f t="shared" si="5"/>
        <v>9729930.8467282988</v>
      </c>
      <c r="F32" s="20">
        <f t="shared" si="5"/>
        <v>10761778.59382575</v>
      </c>
      <c r="G32" s="20">
        <f t="shared" si="5"/>
        <v>11706145.424194189</v>
      </c>
      <c r="H32" s="20">
        <f t="shared" si="5"/>
        <v>12463724.641387623</v>
      </c>
      <c r="I32" s="20">
        <f t="shared" si="5"/>
        <v>13984950.877653871</v>
      </c>
      <c r="J32" s="20">
        <f t="shared" si="5"/>
        <v>15562821.048295317</v>
      </c>
      <c r="K32" s="20">
        <f t="shared" si="5"/>
        <v>16874838.878074519</v>
      </c>
      <c r="L32" s="4"/>
      <c r="M32" s="5"/>
      <c r="N32" s="5"/>
      <c r="O32" s="4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2"/>
      <c r="FZ32" s="2"/>
      <c r="GA32" s="2"/>
    </row>
    <row r="33" spans="1:184" s="9" customFormat="1">
      <c r="A33" s="22" t="s">
        <v>27</v>
      </c>
      <c r="B33" s="24" t="s">
        <v>41</v>
      </c>
      <c r="C33" s="15">
        <f t="shared" ref="C33:K33" si="6">C6+C11+C13+C14+C15+C17+C20+C28+C29+C30+C31</f>
        <v>19347056.446774926</v>
      </c>
      <c r="D33" s="15">
        <f t="shared" si="6"/>
        <v>22077582.566667907</v>
      </c>
      <c r="E33" s="15">
        <f t="shared" si="6"/>
        <v>24494463.303425141</v>
      </c>
      <c r="F33" s="15">
        <f t="shared" si="6"/>
        <v>25587510.459503435</v>
      </c>
      <c r="G33" s="15">
        <f t="shared" si="6"/>
        <v>25993551.024525214</v>
      </c>
      <c r="H33" s="15">
        <f t="shared" si="6"/>
        <v>30440868.716106974</v>
      </c>
      <c r="I33" s="15">
        <f t="shared" si="6"/>
        <v>33804520.525526814</v>
      </c>
      <c r="J33" s="15">
        <f t="shared" si="6"/>
        <v>37875653.587233402</v>
      </c>
      <c r="K33" s="15">
        <f t="shared" si="6"/>
        <v>40844000.859629355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2"/>
      <c r="FZ33" s="2"/>
      <c r="GA33" s="2"/>
      <c r="GB33" s="3"/>
    </row>
    <row r="34" spans="1:184">
      <c r="A34" s="34" t="s">
        <v>33</v>
      </c>
      <c r="B34" s="25" t="s">
        <v>25</v>
      </c>
      <c r="C34" s="17">
        <f>GSVA_cur!C34</f>
        <v>2031088.5159155158</v>
      </c>
      <c r="D34" s="17">
        <f>GSVA_cur!D34</f>
        <v>2340292.170314536</v>
      </c>
      <c r="E34" s="17">
        <f>GSVA_cur!E34</f>
        <v>2715614.2398168598</v>
      </c>
      <c r="F34" s="17">
        <f>GSVA_cur!F34</f>
        <v>3082180.0000000005</v>
      </c>
      <c r="G34" s="17">
        <f>GSVA_cur!G34</f>
        <v>3529971</v>
      </c>
      <c r="H34" s="17">
        <f>GSVA_cur!H34</f>
        <v>4920611</v>
      </c>
      <c r="I34" s="17">
        <f>GSVA_cur!I34</f>
        <v>6131799.5590003664</v>
      </c>
      <c r="J34" s="17">
        <f>GSVA_cur!J34</f>
        <v>6920700.2728135381</v>
      </c>
      <c r="K34" s="17">
        <f>GSVA_cur!K34</f>
        <v>7662760.8889808012</v>
      </c>
      <c r="L34" s="4"/>
      <c r="M34" s="5"/>
      <c r="N34" s="5"/>
      <c r="O34" s="4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</row>
    <row r="35" spans="1:184">
      <c r="A35" s="34" t="s">
        <v>34</v>
      </c>
      <c r="B35" s="25" t="s">
        <v>24</v>
      </c>
      <c r="C35" s="17">
        <f>GSVA_cur!C35</f>
        <v>955550</v>
      </c>
      <c r="D35" s="17">
        <f>GSVA_cur!D35</f>
        <v>1086626.9999999998</v>
      </c>
      <c r="E35" s="17">
        <f>GSVA_cur!E35</f>
        <v>1112340.0000000002</v>
      </c>
      <c r="F35" s="17">
        <f>GSVA_cur!F35</f>
        <v>1177349</v>
      </c>
      <c r="G35" s="17">
        <f>GSVA_cur!G35</f>
        <v>1125620</v>
      </c>
      <c r="H35" s="17">
        <f>GSVA_cur!H35</f>
        <v>1137833</v>
      </c>
      <c r="I35" s="17">
        <f>GSVA_cur!I35</f>
        <v>1172436</v>
      </c>
      <c r="J35" s="17">
        <f>GSVA_cur!J35</f>
        <v>1550885</v>
      </c>
      <c r="K35" s="17">
        <f>GSVA_cur!K35</f>
        <v>1751370.1100232878</v>
      </c>
      <c r="L35" s="4"/>
      <c r="M35" s="5"/>
      <c r="N35" s="5"/>
      <c r="O35" s="4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</row>
    <row r="36" spans="1:184">
      <c r="A36" s="35" t="s">
        <v>35</v>
      </c>
      <c r="B36" s="26" t="s">
        <v>53</v>
      </c>
      <c r="C36" s="20">
        <f>C33+C34-C35</f>
        <v>20422594.962690443</v>
      </c>
      <c r="D36" s="20">
        <f t="shared" ref="D36:K36" si="7">D33+D34-D35</f>
        <v>23331247.736982442</v>
      </c>
      <c r="E36" s="20">
        <f t="shared" si="7"/>
        <v>26097737.543242</v>
      </c>
      <c r="F36" s="20">
        <f t="shared" si="7"/>
        <v>27492341.459503435</v>
      </c>
      <c r="G36" s="20">
        <f t="shared" si="7"/>
        <v>28397902.024525214</v>
      </c>
      <c r="H36" s="20">
        <f t="shared" si="7"/>
        <v>34223646.716106974</v>
      </c>
      <c r="I36" s="20">
        <f t="shared" si="7"/>
        <v>38763884.08452718</v>
      </c>
      <c r="J36" s="20">
        <f t="shared" si="7"/>
        <v>43245468.860046938</v>
      </c>
      <c r="K36" s="20">
        <f t="shared" si="7"/>
        <v>46755391.638586864</v>
      </c>
      <c r="L36" s="4"/>
      <c r="M36" s="5"/>
      <c r="N36" s="5"/>
      <c r="O36" s="4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</row>
    <row r="37" spans="1:184">
      <c r="A37" s="34" t="s">
        <v>36</v>
      </c>
      <c r="B37" s="25" t="s">
        <v>32</v>
      </c>
      <c r="C37" s="12">
        <f>GSVA_cur!C37</f>
        <v>421090</v>
      </c>
      <c r="D37" s="12">
        <f>GSVA_cur!D37</f>
        <v>423400</v>
      </c>
      <c r="E37" s="12">
        <f>GSVA_cur!E37</f>
        <v>425700</v>
      </c>
      <c r="F37" s="12">
        <f>GSVA_cur!F37</f>
        <v>428010</v>
      </c>
      <c r="G37" s="12">
        <f>GSVA_cur!G37</f>
        <v>430320</v>
      </c>
      <c r="H37" s="12">
        <f>GSVA_cur!H37</f>
        <v>432340</v>
      </c>
      <c r="I37" s="12">
        <f>GSVA_cur!I37</f>
        <v>434150</v>
      </c>
      <c r="J37" s="12">
        <f>GSVA_cur!J37</f>
        <v>435960</v>
      </c>
      <c r="K37" s="12">
        <f>GSVA_cur!K37</f>
        <v>437770</v>
      </c>
      <c r="P37" s="2"/>
      <c r="Q37" s="2"/>
      <c r="R37" s="2"/>
      <c r="S37" s="2"/>
    </row>
    <row r="38" spans="1:184">
      <c r="A38" s="35" t="s">
        <v>37</v>
      </c>
      <c r="B38" s="26" t="s">
        <v>54</v>
      </c>
      <c r="C38" s="20">
        <f>C36/C37*1000</f>
        <v>48499.358718303556</v>
      </c>
      <c r="D38" s="20">
        <f t="shared" ref="D38:K38" si="8">D36/D37*1000</f>
        <v>55104.50575574502</v>
      </c>
      <c r="E38" s="20">
        <f t="shared" si="8"/>
        <v>61305.467566929765</v>
      </c>
      <c r="F38" s="20">
        <f t="shared" si="8"/>
        <v>64232.941892720817</v>
      </c>
      <c r="G38" s="20">
        <f t="shared" si="8"/>
        <v>65992.521901201922</v>
      </c>
      <c r="H38" s="20">
        <f t="shared" si="8"/>
        <v>79159.103289325474</v>
      </c>
      <c r="I38" s="20">
        <f t="shared" si="8"/>
        <v>89286.845754986018</v>
      </c>
      <c r="J38" s="20">
        <f t="shared" si="8"/>
        <v>99195.955729991139</v>
      </c>
      <c r="K38" s="20">
        <f t="shared" si="8"/>
        <v>106803.55355229198</v>
      </c>
      <c r="O38" s="4"/>
      <c r="P38" s="4"/>
      <c r="Q38" s="4"/>
      <c r="R38" s="4"/>
      <c r="S38" s="4"/>
      <c r="BT38" s="5"/>
      <c r="BU38" s="5"/>
      <c r="BV38" s="5"/>
      <c r="BW38" s="5"/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19" max="1048575" man="1"/>
    <brk id="31" max="1048575" man="1"/>
    <brk id="47" max="1048575" man="1"/>
    <brk id="111" max="95" man="1"/>
    <brk id="147" max="1048575" man="1"/>
    <brk id="171" max="1048575" man="1"/>
    <brk id="179" max="9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B38"/>
  <sheetViews>
    <sheetView zoomScale="115" zoomScaleNormal="115" zoomScaleSheetLayoutView="100" workbookViewId="0">
      <pane xSplit="2" ySplit="5" topLeftCell="C6" activePane="bottomRight" state="frozen"/>
      <selection activeCell="H2" sqref="H2"/>
      <selection pane="topRight" activeCell="H2" sqref="H2"/>
      <selection pane="bottomLeft" activeCell="H2" sqref="H2"/>
      <selection pane="bottomRight" activeCell="H2" sqref="H2"/>
    </sheetView>
  </sheetViews>
  <sheetFormatPr defaultColWidth="8.85546875" defaultRowHeight="15"/>
  <cols>
    <col min="1" max="1" width="11" style="1" customWidth="1"/>
    <col min="2" max="2" width="36.85546875" style="1" customWidth="1"/>
    <col min="3" max="5" width="10.85546875" style="1" customWidth="1"/>
    <col min="6" max="6" width="10.85546875" style="3" customWidth="1"/>
    <col min="7" max="11" width="11.85546875" style="2" customWidth="1"/>
    <col min="12" max="12" width="11.7109375" style="2" customWidth="1"/>
    <col min="13" max="13" width="9.140625" style="3" customWidth="1"/>
    <col min="14" max="14" width="10.85546875" style="3" customWidth="1"/>
    <col min="15" max="15" width="10.85546875" style="2" customWidth="1"/>
    <col min="16" max="16" width="11" style="3" customWidth="1"/>
    <col min="17" max="19" width="11.42578125" style="3" customWidth="1"/>
    <col min="20" max="47" width="9.140625" style="3" customWidth="1"/>
    <col min="48" max="48" width="12.42578125" style="3" customWidth="1"/>
    <col min="49" max="70" width="9.140625" style="3" customWidth="1"/>
    <col min="71" max="71" width="12.140625" style="3" customWidth="1"/>
    <col min="72" max="75" width="9.140625" style="3" customWidth="1"/>
    <col min="76" max="80" width="9.140625" style="3" hidden="1" customWidth="1"/>
    <col min="81" max="81" width="9.140625" style="3" customWidth="1"/>
    <col min="82" max="86" width="9.140625" style="3" hidden="1" customWidth="1"/>
    <col min="87" max="87" width="9.140625" style="3" customWidth="1"/>
    <col min="88" max="92" width="9.140625" style="3" hidden="1" customWidth="1"/>
    <col min="93" max="93" width="9.140625" style="3" customWidth="1"/>
    <col min="94" max="98" width="9.140625" style="3" hidden="1" customWidth="1"/>
    <col min="99" max="99" width="9.140625" style="3" customWidth="1"/>
    <col min="100" max="104" width="9.140625" style="3" hidden="1" customWidth="1"/>
    <col min="105" max="105" width="9.140625" style="2" customWidth="1"/>
    <col min="106" max="110" width="9.140625" style="2" hidden="1" customWidth="1"/>
    <col min="111" max="111" width="9.140625" style="2" customWidth="1"/>
    <col min="112" max="116" width="9.140625" style="2" hidden="1" customWidth="1"/>
    <col min="117" max="117" width="9.140625" style="2" customWidth="1"/>
    <col min="118" max="122" width="9.140625" style="2" hidden="1" customWidth="1"/>
    <col min="123" max="123" width="9.140625" style="2" customWidth="1"/>
    <col min="124" max="153" width="9.140625" style="3" customWidth="1"/>
    <col min="154" max="154" width="9.140625" style="3" hidden="1" customWidth="1"/>
    <col min="155" max="162" width="9.140625" style="3" customWidth="1"/>
    <col min="163" max="163" width="9.140625" style="3" hidden="1" customWidth="1"/>
    <col min="164" max="168" width="9.140625" style="3" customWidth="1"/>
    <col min="169" max="169" width="9.140625" style="3" hidden="1" customWidth="1"/>
    <col min="170" max="179" width="9.140625" style="3" customWidth="1"/>
    <col min="180" max="183" width="8.85546875" style="3"/>
    <col min="184" max="184" width="12.7109375" style="3" bestFit="1" customWidth="1"/>
    <col min="185" max="16384" width="8.85546875" style="1"/>
  </cols>
  <sheetData>
    <row r="1" spans="1:184" ht="21">
      <c r="A1" s="1" t="s">
        <v>43</v>
      </c>
      <c r="B1" s="10" t="s">
        <v>56</v>
      </c>
      <c r="H1" s="2" t="s">
        <v>72</v>
      </c>
      <c r="N1" s="4"/>
    </row>
    <row r="2" spans="1:184" ht="15.75">
      <c r="A2" s="8" t="s">
        <v>42</v>
      </c>
    </row>
    <row r="3" spans="1:184" ht="15.75">
      <c r="A3" s="8"/>
    </row>
    <row r="4" spans="1:184" ht="15.75">
      <c r="A4" s="8"/>
      <c r="E4" s="7"/>
      <c r="F4" s="7" t="s">
        <v>47</v>
      </c>
    </row>
    <row r="5" spans="1:184">
      <c r="A5" s="28" t="s">
        <v>0</v>
      </c>
      <c r="B5" s="29" t="s">
        <v>1</v>
      </c>
      <c r="C5" s="12" t="s">
        <v>21</v>
      </c>
      <c r="D5" s="12" t="s">
        <v>22</v>
      </c>
      <c r="E5" s="12" t="s">
        <v>23</v>
      </c>
      <c r="F5" s="12" t="s">
        <v>46</v>
      </c>
      <c r="G5" s="27" t="s">
        <v>55</v>
      </c>
      <c r="H5" s="27" t="s">
        <v>57</v>
      </c>
      <c r="I5" s="27" t="s">
        <v>58</v>
      </c>
      <c r="J5" s="27" t="s">
        <v>59</v>
      </c>
      <c r="K5" s="27" t="s">
        <v>60</v>
      </c>
    </row>
    <row r="6" spans="1:184" s="9" customFormat="1">
      <c r="A6" s="22" t="s">
        <v>26</v>
      </c>
      <c r="B6" s="14" t="s">
        <v>2</v>
      </c>
      <c r="C6" s="15">
        <f>SUM(C7:C10)</f>
        <v>3655362.3966614446</v>
      </c>
      <c r="D6" s="15">
        <f t="shared" ref="D6:K6" si="0">SUM(D7:D10)</f>
        <v>4259737.1835279474</v>
      </c>
      <c r="E6" s="15">
        <f t="shared" si="0"/>
        <v>4050611.4604812837</v>
      </c>
      <c r="F6" s="15">
        <f t="shared" si="0"/>
        <v>4369441.6619647797</v>
      </c>
      <c r="G6" s="15">
        <f t="shared" si="0"/>
        <v>3750189.9603318237</v>
      </c>
      <c r="H6" s="15">
        <f t="shared" si="0"/>
        <v>4538718.8055379586</v>
      </c>
      <c r="I6" s="15">
        <f t="shared" si="0"/>
        <v>3960877.9233893249</v>
      </c>
      <c r="J6" s="15">
        <f t="shared" si="0"/>
        <v>4365625.0678922804</v>
      </c>
      <c r="K6" s="15">
        <f t="shared" si="0"/>
        <v>4686067.9907134287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2"/>
      <c r="FZ6" s="2"/>
      <c r="GA6" s="2"/>
      <c r="GB6" s="3"/>
    </row>
    <row r="7" spans="1:184">
      <c r="A7" s="30">
        <v>1.1000000000000001</v>
      </c>
      <c r="B7" s="16" t="s">
        <v>49</v>
      </c>
      <c r="C7" s="17">
        <v>2323278.2105052201</v>
      </c>
      <c r="D7" s="17">
        <v>2907473.7994007329</v>
      </c>
      <c r="E7" s="17">
        <v>2599028.4564268072</v>
      </c>
      <c r="F7" s="17">
        <v>2869312.3529814305</v>
      </c>
      <c r="G7" s="17">
        <v>2156169.7492500097</v>
      </c>
      <c r="H7" s="17">
        <v>2703142.61345314</v>
      </c>
      <c r="I7" s="17">
        <v>2064402.3330458163</v>
      </c>
      <c r="J7" s="17">
        <v>2327213.6995709618</v>
      </c>
      <c r="K7" s="17">
        <v>2407199.1029691887</v>
      </c>
      <c r="L7" s="4"/>
      <c r="M7" s="5"/>
      <c r="N7" s="5"/>
      <c r="O7" s="4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2"/>
      <c r="FZ7" s="2"/>
      <c r="GA7" s="2"/>
    </row>
    <row r="8" spans="1:184">
      <c r="A8" s="30">
        <v>1.2</v>
      </c>
      <c r="B8" s="16" t="s">
        <v>50</v>
      </c>
      <c r="C8" s="17">
        <v>528868.92552253534</v>
      </c>
      <c r="D8" s="17">
        <v>539279.73908196657</v>
      </c>
      <c r="E8" s="17">
        <v>591186.24863566225</v>
      </c>
      <c r="F8" s="17">
        <v>569447.78638643026</v>
      </c>
      <c r="G8" s="17">
        <v>597909.29098984075</v>
      </c>
      <c r="H8" s="17">
        <v>617416.5892396057</v>
      </c>
      <c r="I8" s="17">
        <v>669522.97006990854</v>
      </c>
      <c r="J8" s="17">
        <v>770550.51799606427</v>
      </c>
      <c r="K8" s="17">
        <v>914981.73603493953</v>
      </c>
      <c r="L8" s="4"/>
      <c r="M8" s="5"/>
      <c r="N8" s="5"/>
      <c r="O8" s="4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2"/>
      <c r="FZ8" s="2"/>
      <c r="GA8" s="2"/>
    </row>
    <row r="9" spans="1:184">
      <c r="A9" s="30">
        <v>1.3</v>
      </c>
      <c r="B9" s="16" t="s">
        <v>51</v>
      </c>
      <c r="C9" s="17">
        <v>565936.00189778744</v>
      </c>
      <c r="D9" s="17">
        <v>546025.45641785266</v>
      </c>
      <c r="E9" s="17">
        <v>597086.96409376373</v>
      </c>
      <c r="F9" s="17">
        <v>631242.52630097023</v>
      </c>
      <c r="G9" s="17">
        <v>667553.21515268821</v>
      </c>
      <c r="H9" s="17">
        <v>814863.57412982755</v>
      </c>
      <c r="I9" s="17">
        <v>751091.33850849513</v>
      </c>
      <c r="J9" s="17">
        <v>748796.38751803141</v>
      </c>
      <c r="K9" s="17">
        <v>782122.6267502394</v>
      </c>
      <c r="L9" s="4"/>
      <c r="M9" s="5"/>
      <c r="N9" s="5"/>
      <c r="O9" s="4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2"/>
      <c r="FZ9" s="2"/>
      <c r="GA9" s="2"/>
    </row>
    <row r="10" spans="1:184">
      <c r="A10" s="30">
        <v>1.4</v>
      </c>
      <c r="B10" s="16" t="s">
        <v>52</v>
      </c>
      <c r="C10" s="17">
        <v>237279.25873590185</v>
      </c>
      <c r="D10" s="17">
        <v>266958.1886273956</v>
      </c>
      <c r="E10" s="17">
        <v>263309.79132505052</v>
      </c>
      <c r="F10" s="17">
        <v>299438.99629594816</v>
      </c>
      <c r="G10" s="17">
        <v>328557.70493928483</v>
      </c>
      <c r="H10" s="17">
        <v>403296.02871538472</v>
      </c>
      <c r="I10" s="17">
        <v>475861.28176510538</v>
      </c>
      <c r="J10" s="17">
        <v>519064.4628072225</v>
      </c>
      <c r="K10" s="17">
        <v>581764.52495906118</v>
      </c>
      <c r="L10" s="4"/>
      <c r="M10" s="5"/>
      <c r="N10" s="5"/>
      <c r="O10" s="4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2"/>
      <c r="FZ10" s="2"/>
      <c r="GA10" s="2"/>
    </row>
    <row r="11" spans="1:184">
      <c r="A11" s="31" t="s">
        <v>62</v>
      </c>
      <c r="B11" s="16" t="s">
        <v>3</v>
      </c>
      <c r="C11" s="17">
        <v>2254986.3064015568</v>
      </c>
      <c r="D11" s="17">
        <v>2185032.1160641778</v>
      </c>
      <c r="E11" s="17">
        <v>2721217.8846070841</v>
      </c>
      <c r="F11" s="17">
        <v>2510952.1660296032</v>
      </c>
      <c r="G11" s="17">
        <v>3284776.9153733319</v>
      </c>
      <c r="H11" s="17">
        <v>3746170.3870280907</v>
      </c>
      <c r="I11" s="17">
        <v>3369594.9939871076</v>
      </c>
      <c r="J11" s="17">
        <v>3670356.4447283363</v>
      </c>
      <c r="K11" s="17">
        <v>3796230.3326229756</v>
      </c>
      <c r="L11" s="4"/>
      <c r="M11" s="5"/>
      <c r="N11" s="5"/>
      <c r="O11" s="4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2"/>
      <c r="FZ11" s="2"/>
      <c r="GA11" s="2"/>
    </row>
    <row r="12" spans="1:184">
      <c r="A12" s="32"/>
      <c r="B12" s="19" t="s">
        <v>28</v>
      </c>
      <c r="C12" s="20">
        <f>C6+C11</f>
        <v>5910348.7030630019</v>
      </c>
      <c r="D12" s="20">
        <f t="shared" ref="D12:K12" si="1">D6+D11</f>
        <v>6444769.2995921252</v>
      </c>
      <c r="E12" s="20">
        <f t="shared" si="1"/>
        <v>6771829.3450883683</v>
      </c>
      <c r="F12" s="20">
        <f t="shared" si="1"/>
        <v>6880393.8279943829</v>
      </c>
      <c r="G12" s="20">
        <f t="shared" si="1"/>
        <v>7034966.8757051555</v>
      </c>
      <c r="H12" s="20">
        <f t="shared" si="1"/>
        <v>8284889.1925660493</v>
      </c>
      <c r="I12" s="20">
        <f t="shared" si="1"/>
        <v>7330472.9173764326</v>
      </c>
      <c r="J12" s="20">
        <f t="shared" si="1"/>
        <v>8035981.5126206167</v>
      </c>
      <c r="K12" s="20">
        <f t="shared" si="1"/>
        <v>8482298.3233364038</v>
      </c>
      <c r="L12" s="4"/>
      <c r="M12" s="5"/>
      <c r="N12" s="5"/>
      <c r="O12" s="4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2"/>
      <c r="FZ12" s="2"/>
      <c r="GA12" s="2"/>
    </row>
    <row r="13" spans="1:184" s="9" customFormat="1">
      <c r="A13" s="33" t="s">
        <v>63</v>
      </c>
      <c r="B13" s="21" t="s">
        <v>4</v>
      </c>
      <c r="C13" s="18">
        <v>3273608.4804288987</v>
      </c>
      <c r="D13" s="18">
        <v>3259701.0587997064</v>
      </c>
      <c r="E13" s="18">
        <v>3798066.0713409809</v>
      </c>
      <c r="F13" s="18">
        <v>3251093.0706474371</v>
      </c>
      <c r="G13" s="18">
        <v>3476763.9574121227</v>
      </c>
      <c r="H13" s="18">
        <v>4856402.0414931634</v>
      </c>
      <c r="I13" s="18">
        <v>6233552.7342416681</v>
      </c>
      <c r="J13" s="18">
        <v>6231336.0482666632</v>
      </c>
      <c r="K13" s="18">
        <v>6450254.1662749052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2"/>
      <c r="FZ13" s="2"/>
      <c r="GA13" s="2"/>
      <c r="GB13" s="3"/>
    </row>
    <row r="14" spans="1:184" ht="28.5">
      <c r="A14" s="31" t="s">
        <v>64</v>
      </c>
      <c r="B14" s="16" t="s">
        <v>5</v>
      </c>
      <c r="C14" s="17">
        <v>581075.24174195807</v>
      </c>
      <c r="D14" s="17">
        <v>699195.98143569229</v>
      </c>
      <c r="E14" s="17">
        <v>722379.70436027204</v>
      </c>
      <c r="F14" s="17">
        <v>599174.07207818772</v>
      </c>
      <c r="G14" s="17">
        <v>753112.96211636881</v>
      </c>
      <c r="H14" s="17">
        <v>793094.05927378929</v>
      </c>
      <c r="I14" s="17">
        <v>814033.55548515392</v>
      </c>
      <c r="J14" s="17">
        <v>812000.32835332444</v>
      </c>
      <c r="K14" s="17">
        <v>782567.77971014031</v>
      </c>
      <c r="L14" s="4"/>
      <c r="M14" s="5"/>
      <c r="N14" s="5"/>
      <c r="O14" s="4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4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4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4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2"/>
      <c r="FZ14" s="2"/>
      <c r="GA14" s="2"/>
    </row>
    <row r="15" spans="1:184">
      <c r="A15" s="31" t="s">
        <v>65</v>
      </c>
      <c r="B15" s="16" t="s">
        <v>6</v>
      </c>
      <c r="C15" s="17">
        <v>1963595.7463652531</v>
      </c>
      <c r="D15" s="17">
        <v>1906551.4802468857</v>
      </c>
      <c r="E15" s="17">
        <v>2012618.5219559143</v>
      </c>
      <c r="F15" s="17">
        <v>2008003.8554395873</v>
      </c>
      <c r="G15" s="17">
        <v>2015148.1237417175</v>
      </c>
      <c r="H15" s="17">
        <v>2146604.6000703499</v>
      </c>
      <c r="I15" s="17">
        <v>2307955.8833588203</v>
      </c>
      <c r="J15" s="17">
        <v>2414275.6925896551</v>
      </c>
      <c r="K15" s="17">
        <v>2513417.2676677448</v>
      </c>
      <c r="L15" s="4"/>
      <c r="M15" s="5"/>
      <c r="N15" s="5"/>
      <c r="O15" s="4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4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4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4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2"/>
      <c r="FZ15" s="2"/>
      <c r="GA15" s="2"/>
    </row>
    <row r="16" spans="1:184">
      <c r="A16" s="32"/>
      <c r="B16" s="19" t="s">
        <v>29</v>
      </c>
      <c r="C16" s="20">
        <f>+C13+C14+C15</f>
        <v>5818279.4685361097</v>
      </c>
      <c r="D16" s="20">
        <f t="shared" ref="D16:K16" si="2">+D13+D14+D15</f>
        <v>5865448.5204822849</v>
      </c>
      <c r="E16" s="20">
        <f t="shared" si="2"/>
        <v>6533064.2976571675</v>
      </c>
      <c r="F16" s="20">
        <f t="shared" si="2"/>
        <v>5858270.9981652126</v>
      </c>
      <c r="G16" s="20">
        <f t="shared" si="2"/>
        <v>6245025.0432702098</v>
      </c>
      <c r="H16" s="20">
        <f t="shared" si="2"/>
        <v>7796100.700837303</v>
      </c>
      <c r="I16" s="20">
        <f t="shared" si="2"/>
        <v>9355542.1730856411</v>
      </c>
      <c r="J16" s="20">
        <f t="shared" si="2"/>
        <v>9457612.0692096427</v>
      </c>
      <c r="K16" s="20">
        <f t="shared" si="2"/>
        <v>9746239.2136527896</v>
      </c>
      <c r="L16" s="4"/>
      <c r="M16" s="5"/>
      <c r="N16" s="5"/>
      <c r="O16" s="4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4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4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4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2"/>
      <c r="FZ16" s="2"/>
      <c r="GA16" s="2"/>
    </row>
    <row r="17" spans="1:184" s="9" customFormat="1">
      <c r="A17" s="22" t="s">
        <v>66</v>
      </c>
      <c r="B17" s="14" t="s">
        <v>7</v>
      </c>
      <c r="C17" s="15">
        <f>C18+C19</f>
        <v>1982273.6601115973</v>
      </c>
      <c r="D17" s="15">
        <f t="shared" ref="D17:K17" si="3">D18+D19</f>
        <v>2212037.0142716533</v>
      </c>
      <c r="E17" s="15">
        <f t="shared" si="3"/>
        <v>2381395.8028625734</v>
      </c>
      <c r="F17" s="15">
        <f t="shared" si="3"/>
        <v>2572856.3099317062</v>
      </c>
      <c r="G17" s="15">
        <f t="shared" si="3"/>
        <v>2922488.3385921814</v>
      </c>
      <c r="H17" s="15">
        <f t="shared" si="3"/>
        <v>3021174.0436974298</v>
      </c>
      <c r="I17" s="15">
        <f t="shared" si="3"/>
        <v>3345577.6015027496</v>
      </c>
      <c r="J17" s="15">
        <f t="shared" si="3"/>
        <v>3585179.5962940101</v>
      </c>
      <c r="K17" s="15">
        <f t="shared" si="3"/>
        <v>3757225.9628427424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2"/>
      <c r="FZ17" s="2"/>
      <c r="GA17" s="2"/>
      <c r="GB17" s="3"/>
    </row>
    <row r="18" spans="1:184">
      <c r="A18" s="30">
        <v>6.1</v>
      </c>
      <c r="B18" s="16" t="s">
        <v>8</v>
      </c>
      <c r="C18" s="17">
        <v>1794250.8671443909</v>
      </c>
      <c r="D18" s="17">
        <v>2018504.7841107936</v>
      </c>
      <c r="E18" s="17">
        <v>2182013.2096098182</v>
      </c>
      <c r="F18" s="17">
        <v>2366271.893194065</v>
      </c>
      <c r="G18" s="17">
        <v>2694656.5893621682</v>
      </c>
      <c r="H18" s="17">
        <v>2774547.7493783138</v>
      </c>
      <c r="I18" s="17">
        <v>3072802.7715926301</v>
      </c>
      <c r="J18" s="17">
        <v>3289916.6712684352</v>
      </c>
      <c r="K18" s="17">
        <v>3452157.2206094572</v>
      </c>
      <c r="L18" s="4"/>
      <c r="M18" s="5"/>
      <c r="N18" s="5"/>
      <c r="O18" s="4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2"/>
      <c r="FZ18" s="2"/>
      <c r="GA18" s="2"/>
    </row>
    <row r="19" spans="1:184">
      <c r="A19" s="30">
        <v>6.2</v>
      </c>
      <c r="B19" s="16" t="s">
        <v>9</v>
      </c>
      <c r="C19" s="17">
        <v>188022.79296720622</v>
      </c>
      <c r="D19" s="17">
        <v>193532.23016085979</v>
      </c>
      <c r="E19" s="17">
        <v>199382.59325275541</v>
      </c>
      <c r="F19" s="17">
        <v>206584.41673764103</v>
      </c>
      <c r="G19" s="17">
        <v>227831.74923001317</v>
      </c>
      <c r="H19" s="17">
        <v>246626.29431911587</v>
      </c>
      <c r="I19" s="17">
        <v>272774.82991011965</v>
      </c>
      <c r="J19" s="17">
        <v>295262.9250255751</v>
      </c>
      <c r="K19" s="17">
        <v>305068.74223328527</v>
      </c>
      <c r="L19" s="4"/>
      <c r="M19" s="5"/>
      <c r="N19" s="5"/>
      <c r="O19" s="4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2"/>
      <c r="FZ19" s="2"/>
      <c r="GA19" s="2"/>
    </row>
    <row r="20" spans="1:184" s="9" customFormat="1" ht="28.5">
      <c r="A20" s="22" t="s">
        <v>67</v>
      </c>
      <c r="B20" s="23" t="s">
        <v>10</v>
      </c>
      <c r="C20" s="15">
        <f>SUM(C21:C27)</f>
        <v>1074689.7278419635</v>
      </c>
      <c r="D20" s="15">
        <f t="shared" ref="D20:K20" si="4">SUM(D21:D27)</f>
        <v>1218464.9237486369</v>
      </c>
      <c r="E20" s="15">
        <f t="shared" si="4"/>
        <v>1261675.9675621372</v>
      </c>
      <c r="F20" s="15">
        <f t="shared" si="4"/>
        <v>1451285.7435194487</v>
      </c>
      <c r="G20" s="15">
        <f t="shared" si="4"/>
        <v>1621483.1737380596</v>
      </c>
      <c r="H20" s="15">
        <f t="shared" si="4"/>
        <v>1695840.6644338586</v>
      </c>
      <c r="I20" s="15">
        <f t="shared" si="4"/>
        <v>1737438.6817636872</v>
      </c>
      <c r="J20" s="15">
        <f t="shared" si="4"/>
        <v>1630449.883184941</v>
      </c>
      <c r="K20" s="15">
        <f t="shared" si="4"/>
        <v>1650043.0475485635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2"/>
      <c r="FZ20" s="2"/>
      <c r="GA20" s="2"/>
      <c r="GB20" s="3"/>
    </row>
    <row r="21" spans="1:184">
      <c r="A21" s="30">
        <v>7.1</v>
      </c>
      <c r="B21" s="16" t="s">
        <v>11</v>
      </c>
      <c r="C21" s="17">
        <v>139536.58886994771</v>
      </c>
      <c r="D21" s="17">
        <v>180851.83772608431</v>
      </c>
      <c r="E21" s="17">
        <v>197142.05652972244</v>
      </c>
      <c r="F21" s="17">
        <v>238713.29396863288</v>
      </c>
      <c r="G21" s="17">
        <v>269793.67446224624</v>
      </c>
      <c r="H21" s="17">
        <v>214179.52821487922</v>
      </c>
      <c r="I21" s="17">
        <v>219831.93357476697</v>
      </c>
      <c r="J21" s="17">
        <v>221423.75446696518</v>
      </c>
      <c r="K21" s="17">
        <v>247916.85641217796</v>
      </c>
      <c r="L21" s="4"/>
      <c r="M21" s="5"/>
      <c r="N21" s="5"/>
      <c r="O21" s="4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2"/>
      <c r="FZ21" s="2"/>
      <c r="GA21" s="2"/>
    </row>
    <row r="22" spans="1:184">
      <c r="A22" s="30">
        <v>7.2</v>
      </c>
      <c r="B22" s="16" t="s">
        <v>12</v>
      </c>
      <c r="C22" s="17">
        <v>551673.47161479341</v>
      </c>
      <c r="D22" s="17">
        <v>626276.85032021638</v>
      </c>
      <c r="E22" s="17">
        <v>646811.88470459881</v>
      </c>
      <c r="F22" s="17">
        <v>695258.12171776581</v>
      </c>
      <c r="G22" s="17">
        <v>754027.2856225865</v>
      </c>
      <c r="H22" s="17">
        <v>860942.3891093682</v>
      </c>
      <c r="I22" s="17">
        <v>915597.40683493786</v>
      </c>
      <c r="J22" s="17">
        <v>829693.62254693103</v>
      </c>
      <c r="K22" s="17">
        <v>806613.16139291762</v>
      </c>
      <c r="L22" s="4"/>
      <c r="M22" s="5"/>
      <c r="N22" s="5"/>
      <c r="O22" s="4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2"/>
      <c r="FZ22" s="2"/>
      <c r="GA22" s="2"/>
    </row>
    <row r="23" spans="1:184">
      <c r="A23" s="30">
        <v>7.3</v>
      </c>
      <c r="B23" s="16" t="s">
        <v>13</v>
      </c>
      <c r="C23" s="17">
        <v>28152.068099532604</v>
      </c>
      <c r="D23" s="17">
        <v>25544.306190614756</v>
      </c>
      <c r="E23" s="17">
        <v>22171.572221758943</v>
      </c>
      <c r="F23" s="17">
        <v>27354.717054387285</v>
      </c>
      <c r="G23" s="17">
        <v>24776.784161864587</v>
      </c>
      <c r="H23" s="17">
        <v>43684.839710063046</v>
      </c>
      <c r="I23" s="17">
        <v>52409.750853184771</v>
      </c>
      <c r="J23" s="17">
        <v>57612.134224734444</v>
      </c>
      <c r="K23" s="17">
        <v>59168.970877721054</v>
      </c>
      <c r="L23" s="4"/>
      <c r="M23" s="5"/>
      <c r="N23" s="5"/>
      <c r="O23" s="4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2"/>
      <c r="FZ23" s="2"/>
      <c r="GA23" s="2"/>
    </row>
    <row r="24" spans="1:184">
      <c r="A24" s="30">
        <v>7.4</v>
      </c>
      <c r="B24" s="16" t="s">
        <v>14</v>
      </c>
      <c r="C24" s="17">
        <v>910.19608037565285</v>
      </c>
      <c r="D24" s="17">
        <v>3994.5743207623204</v>
      </c>
      <c r="E24" s="17">
        <v>2415.61474862462</v>
      </c>
      <c r="F24" s="17">
        <v>5368.6775530548466</v>
      </c>
      <c r="G24" s="17">
        <v>13013.129654931008</v>
      </c>
      <c r="H24" s="17">
        <v>14541.70706981788</v>
      </c>
      <c r="I24" s="17">
        <v>17151.462731382213</v>
      </c>
      <c r="J24" s="17">
        <v>14569.283972084877</v>
      </c>
      <c r="K24" s="17">
        <v>11189.854205245947</v>
      </c>
      <c r="L24" s="4"/>
      <c r="M24" s="5"/>
      <c r="N24" s="5"/>
      <c r="O24" s="4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2"/>
      <c r="FZ24" s="2"/>
      <c r="GA24" s="2"/>
    </row>
    <row r="25" spans="1:184">
      <c r="A25" s="30">
        <v>7.5</v>
      </c>
      <c r="B25" s="16" t="s">
        <v>15</v>
      </c>
      <c r="C25" s="17">
        <v>70981.295757059605</v>
      </c>
      <c r="D25" s="17">
        <v>77081.276458653083</v>
      </c>
      <c r="E25" s="17">
        <v>78477.167850005499</v>
      </c>
      <c r="F25" s="17">
        <v>96741.859877976269</v>
      </c>
      <c r="G25" s="17">
        <v>101447.2831380811</v>
      </c>
      <c r="H25" s="17">
        <v>119084.45778106616</v>
      </c>
      <c r="I25" s="17">
        <v>140936.05295208443</v>
      </c>
      <c r="J25" s="17">
        <v>117840.81378955848</v>
      </c>
      <c r="K25" s="17">
        <v>114650.3952993961</v>
      </c>
      <c r="L25" s="4"/>
      <c r="M25" s="5"/>
      <c r="N25" s="5"/>
      <c r="O25" s="4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2"/>
      <c r="FZ25" s="2"/>
      <c r="GA25" s="2"/>
    </row>
    <row r="26" spans="1:184">
      <c r="A26" s="30">
        <v>7.6</v>
      </c>
      <c r="B26" s="16" t="s">
        <v>16</v>
      </c>
      <c r="C26" s="17">
        <v>11922.374089478504</v>
      </c>
      <c r="D26" s="17">
        <v>11980.641477349474</v>
      </c>
      <c r="E26" s="17">
        <v>11722.927276518731</v>
      </c>
      <c r="F26" s="17">
        <v>11210.895571847048</v>
      </c>
      <c r="G26" s="17">
        <v>12846.04565587483</v>
      </c>
      <c r="H26" s="17">
        <v>16748.491637528165</v>
      </c>
      <c r="I26" s="17">
        <v>16916.530718359336</v>
      </c>
      <c r="J26" s="17">
        <v>18389.874898454436</v>
      </c>
      <c r="K26" s="17">
        <v>19499.137263833923</v>
      </c>
      <c r="L26" s="4"/>
      <c r="M26" s="5"/>
      <c r="N26" s="5"/>
      <c r="O26" s="4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2"/>
      <c r="FZ26" s="2"/>
      <c r="GA26" s="2"/>
    </row>
    <row r="27" spans="1:184" ht="28.5">
      <c r="A27" s="30">
        <v>7.7</v>
      </c>
      <c r="B27" s="16" t="s">
        <v>17</v>
      </c>
      <c r="C27" s="17">
        <v>271513.73333077604</v>
      </c>
      <c r="D27" s="17">
        <v>292735.43725495675</v>
      </c>
      <c r="E27" s="17">
        <v>302934.74423090828</v>
      </c>
      <c r="F27" s="17">
        <v>376638.17777578451</v>
      </c>
      <c r="G27" s="17">
        <v>445578.97104247531</v>
      </c>
      <c r="H27" s="17">
        <v>426659.25091113587</v>
      </c>
      <c r="I27" s="17">
        <v>374595.54409897141</v>
      </c>
      <c r="J27" s="17">
        <v>370920.39928621252</v>
      </c>
      <c r="K27" s="17">
        <v>391004.67209727108</v>
      </c>
      <c r="L27" s="4"/>
      <c r="M27" s="5"/>
      <c r="N27" s="5"/>
      <c r="O27" s="4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2"/>
      <c r="FZ27" s="2"/>
      <c r="GA27" s="2"/>
    </row>
    <row r="28" spans="1:184">
      <c r="A28" s="31" t="s">
        <v>68</v>
      </c>
      <c r="B28" s="16" t="s">
        <v>18</v>
      </c>
      <c r="C28" s="17">
        <v>783728.99269138917</v>
      </c>
      <c r="D28" s="17">
        <v>882746.79741807329</v>
      </c>
      <c r="E28" s="17">
        <v>913890.65712048369</v>
      </c>
      <c r="F28" s="17">
        <v>1000967.722038312</v>
      </c>
      <c r="G28" s="17">
        <v>1075954.2889840472</v>
      </c>
      <c r="H28" s="17">
        <v>1042826.8668996752</v>
      </c>
      <c r="I28" s="17">
        <v>1180635.0536611488</v>
      </c>
      <c r="J28" s="17">
        <v>1195778.7140480478</v>
      </c>
      <c r="K28" s="17">
        <v>1277401.0073123565</v>
      </c>
      <c r="L28" s="4"/>
      <c r="M28" s="5"/>
      <c r="N28" s="5"/>
      <c r="O28" s="4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2"/>
      <c r="FZ28" s="2"/>
      <c r="GA28" s="2"/>
    </row>
    <row r="29" spans="1:184" ht="28.5">
      <c r="A29" s="31" t="s">
        <v>69</v>
      </c>
      <c r="B29" s="16" t="s">
        <v>19</v>
      </c>
      <c r="C29" s="17">
        <v>1520729.134143535</v>
      </c>
      <c r="D29" s="17">
        <v>1557935.0375445003</v>
      </c>
      <c r="E29" s="17">
        <v>1641434.798173575</v>
      </c>
      <c r="F29" s="17">
        <v>1724828.4735636327</v>
      </c>
      <c r="G29" s="17">
        <v>1858864.8231090913</v>
      </c>
      <c r="H29" s="17">
        <v>1979250.7015131284</v>
      </c>
      <c r="I29" s="17">
        <v>2089279.9747000937</v>
      </c>
      <c r="J29" s="17">
        <v>2172201.2727933405</v>
      </c>
      <c r="K29" s="17">
        <v>2345206.6145460452</v>
      </c>
      <c r="L29" s="4"/>
      <c r="M29" s="5"/>
      <c r="N29" s="5"/>
      <c r="O29" s="4"/>
      <c r="P29" s="6"/>
      <c r="Q29" s="6"/>
      <c r="R29" s="6"/>
      <c r="S29" s="6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2"/>
      <c r="FZ29" s="2"/>
      <c r="GA29" s="2"/>
    </row>
    <row r="30" spans="1:184">
      <c r="A30" s="31" t="s">
        <v>70</v>
      </c>
      <c r="B30" s="16" t="s">
        <v>44</v>
      </c>
      <c r="C30" s="17">
        <v>666151</v>
      </c>
      <c r="D30" s="17">
        <v>713663.22823199257</v>
      </c>
      <c r="E30" s="17">
        <v>968442.26821333345</v>
      </c>
      <c r="F30" s="17">
        <v>1054332.2739199188</v>
      </c>
      <c r="G30" s="17">
        <v>1150585.679823976</v>
      </c>
      <c r="H30" s="17">
        <v>1159648.7455197133</v>
      </c>
      <c r="I30" s="17">
        <v>1241494.7310465525</v>
      </c>
      <c r="J30" s="17">
        <v>1488845.9282495792</v>
      </c>
      <c r="K30" s="17">
        <v>1798286.4243856655</v>
      </c>
      <c r="L30" s="4"/>
      <c r="M30" s="5"/>
      <c r="N30" s="5"/>
      <c r="O30" s="4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2"/>
      <c r="FZ30" s="2"/>
      <c r="GA30" s="2"/>
    </row>
    <row r="31" spans="1:184">
      <c r="A31" s="31" t="s">
        <v>71</v>
      </c>
      <c r="B31" s="16" t="s">
        <v>20</v>
      </c>
      <c r="C31" s="17">
        <v>1590855.7603873285</v>
      </c>
      <c r="D31" s="17">
        <v>1590586.4868671596</v>
      </c>
      <c r="E31" s="17">
        <v>1507477.494300687</v>
      </c>
      <c r="F31" s="17">
        <v>1567606.0660391529</v>
      </c>
      <c r="G31" s="17">
        <v>1651075.3052826836</v>
      </c>
      <c r="H31" s="17">
        <v>1705188.0956654644</v>
      </c>
      <c r="I31" s="17">
        <v>1926584.7141595692</v>
      </c>
      <c r="J31" s="17">
        <v>2178619.0355829829</v>
      </c>
      <c r="K31" s="17">
        <v>2278865.6745866654</v>
      </c>
      <c r="L31" s="4"/>
      <c r="M31" s="5"/>
      <c r="N31" s="5"/>
      <c r="O31" s="4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2"/>
      <c r="FZ31" s="2"/>
      <c r="GA31" s="2"/>
    </row>
    <row r="32" spans="1:184">
      <c r="A32" s="32"/>
      <c r="B32" s="19" t="s">
        <v>30</v>
      </c>
      <c r="C32" s="20">
        <f>C17+C20+C28+C29+C30+C31</f>
        <v>7618428.2751758136</v>
      </c>
      <c r="D32" s="20">
        <f t="shared" ref="D32:K32" si="5">D17+D20+D28+D29+D30+D31</f>
        <v>8175433.4880820159</v>
      </c>
      <c r="E32" s="20">
        <f t="shared" si="5"/>
        <v>8674316.9882327896</v>
      </c>
      <c r="F32" s="20">
        <f t="shared" si="5"/>
        <v>9371876.5890121721</v>
      </c>
      <c r="G32" s="20">
        <f t="shared" si="5"/>
        <v>10280451.609530041</v>
      </c>
      <c r="H32" s="20">
        <f t="shared" si="5"/>
        <v>10603929.117729269</v>
      </c>
      <c r="I32" s="20">
        <f t="shared" si="5"/>
        <v>11521010.756833799</v>
      </c>
      <c r="J32" s="20">
        <f t="shared" si="5"/>
        <v>12251074.430152901</v>
      </c>
      <c r="K32" s="20">
        <f t="shared" si="5"/>
        <v>13107028.731222037</v>
      </c>
      <c r="L32" s="4"/>
      <c r="M32" s="5"/>
      <c r="N32" s="5"/>
      <c r="O32" s="4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2"/>
      <c r="FZ32" s="2"/>
      <c r="GA32" s="2"/>
    </row>
    <row r="33" spans="1:184" s="9" customFormat="1">
      <c r="A33" s="22" t="s">
        <v>27</v>
      </c>
      <c r="B33" s="24" t="s">
        <v>41</v>
      </c>
      <c r="C33" s="15">
        <f t="shared" ref="C33:K33" si="6">C6+C11+C13+C14+C15+C17+C20+C28+C29+C30+C31</f>
        <v>19347056.446774926</v>
      </c>
      <c r="D33" s="15">
        <f t="shared" si="6"/>
        <v>20485651.308156427</v>
      </c>
      <c r="E33" s="15">
        <f t="shared" si="6"/>
        <v>21979210.630978327</v>
      </c>
      <c r="F33" s="15">
        <f t="shared" si="6"/>
        <v>22110541.415171769</v>
      </c>
      <c r="G33" s="15">
        <f t="shared" si="6"/>
        <v>23560443.528505404</v>
      </c>
      <c r="H33" s="15">
        <f t="shared" si="6"/>
        <v>26684919.011132624</v>
      </c>
      <c r="I33" s="15">
        <f t="shared" si="6"/>
        <v>28207025.847295877</v>
      </c>
      <c r="J33" s="15">
        <f t="shared" si="6"/>
        <v>29744668.01198316</v>
      </c>
      <c r="K33" s="15">
        <f t="shared" si="6"/>
        <v>31335566.268211234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2"/>
      <c r="FZ33" s="2"/>
      <c r="GA33" s="2"/>
      <c r="GB33" s="3"/>
    </row>
    <row r="34" spans="1:184">
      <c r="A34" s="34" t="s">
        <v>33</v>
      </c>
      <c r="B34" s="25" t="s">
        <v>25</v>
      </c>
      <c r="C34" s="17">
        <f>GSVA_const!C34</f>
        <v>2031088.5159155158</v>
      </c>
      <c r="D34" s="17">
        <f>GSVA_const!D34</f>
        <v>2136424.6905016657</v>
      </c>
      <c r="E34" s="17">
        <f>GSVA_const!E34</f>
        <v>2257786.4394688131</v>
      </c>
      <c r="F34" s="17">
        <f>GSVA_const!F34</f>
        <v>2398864.494942497</v>
      </c>
      <c r="G34" s="17">
        <f>GSVA_const!G34</f>
        <v>2582087.1346529489</v>
      </c>
      <c r="H34" s="17">
        <f>GSVA_const!H34</f>
        <v>3430016.3796227346</v>
      </c>
      <c r="I34" s="17">
        <f>GSVA_const!I34</f>
        <v>4180962.4703398105</v>
      </c>
      <c r="J34" s="17">
        <f>GSVA_const!J34</f>
        <v>4600967.3845891403</v>
      </c>
      <c r="K34" s="17">
        <f>GSVA_const!K34</f>
        <v>4965425.6137947254</v>
      </c>
      <c r="L34" s="4"/>
      <c r="M34" s="5"/>
      <c r="N34" s="5"/>
      <c r="O34" s="4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</row>
    <row r="35" spans="1:184">
      <c r="A35" s="34" t="s">
        <v>34</v>
      </c>
      <c r="B35" s="25" t="s">
        <v>24</v>
      </c>
      <c r="C35" s="17">
        <f>GSVA_const!C35</f>
        <v>955550</v>
      </c>
      <c r="D35" s="17">
        <f>GSVA_const!D35</f>
        <v>991968.77279375878</v>
      </c>
      <c r="E35" s="17">
        <f>GSVA_const!E35</f>
        <v>924809.6181172292</v>
      </c>
      <c r="F35" s="17">
        <f>GSVA_const!F35</f>
        <v>916332.17860606895</v>
      </c>
      <c r="G35" s="17">
        <f>GSVA_const!G35</f>
        <v>823363.39888006239</v>
      </c>
      <c r="H35" s="17">
        <f>GSVA_const!H35</f>
        <v>793150.65289153624</v>
      </c>
      <c r="I35" s="17">
        <f>GSVA_const!I35</f>
        <v>799424.51929633168</v>
      </c>
      <c r="J35" s="17">
        <f>GSVA_const!J35</f>
        <v>1031047.5849212926</v>
      </c>
      <c r="K35" s="17">
        <f>GSVA_const!K35</f>
        <v>1134877.9023040591</v>
      </c>
      <c r="L35" s="4"/>
      <c r="M35" s="5"/>
      <c r="N35" s="5"/>
      <c r="O35" s="4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</row>
    <row r="36" spans="1:184">
      <c r="A36" s="35" t="s">
        <v>35</v>
      </c>
      <c r="B36" s="26" t="s">
        <v>53</v>
      </c>
      <c r="C36" s="20">
        <f>C33+C34-C35</f>
        <v>20422594.962690443</v>
      </c>
      <c r="D36" s="20">
        <f t="shared" ref="D36:K36" si="7">D33+D34-D35</f>
        <v>21630107.225864332</v>
      </c>
      <c r="E36" s="20">
        <f t="shared" si="7"/>
        <v>23312187.452329911</v>
      </c>
      <c r="F36" s="20">
        <f t="shared" si="7"/>
        <v>23593073.731508195</v>
      </c>
      <c r="G36" s="20">
        <f t="shared" si="7"/>
        <v>25319167.264278293</v>
      </c>
      <c r="H36" s="20">
        <f t="shared" si="7"/>
        <v>29321784.737863824</v>
      </c>
      <c r="I36" s="20">
        <f t="shared" si="7"/>
        <v>31588563.798339352</v>
      </c>
      <c r="J36" s="20">
        <f t="shared" si="7"/>
        <v>33314587.811651006</v>
      </c>
      <c r="K36" s="20">
        <f t="shared" si="7"/>
        <v>35166113.979701899</v>
      </c>
      <c r="L36" s="4"/>
      <c r="M36" s="5"/>
      <c r="N36" s="5"/>
      <c r="O36" s="4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</row>
    <row r="37" spans="1:184">
      <c r="A37" s="34" t="s">
        <v>36</v>
      </c>
      <c r="B37" s="25" t="s">
        <v>32</v>
      </c>
      <c r="C37" s="12">
        <f>GSVA_cur!C37</f>
        <v>421090</v>
      </c>
      <c r="D37" s="12">
        <f>GSVA_cur!D37</f>
        <v>423400</v>
      </c>
      <c r="E37" s="12">
        <f>GSVA_cur!E37</f>
        <v>425700</v>
      </c>
      <c r="F37" s="12">
        <f>GSVA_cur!F37</f>
        <v>428010</v>
      </c>
      <c r="G37" s="12">
        <f>GSVA_cur!G37</f>
        <v>430320</v>
      </c>
      <c r="H37" s="12">
        <f>GSVA_cur!H37</f>
        <v>432340</v>
      </c>
      <c r="I37" s="12">
        <f>GSVA_cur!I37</f>
        <v>434150</v>
      </c>
      <c r="J37" s="12">
        <f>GSVA_cur!J37</f>
        <v>435960</v>
      </c>
      <c r="K37" s="12">
        <f>GSVA_cur!K37</f>
        <v>437770</v>
      </c>
      <c r="P37" s="2"/>
      <c r="Q37" s="2"/>
      <c r="R37" s="2"/>
      <c r="S37" s="2"/>
    </row>
    <row r="38" spans="1:184">
      <c r="A38" s="35" t="s">
        <v>37</v>
      </c>
      <c r="B38" s="26" t="s">
        <v>54</v>
      </c>
      <c r="C38" s="20">
        <f>C36/C37*1000</f>
        <v>48499.358718303556</v>
      </c>
      <c r="D38" s="20">
        <f t="shared" ref="D38:K38" si="8">D36/D37*1000</f>
        <v>51086.69632939143</v>
      </c>
      <c r="E38" s="20">
        <f t="shared" si="8"/>
        <v>54762.009519215208</v>
      </c>
      <c r="F38" s="20">
        <f t="shared" si="8"/>
        <v>55122.716131651585</v>
      </c>
      <c r="G38" s="20">
        <f t="shared" si="8"/>
        <v>58837.997918475303</v>
      </c>
      <c r="H38" s="20">
        <f t="shared" si="8"/>
        <v>67821.12397155902</v>
      </c>
      <c r="I38" s="20">
        <f t="shared" si="8"/>
        <v>72759.561898743181</v>
      </c>
      <c r="J38" s="20">
        <f t="shared" si="8"/>
        <v>76416.615771288663</v>
      </c>
      <c r="K38" s="20">
        <f t="shared" si="8"/>
        <v>80330.11394042967</v>
      </c>
      <c r="O38" s="4"/>
      <c r="P38" s="4"/>
      <c r="Q38" s="4"/>
      <c r="R38" s="4"/>
      <c r="S38" s="4"/>
      <c r="BT38" s="5"/>
      <c r="BU38" s="5"/>
      <c r="BV38" s="5"/>
      <c r="BW38" s="5"/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19" max="1048575" man="1"/>
    <brk id="31" max="1048575" man="1"/>
    <brk id="47" max="1048575" man="1"/>
    <brk id="111" max="95" man="1"/>
    <brk id="147" max="1048575" man="1"/>
    <brk id="171" max="1048575" man="1"/>
    <brk id="179" max="9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GSVA_cur</vt:lpstr>
      <vt:lpstr>GSVA_const</vt:lpstr>
      <vt:lpstr>NSVA_cur</vt:lpstr>
      <vt:lpstr>NSVA_const</vt:lpstr>
      <vt:lpstr>GSVA_const!Print_Titles</vt:lpstr>
      <vt:lpstr>GSVA_cur!Print_Titles</vt:lpstr>
      <vt:lpstr>NSVA_const!Print_Titles</vt:lpstr>
      <vt:lpstr>NSVA_cur!Print_Titles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2020-08-27T07:58:43Z</dcterms:modified>
</cp:coreProperties>
</file>