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0" yWindow="0" windowWidth="20490" windowHeight="7755"/>
  </bookViews>
  <sheets>
    <sheet name="GSVA_cur" sheetId="10" r:id="rId1"/>
    <sheet name="GSVA_const" sheetId="1" r:id="rId2"/>
    <sheet name="NSVA_cur" sheetId="11" r:id="rId3"/>
    <sheet name="NSVA_const" sheetId="12" r:id="rId4"/>
  </sheets>
  <definedNames>
    <definedName name="_xlnm.Print_Titles" localSheetId="1">GSVA_const!$A:$B</definedName>
    <definedName name="_xlnm.Print_Titles" localSheetId="0">GSVA_cur!$A:$B</definedName>
    <definedName name="_xlnm.Print_Titles" localSheetId="3">NSVA_const!$A:$B</definedName>
    <definedName name="_xlnm.Print_Titles" localSheetId="2">NSVA_cur!$A:$B</definedName>
  </definedNames>
  <calcPr calcId="145621"/>
</workbook>
</file>

<file path=xl/calcChain.xml><?xml version="1.0" encoding="utf-8"?>
<calcChain xmlns="http://schemas.openxmlformats.org/spreadsheetml/2006/main">
  <c r="K37" i="12"/>
  <c r="J37"/>
  <c r="I37"/>
  <c r="H37"/>
  <c r="G37"/>
  <c r="F37"/>
  <c r="E37"/>
  <c r="D37"/>
  <c r="C37"/>
  <c r="K35"/>
  <c r="J35"/>
  <c r="I35"/>
  <c r="H35"/>
  <c r="G35"/>
  <c r="F35"/>
  <c r="E35"/>
  <c r="D35"/>
  <c r="C35"/>
  <c r="K34"/>
  <c r="J34"/>
  <c r="I34"/>
  <c r="H34"/>
  <c r="G34"/>
  <c r="F34"/>
  <c r="E34"/>
  <c r="D34"/>
  <c r="C34"/>
  <c r="K20"/>
  <c r="J20"/>
  <c r="I20"/>
  <c r="H20"/>
  <c r="G20"/>
  <c r="F20"/>
  <c r="E20"/>
  <c r="D20"/>
  <c r="C20"/>
  <c r="K17"/>
  <c r="K32" s="1"/>
  <c r="J17"/>
  <c r="J32" s="1"/>
  <c r="I17"/>
  <c r="H17"/>
  <c r="H32" s="1"/>
  <c r="G17"/>
  <c r="G32" s="1"/>
  <c r="F17"/>
  <c r="F32" s="1"/>
  <c r="E17"/>
  <c r="E32" s="1"/>
  <c r="D17"/>
  <c r="D32" s="1"/>
  <c r="C17"/>
  <c r="C32" s="1"/>
  <c r="K16"/>
  <c r="J16"/>
  <c r="I16"/>
  <c r="H16"/>
  <c r="G16"/>
  <c r="F16"/>
  <c r="E16"/>
  <c r="D16"/>
  <c r="C16"/>
  <c r="J12"/>
  <c r="G12"/>
  <c r="K6"/>
  <c r="K33" s="1"/>
  <c r="K36" s="1"/>
  <c r="K38" s="1"/>
  <c r="J6"/>
  <c r="J33" s="1"/>
  <c r="J36" s="1"/>
  <c r="J38" s="1"/>
  <c r="I6"/>
  <c r="I12" s="1"/>
  <c r="H6"/>
  <c r="H12" s="1"/>
  <c r="G6"/>
  <c r="G33" s="1"/>
  <c r="G36" s="1"/>
  <c r="G38" s="1"/>
  <c r="F6"/>
  <c r="F12" s="1"/>
  <c r="E6"/>
  <c r="E12" s="1"/>
  <c r="D6"/>
  <c r="D12" s="1"/>
  <c r="C6"/>
  <c r="C33" s="1"/>
  <c r="C36" s="1"/>
  <c r="C38" s="1"/>
  <c r="K37" i="11"/>
  <c r="J37"/>
  <c r="I37"/>
  <c r="H37"/>
  <c r="G37"/>
  <c r="F37"/>
  <c r="E37"/>
  <c r="D37"/>
  <c r="C37"/>
  <c r="K35"/>
  <c r="J35"/>
  <c r="I35"/>
  <c r="H35"/>
  <c r="G35"/>
  <c r="F35"/>
  <c r="E35"/>
  <c r="D35"/>
  <c r="C35"/>
  <c r="K34"/>
  <c r="J34"/>
  <c r="I34"/>
  <c r="H34"/>
  <c r="G34"/>
  <c r="F34"/>
  <c r="E34"/>
  <c r="D34"/>
  <c r="C34"/>
  <c r="K20"/>
  <c r="J20"/>
  <c r="I20"/>
  <c r="H20"/>
  <c r="G20"/>
  <c r="F20"/>
  <c r="E20"/>
  <c r="D20"/>
  <c r="C20"/>
  <c r="K17"/>
  <c r="K32" s="1"/>
  <c r="J17"/>
  <c r="J32" s="1"/>
  <c r="I17"/>
  <c r="H17"/>
  <c r="H32" s="1"/>
  <c r="G17"/>
  <c r="G32" s="1"/>
  <c r="F17"/>
  <c r="F32" s="1"/>
  <c r="E17"/>
  <c r="E32" s="1"/>
  <c r="D17"/>
  <c r="C17"/>
  <c r="C32" s="1"/>
  <c r="K16"/>
  <c r="J16"/>
  <c r="I16"/>
  <c r="H16"/>
  <c r="G16"/>
  <c r="F16"/>
  <c r="E16"/>
  <c r="D16"/>
  <c r="C16"/>
  <c r="G12"/>
  <c r="C12"/>
  <c r="K6"/>
  <c r="J6"/>
  <c r="J12" s="1"/>
  <c r="I6"/>
  <c r="I12" s="1"/>
  <c r="H6"/>
  <c r="H12" s="1"/>
  <c r="G6"/>
  <c r="F6"/>
  <c r="F12" s="1"/>
  <c r="E6"/>
  <c r="E12" s="1"/>
  <c r="D6"/>
  <c r="D12" s="1"/>
  <c r="C6"/>
  <c r="K37" i="1"/>
  <c r="J37"/>
  <c r="I37"/>
  <c r="H37"/>
  <c r="G37"/>
  <c r="F37"/>
  <c r="E37"/>
  <c r="D37"/>
  <c r="C37"/>
  <c r="K20"/>
  <c r="J20"/>
  <c r="I20"/>
  <c r="H20"/>
  <c r="H32" s="1"/>
  <c r="G20"/>
  <c r="F20"/>
  <c r="E20"/>
  <c r="D20"/>
  <c r="C20"/>
  <c r="K17"/>
  <c r="K32" s="1"/>
  <c r="J17"/>
  <c r="I17"/>
  <c r="I32" s="1"/>
  <c r="H17"/>
  <c r="G17"/>
  <c r="G32" s="1"/>
  <c r="F17"/>
  <c r="F32" s="1"/>
  <c r="E17"/>
  <c r="D17"/>
  <c r="D32" s="1"/>
  <c r="C17"/>
  <c r="C32" s="1"/>
  <c r="K16"/>
  <c r="J16"/>
  <c r="I16"/>
  <c r="H16"/>
  <c r="G16"/>
  <c r="F16"/>
  <c r="E16"/>
  <c r="D16"/>
  <c r="C16"/>
  <c r="K12"/>
  <c r="C12"/>
  <c r="K6"/>
  <c r="J6"/>
  <c r="J12" s="1"/>
  <c r="I6"/>
  <c r="I12" s="1"/>
  <c r="H6"/>
  <c r="H33" s="1"/>
  <c r="H36" s="1"/>
  <c r="H38" s="1"/>
  <c r="G6"/>
  <c r="G33" s="1"/>
  <c r="G36" s="1"/>
  <c r="G38" s="1"/>
  <c r="F6"/>
  <c r="F33" s="1"/>
  <c r="F36" s="1"/>
  <c r="F38" s="1"/>
  <c r="E6"/>
  <c r="E12" s="1"/>
  <c r="D6"/>
  <c r="D33" s="1"/>
  <c r="D36" s="1"/>
  <c r="D38" s="1"/>
  <c r="C6"/>
  <c r="K20" i="10"/>
  <c r="J20"/>
  <c r="I20"/>
  <c r="H20"/>
  <c r="G20"/>
  <c r="F20"/>
  <c r="E20"/>
  <c r="D20"/>
  <c r="C20"/>
  <c r="K17"/>
  <c r="J17"/>
  <c r="J32" s="1"/>
  <c r="I17"/>
  <c r="I32" s="1"/>
  <c r="H17"/>
  <c r="G17"/>
  <c r="G32" s="1"/>
  <c r="F17"/>
  <c r="F32" s="1"/>
  <c r="E17"/>
  <c r="D17"/>
  <c r="D32" s="1"/>
  <c r="C17"/>
  <c r="C32" s="1"/>
  <c r="K16"/>
  <c r="J16"/>
  <c r="I16"/>
  <c r="H16"/>
  <c r="G16"/>
  <c r="F16"/>
  <c r="E16"/>
  <c r="D16"/>
  <c r="C16"/>
  <c r="I12"/>
  <c r="K6"/>
  <c r="K12" s="1"/>
  <c r="J6"/>
  <c r="J33" s="1"/>
  <c r="J36" s="1"/>
  <c r="J38" s="1"/>
  <c r="I6"/>
  <c r="H6"/>
  <c r="H12" s="1"/>
  <c r="G6"/>
  <c r="G12" s="1"/>
  <c r="F6"/>
  <c r="F33" s="1"/>
  <c r="F36" s="1"/>
  <c r="F38" s="1"/>
  <c r="E6"/>
  <c r="E33" s="1"/>
  <c r="E36" s="1"/>
  <c r="E38" s="1"/>
  <c r="D6"/>
  <c r="D12" s="1"/>
  <c r="C6"/>
  <c r="C12" s="1"/>
  <c r="G12" i="1" l="1"/>
  <c r="F33" i="11"/>
  <c r="F36" s="1"/>
  <c r="F38" s="1"/>
  <c r="H12" i="1"/>
  <c r="J33" i="11"/>
  <c r="J36" s="1"/>
  <c r="J38" s="1"/>
  <c r="K32" i="10"/>
  <c r="C33" i="11"/>
  <c r="C36" s="1"/>
  <c r="C38" s="1"/>
  <c r="K33"/>
  <c r="K36" s="1"/>
  <c r="K38" s="1"/>
  <c r="D32"/>
  <c r="K12" i="12"/>
  <c r="I33"/>
  <c r="I36" s="1"/>
  <c r="I38" s="1"/>
  <c r="J33" i="1"/>
  <c r="J36" s="1"/>
  <c r="J38" s="1"/>
  <c r="F33" i="12"/>
  <c r="F36" s="1"/>
  <c r="F38" s="1"/>
  <c r="I33" i="10"/>
  <c r="I36" s="1"/>
  <c r="I38" s="1"/>
  <c r="E32"/>
  <c r="C33" i="1"/>
  <c r="C36" s="1"/>
  <c r="C38" s="1"/>
  <c r="K33"/>
  <c r="K36" s="1"/>
  <c r="K38" s="1"/>
  <c r="J32"/>
  <c r="D12"/>
  <c r="G33" i="11"/>
  <c r="G36" s="1"/>
  <c r="G38" s="1"/>
  <c r="C12" i="12"/>
  <c r="E12" i="10"/>
  <c r="H32"/>
  <c r="F12" i="1"/>
  <c r="E32"/>
  <c r="K12" i="11"/>
  <c r="I33"/>
  <c r="I36" s="1"/>
  <c r="I38" s="1"/>
  <c r="E33" i="12"/>
  <c r="E36" s="1"/>
  <c r="E38" s="1"/>
  <c r="I32"/>
  <c r="D33"/>
  <c r="D36" s="1"/>
  <c r="D38" s="1"/>
  <c r="H33"/>
  <c r="H36" s="1"/>
  <c r="H38" s="1"/>
  <c r="E33" i="11"/>
  <c r="E36" s="1"/>
  <c r="E38" s="1"/>
  <c r="I32"/>
  <c r="D33"/>
  <c r="D36" s="1"/>
  <c r="D38" s="1"/>
  <c r="H33"/>
  <c r="H36" s="1"/>
  <c r="H38" s="1"/>
  <c r="E33" i="1"/>
  <c r="E36" s="1"/>
  <c r="E38" s="1"/>
  <c r="I33"/>
  <c r="I36" s="1"/>
  <c r="I38" s="1"/>
  <c r="F12" i="10"/>
  <c r="J12"/>
  <c r="D33"/>
  <c r="D36" s="1"/>
  <c r="D38" s="1"/>
  <c r="H33"/>
  <c r="H36" s="1"/>
  <c r="H38" s="1"/>
  <c r="C33"/>
  <c r="C36" s="1"/>
  <c r="C38" s="1"/>
  <c r="G33"/>
  <c r="G36" s="1"/>
  <c r="G38" s="1"/>
  <c r="K33"/>
  <c r="K36" s="1"/>
  <c r="K38" s="1"/>
</calcChain>
</file>

<file path=xl/sharedStrings.xml><?xml version="1.0" encoding="utf-8"?>
<sst xmlns="http://schemas.openxmlformats.org/spreadsheetml/2006/main" count="265" uniqueCount="73">
  <si>
    <t>S.No.</t>
  </si>
  <si>
    <t>Item</t>
  </si>
  <si>
    <t>Agriculture, forestry and fishing</t>
  </si>
  <si>
    <t>Mining and quarrying</t>
  </si>
  <si>
    <t>Manufacturing</t>
  </si>
  <si>
    <t>Electricity, gas, water supply &amp; other utility services</t>
  </si>
  <si>
    <t>Construction</t>
  </si>
  <si>
    <t>Trade, repair, hotels and restaurants</t>
  </si>
  <si>
    <t>Trade &amp; repair services</t>
  </si>
  <si>
    <t>Hotels &amp; restaurants</t>
  </si>
  <si>
    <t>Transport, storage, communication &amp; services related to broadcasting</t>
  </si>
  <si>
    <t>Railways</t>
  </si>
  <si>
    <t>Road transport</t>
  </si>
  <si>
    <t>Water transport</t>
  </si>
  <si>
    <t>Air transport</t>
  </si>
  <si>
    <t>Services incidental to transport</t>
  </si>
  <si>
    <t>Storage</t>
  </si>
  <si>
    <t>Communication &amp; services related to broadcasting</t>
  </si>
  <si>
    <t>Financial services</t>
  </si>
  <si>
    <t>Real estate, ownership of dwelling &amp; professional services</t>
  </si>
  <si>
    <t>Other services</t>
  </si>
  <si>
    <t>2011-12</t>
  </si>
  <si>
    <t>2012-13</t>
  </si>
  <si>
    <t>2013-14</t>
  </si>
  <si>
    <t>Subsidies on products</t>
  </si>
  <si>
    <t>Taxes on Products</t>
  </si>
  <si>
    <t>1.</t>
  </si>
  <si>
    <t>12.</t>
  </si>
  <si>
    <t>Primary</t>
  </si>
  <si>
    <t>Secondary</t>
  </si>
  <si>
    <t>Tertiary</t>
  </si>
  <si>
    <t>TOTAL GSVA at basic prices</t>
  </si>
  <si>
    <t>Population ('00)</t>
  </si>
  <si>
    <t>13.</t>
  </si>
  <si>
    <t>14.</t>
  </si>
  <si>
    <t>15.</t>
  </si>
  <si>
    <t>16.</t>
  </si>
  <si>
    <t>17.</t>
  </si>
  <si>
    <t>Gross State Value Added by economic activity at current prices</t>
  </si>
  <si>
    <t>Gross State Value Added by economic activity at constant (2011-12) prices</t>
  </si>
  <si>
    <t>Net State Value Added by economic activity at current prices</t>
  </si>
  <si>
    <t>TOTAL NSVA at basic prices</t>
  </si>
  <si>
    <t>Net State Value Added by economic activity at constant (2011-12) prices</t>
  </si>
  <si>
    <t>State :</t>
  </si>
  <si>
    <t>Public administration</t>
  </si>
  <si>
    <t>Gross State Domestic Product</t>
  </si>
  <si>
    <t>2014-15</t>
  </si>
  <si>
    <t>(Rs. in lakh)</t>
  </si>
  <si>
    <t>Per Capita GSDP (Rs.)</t>
  </si>
  <si>
    <t>Crops</t>
  </si>
  <si>
    <t>Livestock</t>
  </si>
  <si>
    <t>Forestry and logging</t>
  </si>
  <si>
    <t>Fishing and aquaculture</t>
  </si>
  <si>
    <t>Net State Domestic Product</t>
  </si>
  <si>
    <t>Per Capita NSDP (Rs.)</t>
  </si>
  <si>
    <t>2.       </t>
  </si>
  <si>
    <t>3.       </t>
  </si>
  <si>
    <t>4.       </t>
  </si>
  <si>
    <t>5.       </t>
  </si>
  <si>
    <t>6.       </t>
  </si>
  <si>
    <t>7.       </t>
  </si>
  <si>
    <t>8.       </t>
  </si>
  <si>
    <t>9.       </t>
  </si>
  <si>
    <t>10.   </t>
  </si>
  <si>
    <t>11.   </t>
  </si>
  <si>
    <t>2015-16</t>
  </si>
  <si>
    <t>Punjab</t>
  </si>
  <si>
    <t>2016-17</t>
  </si>
  <si>
    <t>2017-18</t>
  </si>
  <si>
    <t>2018-19</t>
  </si>
  <si>
    <t>Source: Directorate of Economics and Statistics of the respective State/Uts.</t>
  </si>
  <si>
    <t>2019-20</t>
  </si>
  <si>
    <t>As on 31.07.2020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</si>
</sst>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0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Times New Roman"/>
      <family val="1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0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5" fillId="0" borderId="0"/>
    <xf numFmtId="0" fontId="6" fillId="0" borderId="0"/>
    <xf numFmtId="0" fontId="5" fillId="2" borderId="2" applyNumberFormat="0" applyFont="0" applyAlignment="0" applyProtection="0"/>
    <xf numFmtId="0" fontId="6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8" fillId="2" borderId="2" applyNumberFormat="0" applyFont="0" applyAlignment="0" applyProtection="0"/>
    <xf numFmtId="0" fontId="9" fillId="0" borderId="0"/>
    <xf numFmtId="43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4" fillId="0" borderId="0"/>
  </cellStyleXfs>
  <cellXfs count="66">
    <xf numFmtId="0" fontId="0" fillId="0" borderId="0" xfId="0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/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Border="1" applyProtection="1"/>
    <xf numFmtId="1" fontId="7" fillId="0" borderId="0" xfId="0" applyNumberFormat="1" applyFont="1" applyFill="1" applyBorder="1" applyProtection="1">
      <protection locked="0"/>
    </xf>
    <xf numFmtId="1" fontId="10" fillId="0" borderId="0" xfId="0" applyNumberFormat="1" applyFont="1" applyFill="1" applyBorder="1" applyProtection="1">
      <protection locked="0"/>
    </xf>
    <xf numFmtId="0" fontId="7" fillId="0" borderId="0" xfId="0" quotePrefix="1" applyFont="1" applyFill="1" applyProtection="1">
      <protection locked="0"/>
    </xf>
    <xf numFmtId="0" fontId="1" fillId="0" borderId="0" xfId="0" applyFont="1" applyFill="1" applyAlignment="1">
      <alignment horizontal="left" vertical="center"/>
    </xf>
    <xf numFmtId="0" fontId="7" fillId="0" borderId="0" xfId="0" applyFont="1" applyFill="1" applyProtection="1"/>
    <xf numFmtId="0" fontId="11" fillId="0" borderId="0" xfId="0" applyFont="1" applyFill="1" applyProtection="1">
      <protection locked="0"/>
    </xf>
    <xf numFmtId="0" fontId="11" fillId="0" borderId="0" xfId="0" applyFont="1" applyFill="1" applyBorder="1" applyProtection="1">
      <protection locked="0"/>
    </xf>
    <xf numFmtId="0" fontId="11" fillId="0" borderId="0" xfId="0" applyFont="1" applyFill="1" applyBorder="1" applyProtection="1"/>
    <xf numFmtId="1" fontId="11" fillId="0" borderId="0" xfId="0" applyNumberFormat="1" applyFont="1" applyFill="1" applyBorder="1" applyProtection="1"/>
    <xf numFmtId="0" fontId="12" fillId="0" borderId="0" xfId="0" applyFont="1" applyFill="1" applyAlignment="1">
      <alignment horizontal="left" vertical="center"/>
    </xf>
    <xf numFmtId="0" fontId="11" fillId="0" borderId="0" xfId="0" quotePrefix="1" applyFont="1" applyFill="1" applyProtection="1">
      <protection locked="0"/>
    </xf>
    <xf numFmtId="0" fontId="11" fillId="0" borderId="0" xfId="0" applyFont="1" applyFill="1" applyProtection="1"/>
    <xf numFmtId="1" fontId="11" fillId="0" borderId="0" xfId="0" applyNumberFormat="1" applyFont="1" applyFill="1" applyBorder="1" applyProtection="1">
      <protection locked="0"/>
    </xf>
    <xf numFmtId="0" fontId="13" fillId="0" borderId="0" xfId="0" applyFont="1" applyFill="1" applyBorder="1" applyProtection="1"/>
    <xf numFmtId="0" fontId="14" fillId="0" borderId="0" xfId="0" applyFont="1" applyFill="1" applyProtection="1">
      <protection locked="0"/>
    </xf>
    <xf numFmtId="0" fontId="15" fillId="0" borderId="1" xfId="0" applyFont="1" applyFill="1" applyBorder="1" applyProtection="1">
      <protection locked="0"/>
    </xf>
    <xf numFmtId="0" fontId="15" fillId="0" borderId="1" xfId="0" applyFont="1" applyFill="1" applyBorder="1" applyProtection="1"/>
    <xf numFmtId="0" fontId="15" fillId="0" borderId="1" xfId="0" applyFont="1" applyFill="1" applyBorder="1" applyAlignment="1" applyProtection="1">
      <alignment horizontal="left" vertical="center" wrapText="1"/>
    </xf>
    <xf numFmtId="1" fontId="15" fillId="0" borderId="1" xfId="0" applyNumberFormat="1" applyFont="1" applyFill="1" applyBorder="1" applyProtection="1"/>
    <xf numFmtId="0" fontId="15" fillId="0" borderId="1" xfId="0" applyFont="1" applyFill="1" applyBorder="1" applyAlignment="1" applyProtection="1">
      <alignment horizontal="left" vertical="center" wrapText="1"/>
      <protection locked="0"/>
    </xf>
    <xf numFmtId="1" fontId="15" fillId="0" borderId="1" xfId="0" applyNumberFormat="1" applyFont="1" applyFill="1" applyBorder="1" applyProtection="1">
      <protection locked="0"/>
    </xf>
    <xf numFmtId="0" fontId="16" fillId="3" borderId="1" xfId="0" applyFont="1" applyFill="1" applyBorder="1" applyAlignment="1" applyProtection="1">
      <alignment horizontal="left" vertical="center" wrapText="1"/>
      <protection locked="0"/>
    </xf>
    <xf numFmtId="1" fontId="15" fillId="3" borderId="1" xfId="0" applyNumberFormat="1" applyFont="1" applyFill="1" applyBorder="1" applyProtection="1">
      <protection locked="0"/>
    </xf>
    <xf numFmtId="49" fontId="15" fillId="0" borderId="1" xfId="0" applyNumberFormat="1" applyFont="1" applyFill="1" applyBorder="1" applyAlignment="1" applyProtection="1">
      <alignment vertical="center" wrapText="1"/>
    </xf>
    <xf numFmtId="0" fontId="15" fillId="0" borderId="1" xfId="0" applyFont="1" applyFill="1" applyBorder="1" applyAlignment="1" applyProtection="1">
      <alignment horizontal="left" vertical="top" wrapText="1"/>
    </xf>
    <xf numFmtId="0" fontId="15" fillId="3" borderId="1" xfId="0" applyFont="1" applyFill="1" applyBorder="1" applyAlignment="1" applyProtection="1">
      <alignment horizontal="left" vertical="center" wrapText="1"/>
    </xf>
    <xf numFmtId="1" fontId="15" fillId="3" borderId="1" xfId="0" applyNumberFormat="1" applyFont="1" applyFill="1" applyBorder="1" applyProtection="1"/>
    <xf numFmtId="0" fontId="15" fillId="0" borderId="1" xfId="0" applyFont="1" applyFill="1" applyBorder="1" applyAlignment="1" applyProtection="1">
      <alignment vertical="center" wrapText="1"/>
      <protection locked="0"/>
    </xf>
    <xf numFmtId="0" fontId="15" fillId="3" borderId="1" xfId="0" applyFont="1" applyFill="1" applyBorder="1" applyAlignment="1" applyProtection="1">
      <alignment vertical="center" wrapText="1"/>
      <protection locked="0"/>
    </xf>
    <xf numFmtId="49" fontId="17" fillId="0" borderId="1" xfId="0" applyNumberFormat="1" applyFont="1" applyFill="1" applyBorder="1" applyAlignment="1" applyProtection="1">
      <alignment vertical="center" wrapText="1"/>
      <protection locked="0"/>
    </xf>
    <xf numFmtId="0" fontId="17" fillId="0" borderId="1" xfId="0" applyFont="1" applyFill="1" applyBorder="1" applyAlignment="1" applyProtection="1">
      <alignment vertical="center" wrapText="1"/>
      <protection locked="0"/>
    </xf>
    <xf numFmtId="0" fontId="17" fillId="0" borderId="1" xfId="0" applyFont="1" applyFill="1" applyBorder="1" applyProtection="1">
      <protection locked="0"/>
    </xf>
    <xf numFmtId="0" fontId="17" fillId="0" borderId="1" xfId="0" applyFont="1" applyFill="1" applyBorder="1" applyProtection="1"/>
    <xf numFmtId="49" fontId="15" fillId="0" borderId="1" xfId="0" applyNumberFormat="1" applyFont="1" applyFill="1" applyBorder="1" applyAlignment="1" applyProtection="1">
      <alignment horizontal="right" vertical="center" wrapText="1"/>
      <protection locked="0"/>
    </xf>
    <xf numFmtId="49" fontId="15" fillId="0" borderId="1" xfId="0" applyNumberFormat="1" applyFont="1" applyFill="1" applyBorder="1" applyAlignment="1" applyProtection="1">
      <alignment vertical="center" wrapText="1"/>
      <protection locked="0"/>
    </xf>
    <xf numFmtId="49" fontId="15" fillId="3" borderId="1" xfId="0" applyNumberFormat="1" applyFont="1" applyFill="1" applyBorder="1" applyAlignment="1" applyProtection="1">
      <alignment vertical="center" wrapText="1"/>
      <protection locked="0"/>
    </xf>
    <xf numFmtId="49" fontId="15" fillId="3" borderId="1" xfId="0" applyNumberFormat="1" applyFont="1" applyFill="1" applyBorder="1" applyAlignment="1" applyProtection="1">
      <alignment vertical="center" wrapText="1"/>
    </xf>
    <xf numFmtId="49" fontId="15" fillId="0" borderId="1" xfId="0" quotePrefix="1" applyNumberFormat="1" applyFont="1" applyFill="1" applyBorder="1" applyAlignment="1" applyProtection="1">
      <alignment vertical="center" wrapText="1"/>
    </xf>
    <xf numFmtId="49" fontId="15" fillId="3" borderId="1" xfId="0" quotePrefix="1" applyNumberFormat="1" applyFont="1" applyFill="1" applyBorder="1" applyAlignment="1" applyProtection="1">
      <alignment vertical="center" wrapText="1"/>
    </xf>
    <xf numFmtId="49" fontId="18" fillId="0" borderId="1" xfId="0" applyNumberFormat="1" applyFont="1" applyFill="1" applyBorder="1" applyAlignment="1" applyProtection="1">
      <alignment vertical="center" wrapText="1"/>
      <protection locked="0"/>
    </xf>
    <xf numFmtId="0" fontId="18" fillId="0" borderId="1" xfId="0" applyFont="1" applyFill="1" applyBorder="1" applyAlignment="1" applyProtection="1">
      <alignment vertical="center" wrapText="1"/>
      <protection locked="0"/>
    </xf>
    <xf numFmtId="0" fontId="4" fillId="0" borderId="1" xfId="0" applyFont="1" applyFill="1" applyBorder="1" applyProtection="1">
      <protection locked="0"/>
    </xf>
    <xf numFmtId="0" fontId="4" fillId="0" borderId="1" xfId="0" applyFont="1" applyFill="1" applyBorder="1" applyProtection="1"/>
    <xf numFmtId="49" fontId="4" fillId="0" borderId="1" xfId="0" applyNumberFormat="1" applyFont="1" applyFill="1" applyBorder="1" applyAlignment="1" applyProtection="1">
      <alignment vertical="center" wrapText="1"/>
    </xf>
    <xf numFmtId="0" fontId="4" fillId="0" borderId="1" xfId="0" applyFont="1" applyFill="1" applyBorder="1" applyAlignment="1" applyProtection="1">
      <alignment horizontal="left" vertical="center" wrapText="1"/>
    </xf>
    <xf numFmtId="1" fontId="4" fillId="0" borderId="1" xfId="0" applyNumberFormat="1" applyFont="1" applyFill="1" applyBorder="1" applyProtection="1"/>
    <xf numFmtId="49" fontId="4" fillId="0" borderId="1" xfId="0" applyNumberFormat="1" applyFont="1" applyFill="1" applyBorder="1" applyAlignment="1" applyProtection="1">
      <alignment horizontal="right" vertical="center" wrapText="1"/>
      <protection locked="0"/>
    </xf>
    <xf numFmtId="0" fontId="4" fillId="0" borderId="1" xfId="0" applyFont="1" applyFill="1" applyBorder="1" applyAlignment="1" applyProtection="1">
      <alignment horizontal="left" vertical="center" wrapText="1"/>
      <protection locked="0"/>
    </xf>
    <xf numFmtId="1" fontId="4" fillId="0" borderId="1" xfId="0" applyNumberFormat="1" applyFont="1" applyFill="1" applyBorder="1" applyProtection="1">
      <protection locked="0"/>
    </xf>
    <xf numFmtId="49" fontId="4" fillId="0" borderId="1" xfId="0" applyNumberFormat="1" applyFont="1" applyFill="1" applyBorder="1" applyAlignment="1" applyProtection="1">
      <alignment vertical="center" wrapText="1"/>
      <protection locked="0"/>
    </xf>
    <xf numFmtId="49" fontId="4" fillId="3" borderId="1" xfId="0" applyNumberFormat="1" applyFont="1" applyFill="1" applyBorder="1" applyAlignment="1" applyProtection="1">
      <alignment vertical="center" wrapText="1"/>
      <protection locked="0"/>
    </xf>
    <xf numFmtId="0" fontId="19" fillId="3" borderId="1" xfId="0" applyFont="1" applyFill="1" applyBorder="1" applyAlignment="1" applyProtection="1">
      <alignment horizontal="left" vertical="center" wrapText="1"/>
      <protection locked="0"/>
    </xf>
    <xf numFmtId="1" fontId="4" fillId="3" borderId="1" xfId="0" applyNumberFormat="1" applyFont="1" applyFill="1" applyBorder="1" applyProtection="1">
      <protection locked="0"/>
    </xf>
    <xf numFmtId="0" fontId="4" fillId="0" borderId="1" xfId="0" applyFont="1" applyFill="1" applyBorder="1" applyAlignment="1" applyProtection="1">
      <alignment horizontal="left" vertical="top" wrapText="1"/>
    </xf>
    <xf numFmtId="49" fontId="4" fillId="3" borderId="1" xfId="0" applyNumberFormat="1" applyFont="1" applyFill="1" applyBorder="1" applyAlignment="1" applyProtection="1">
      <alignment vertical="center" wrapText="1"/>
    </xf>
    <xf numFmtId="0" fontId="4" fillId="3" borderId="1" xfId="0" applyFont="1" applyFill="1" applyBorder="1" applyAlignment="1" applyProtection="1">
      <alignment horizontal="left" vertical="center" wrapText="1"/>
    </xf>
    <xf numFmtId="1" fontId="4" fillId="3" borderId="1" xfId="0" applyNumberFormat="1" applyFont="1" applyFill="1" applyBorder="1" applyProtection="1"/>
    <xf numFmtId="49" fontId="4" fillId="0" borderId="1" xfId="0" quotePrefix="1" applyNumberFormat="1" applyFont="1" applyFill="1" applyBorder="1" applyAlignment="1" applyProtection="1">
      <alignment vertical="center" wrapText="1"/>
    </xf>
    <xf numFmtId="0" fontId="4" fillId="0" borderId="1" xfId="0" applyFont="1" applyFill="1" applyBorder="1" applyAlignment="1" applyProtection="1">
      <alignment vertical="center" wrapText="1"/>
      <protection locked="0"/>
    </xf>
    <xf numFmtId="49" fontId="4" fillId="3" borderId="1" xfId="0" quotePrefix="1" applyNumberFormat="1" applyFont="1" applyFill="1" applyBorder="1" applyAlignment="1" applyProtection="1">
      <alignment vertical="center" wrapText="1"/>
    </xf>
    <xf numFmtId="0" fontId="4" fillId="3" borderId="1" xfId="0" applyFont="1" applyFill="1" applyBorder="1" applyAlignment="1" applyProtection="1">
      <alignment vertical="center" wrapText="1"/>
      <protection locked="0"/>
    </xf>
  </cellXfs>
  <cellStyles count="530">
    <cellStyle name="Comma 2" xfId="15"/>
    <cellStyle name="Comma 2 2" xfId="528"/>
    <cellStyle name="Normal" xfId="0" builtinId="0"/>
    <cellStyle name="Normal 2" xfId="2"/>
    <cellStyle name="Normal 2 2" xfId="8"/>
    <cellStyle name="Normal 2 2 2" xfId="10"/>
    <cellStyle name="Normal 2 2 3" xfId="18"/>
    <cellStyle name="Normal 2 3" xfId="5"/>
    <cellStyle name="Normal 2 3 2" xfId="529"/>
    <cellStyle name="Normal 2 4" xfId="9"/>
    <cellStyle name="Normal 2 4 2" xfId="17"/>
    <cellStyle name="Normal 3" xfId="1"/>
    <cellStyle name="Normal 3 2" xfId="6"/>
    <cellStyle name="Normal 3 2 2" xfId="11"/>
    <cellStyle name="Normal 3 3" xfId="16"/>
    <cellStyle name="Normal 4" xfId="3"/>
    <cellStyle name="Normal 5" xfId="4"/>
    <cellStyle name="Normal 5 2" xfId="12"/>
    <cellStyle name="Normal 6" xfId="14"/>
    <cellStyle name="Note 2" xfId="7"/>
    <cellStyle name="Note 2 2" xfId="13"/>
    <cellStyle name="style1405592468105" xfId="19"/>
    <cellStyle name="style1405593752700" xfId="20"/>
    <cellStyle name="style1406113848636" xfId="21"/>
    <cellStyle name="style1406113848741" xfId="22"/>
    <cellStyle name="style1406113848796" xfId="23"/>
    <cellStyle name="style1406113848827" xfId="24"/>
    <cellStyle name="style1406113848859" xfId="25"/>
    <cellStyle name="style1406113848891" xfId="26"/>
    <cellStyle name="style1406113848925" xfId="27"/>
    <cellStyle name="style1406113848965" xfId="28"/>
    <cellStyle name="style1406113848998" xfId="29"/>
    <cellStyle name="style1406113849028" xfId="30"/>
    <cellStyle name="style1406113849058" xfId="31"/>
    <cellStyle name="style1406113849090" xfId="32"/>
    <cellStyle name="style1406113849117" xfId="33"/>
    <cellStyle name="style1406113849144" xfId="34"/>
    <cellStyle name="style1406113849183" xfId="35"/>
    <cellStyle name="style1406113849217" xfId="36"/>
    <cellStyle name="style1406113849255" xfId="37"/>
    <cellStyle name="style1406113849284" xfId="38"/>
    <cellStyle name="style1406113849311" xfId="39"/>
    <cellStyle name="style1406113849339" xfId="40"/>
    <cellStyle name="style1406113849367" xfId="41"/>
    <cellStyle name="style1406113849389" xfId="42"/>
    <cellStyle name="style1406113849413" xfId="43"/>
    <cellStyle name="style1406113849558" xfId="44"/>
    <cellStyle name="style1406113849582" xfId="45"/>
    <cellStyle name="style1406113849605" xfId="46"/>
    <cellStyle name="style1406113849630" xfId="47"/>
    <cellStyle name="style1406113849653" xfId="48"/>
    <cellStyle name="style1406113849674" xfId="49"/>
    <cellStyle name="style1406113849701" xfId="50"/>
    <cellStyle name="style1406113849728" xfId="51"/>
    <cellStyle name="style1406113849754" xfId="52"/>
    <cellStyle name="style1406113849781" xfId="53"/>
    <cellStyle name="style1406113849808" xfId="54"/>
    <cellStyle name="style1406113849835" xfId="55"/>
    <cellStyle name="style1406113849856" xfId="56"/>
    <cellStyle name="style1406113849876" xfId="57"/>
    <cellStyle name="style1406113849898" xfId="58"/>
    <cellStyle name="style1406113849921" xfId="59"/>
    <cellStyle name="style1406113849947" xfId="60"/>
    <cellStyle name="style1406113849975" xfId="61"/>
    <cellStyle name="style1406113850004" xfId="62"/>
    <cellStyle name="style1406113850027" xfId="63"/>
    <cellStyle name="style1406113850054" xfId="64"/>
    <cellStyle name="style1406113850081" xfId="65"/>
    <cellStyle name="style1406113850103" xfId="66"/>
    <cellStyle name="style1406113850129" xfId="67"/>
    <cellStyle name="style1406113850156" xfId="68"/>
    <cellStyle name="style1406113850182" xfId="69"/>
    <cellStyle name="style1406113850203" xfId="70"/>
    <cellStyle name="style1406113850224" xfId="71"/>
    <cellStyle name="style1406113850258" xfId="72"/>
    <cellStyle name="style1406113850331" xfId="73"/>
    <cellStyle name="style1406113850358" xfId="74"/>
    <cellStyle name="style1406113850380" xfId="75"/>
    <cellStyle name="style1406113850409" xfId="76"/>
    <cellStyle name="style1406113850431" xfId="77"/>
    <cellStyle name="style1406113850452" xfId="78"/>
    <cellStyle name="style1406113850474" xfId="79"/>
    <cellStyle name="style1406113850501" xfId="80"/>
    <cellStyle name="style1406113850522" xfId="81"/>
    <cellStyle name="style1406113850542" xfId="82"/>
    <cellStyle name="style1406113850570" xfId="83"/>
    <cellStyle name="style1406113850591" xfId="84"/>
    <cellStyle name="style1406113850614" xfId="85"/>
    <cellStyle name="style1406113850636" xfId="86"/>
    <cellStyle name="style1406113850655" xfId="87"/>
    <cellStyle name="style1406113850674" xfId="88"/>
    <cellStyle name="style1406113850723" xfId="89"/>
    <cellStyle name="style1406113850767" xfId="90"/>
    <cellStyle name="style1406113850816" xfId="91"/>
    <cellStyle name="style1406114189185" xfId="92"/>
    <cellStyle name="style1406114189213" xfId="93"/>
    <cellStyle name="style1406114189239" xfId="94"/>
    <cellStyle name="style1406114189259" xfId="95"/>
    <cellStyle name="style1406114189283" xfId="96"/>
    <cellStyle name="style1406114189307" xfId="97"/>
    <cellStyle name="style1406114189331" xfId="98"/>
    <cellStyle name="style1406114189356" xfId="99"/>
    <cellStyle name="style1406114189382" xfId="100"/>
    <cellStyle name="style1406114189407" xfId="101"/>
    <cellStyle name="style1406114189432" xfId="102"/>
    <cellStyle name="style1406114189459" xfId="103"/>
    <cellStyle name="style1406114189481" xfId="104"/>
    <cellStyle name="style1406114189505" xfId="105"/>
    <cellStyle name="style1406114189535" xfId="106"/>
    <cellStyle name="style1406114189560" xfId="107"/>
    <cellStyle name="style1406114189585" xfId="108"/>
    <cellStyle name="style1406114189616" xfId="109"/>
    <cellStyle name="style1406114189644" xfId="110"/>
    <cellStyle name="style1406114189671" xfId="111"/>
    <cellStyle name="style1406114189696" xfId="112"/>
    <cellStyle name="style1406114189716" xfId="113"/>
    <cellStyle name="style1406114189736" xfId="114"/>
    <cellStyle name="style1406114189757" xfId="115"/>
    <cellStyle name="style1406114189778" xfId="116"/>
    <cellStyle name="style1406114189799" xfId="117"/>
    <cellStyle name="style1406114189820" xfId="118"/>
    <cellStyle name="style1406114189840" xfId="119"/>
    <cellStyle name="style1406114189860" xfId="120"/>
    <cellStyle name="style1406114189886" xfId="121"/>
    <cellStyle name="style1406114189911" xfId="122"/>
    <cellStyle name="style1406114189990" xfId="123"/>
    <cellStyle name="style1406114190017" xfId="124"/>
    <cellStyle name="style1406114190044" xfId="125"/>
    <cellStyle name="style1406114190069" xfId="126"/>
    <cellStyle name="style1406114190088" xfId="127"/>
    <cellStyle name="style1406114190108" xfId="128"/>
    <cellStyle name="style1406114190127" xfId="129"/>
    <cellStyle name="style1406114190148" xfId="130"/>
    <cellStyle name="style1406114190171" xfId="131"/>
    <cellStyle name="style1406114190195" xfId="132"/>
    <cellStyle name="style1406114190219" xfId="133"/>
    <cellStyle name="style1406114190238" xfId="134"/>
    <cellStyle name="style1406114190262" xfId="135"/>
    <cellStyle name="style1406114190285" xfId="136"/>
    <cellStyle name="style1406114190303" xfId="137"/>
    <cellStyle name="style1406114190327" xfId="138"/>
    <cellStyle name="style1406114190351" xfId="139"/>
    <cellStyle name="style1406114190375" xfId="140"/>
    <cellStyle name="style1406114190395" xfId="141"/>
    <cellStyle name="style1406114190415" xfId="142"/>
    <cellStyle name="style1406114190439" xfId="143"/>
    <cellStyle name="style1406114190464" xfId="144"/>
    <cellStyle name="style1406114190487" xfId="145"/>
    <cellStyle name="style1406114190507" xfId="146"/>
    <cellStyle name="style1406114190534" xfId="147"/>
    <cellStyle name="style1406114190553" xfId="148"/>
    <cellStyle name="style1406114190571" xfId="149"/>
    <cellStyle name="style1406114190588" xfId="150"/>
    <cellStyle name="style1406114190609" xfId="151"/>
    <cellStyle name="style1406114190628" xfId="152"/>
    <cellStyle name="style1406114190647" xfId="153"/>
    <cellStyle name="style1406114190666" xfId="154"/>
    <cellStyle name="style1406114190687" xfId="155"/>
    <cellStyle name="style1406114190844" xfId="156"/>
    <cellStyle name="style1406114190863" xfId="157"/>
    <cellStyle name="style1406114190881" xfId="158"/>
    <cellStyle name="style1406114190900" xfId="159"/>
    <cellStyle name="style1406114190959" xfId="160"/>
    <cellStyle name="style1406114191014" xfId="161"/>
    <cellStyle name="style1406114191303" xfId="162"/>
    <cellStyle name="style1406114191912" xfId="163"/>
    <cellStyle name="style1406114345186" xfId="164"/>
    <cellStyle name="style1406114345361" xfId="165"/>
    <cellStyle name="style1406114398523" xfId="166"/>
    <cellStyle name="style1406114398549" xfId="167"/>
    <cellStyle name="style1406114398571" xfId="168"/>
    <cellStyle name="style1406114398589" xfId="169"/>
    <cellStyle name="style1406114398610" xfId="170"/>
    <cellStyle name="style1406114398632" xfId="171"/>
    <cellStyle name="style1406114398654" xfId="172"/>
    <cellStyle name="style1406114398679" xfId="173"/>
    <cellStyle name="style1406114398703" xfId="174"/>
    <cellStyle name="style1406114398726" xfId="175"/>
    <cellStyle name="style1406114398750" xfId="176"/>
    <cellStyle name="style1406114398774" xfId="177"/>
    <cellStyle name="style1406114398792" xfId="178"/>
    <cellStyle name="style1406114398812" xfId="179"/>
    <cellStyle name="style1406114398835" xfId="180"/>
    <cellStyle name="style1406114398855" xfId="181"/>
    <cellStyle name="style1406114398880" xfId="182"/>
    <cellStyle name="style1406114398898" xfId="183"/>
    <cellStyle name="style1406114398922" xfId="184"/>
    <cellStyle name="style1406114398946" xfId="185"/>
    <cellStyle name="style1406114398972" xfId="186"/>
    <cellStyle name="style1406114398991" xfId="187"/>
    <cellStyle name="style1406114399009" xfId="188"/>
    <cellStyle name="style1406114399027" xfId="189"/>
    <cellStyle name="style1406114399044" xfId="190"/>
    <cellStyle name="style1406114399064" xfId="191"/>
    <cellStyle name="style1406114399083" xfId="192"/>
    <cellStyle name="style1406114399102" xfId="193"/>
    <cellStyle name="style1406114399120" xfId="194"/>
    <cellStyle name="style1406114399144" xfId="195"/>
    <cellStyle name="style1406114399167" xfId="196"/>
    <cellStyle name="style1406114399199" xfId="197"/>
    <cellStyle name="style1406114399226" xfId="198"/>
    <cellStyle name="style1406114399254" xfId="199"/>
    <cellStyle name="style1406114399277" xfId="200"/>
    <cellStyle name="style1406114399294" xfId="201"/>
    <cellStyle name="style1406114399311" xfId="202"/>
    <cellStyle name="style1406114399329" xfId="203"/>
    <cellStyle name="style1406114399348" xfId="204"/>
    <cellStyle name="style1406114399367" xfId="205"/>
    <cellStyle name="style1406114399389" xfId="206"/>
    <cellStyle name="style1406114399411" xfId="207"/>
    <cellStyle name="style1406114399490" xfId="208"/>
    <cellStyle name="style1406114399512" xfId="209"/>
    <cellStyle name="style1406114399534" xfId="210"/>
    <cellStyle name="style1406114399551" xfId="211"/>
    <cellStyle name="style1406114399576" xfId="212"/>
    <cellStyle name="style1406114399599" xfId="213"/>
    <cellStyle name="style1406114399622" xfId="214"/>
    <cellStyle name="style1406114399641" xfId="215"/>
    <cellStyle name="style1406114399662" xfId="216"/>
    <cellStyle name="style1406114399689" xfId="217"/>
    <cellStyle name="style1406114399716" xfId="218"/>
    <cellStyle name="style1406114399740" xfId="219"/>
    <cellStyle name="style1406114399758" xfId="220"/>
    <cellStyle name="style1406114399783" xfId="221"/>
    <cellStyle name="style1406114399802" xfId="222"/>
    <cellStyle name="style1406114399820" xfId="223"/>
    <cellStyle name="style1406114399839" xfId="224"/>
    <cellStyle name="style1406114399860" xfId="225"/>
    <cellStyle name="style1406114399878" xfId="226"/>
    <cellStyle name="style1406114399896" xfId="227"/>
    <cellStyle name="style1406114399914" xfId="228"/>
    <cellStyle name="style1406114399932" xfId="229"/>
    <cellStyle name="style1406114399951" xfId="230"/>
    <cellStyle name="style1406114399969" xfId="231"/>
    <cellStyle name="style1406114399987" xfId="232"/>
    <cellStyle name="style1406114400018" xfId="233"/>
    <cellStyle name="style1406114400104" xfId="234"/>
    <cellStyle name="style1406114400339" xfId="235"/>
    <cellStyle name="style1406114400806" xfId="236"/>
    <cellStyle name="style1406114440149" xfId="237"/>
    <cellStyle name="style1406114440175" xfId="238"/>
    <cellStyle name="style1406114440200" xfId="239"/>
    <cellStyle name="style1406114440219" xfId="240"/>
    <cellStyle name="style1406114440242" xfId="241"/>
    <cellStyle name="style1406114440265" xfId="242"/>
    <cellStyle name="style1406114440288" xfId="243"/>
    <cellStyle name="style1406114440311" xfId="244"/>
    <cellStyle name="style1406114440332" xfId="245"/>
    <cellStyle name="style1406114440354" xfId="246"/>
    <cellStyle name="style1406114440375" xfId="247"/>
    <cellStyle name="style1406114440396" xfId="248"/>
    <cellStyle name="style1406114440413" xfId="249"/>
    <cellStyle name="style1406114440430" xfId="250"/>
    <cellStyle name="style1406114440452" xfId="251"/>
    <cellStyle name="style1406114440470" xfId="252"/>
    <cellStyle name="style1406114440492" xfId="253"/>
    <cellStyle name="style1406114440509" xfId="254"/>
    <cellStyle name="style1406114440531" xfId="255"/>
    <cellStyle name="style1406114440552" xfId="256"/>
    <cellStyle name="style1406114440573" xfId="257"/>
    <cellStyle name="style1406114440590" xfId="258"/>
    <cellStyle name="style1406114440607" xfId="259"/>
    <cellStyle name="style1406114440624" xfId="260"/>
    <cellStyle name="style1406114440641" xfId="261"/>
    <cellStyle name="style1406114440657" xfId="262"/>
    <cellStyle name="style1406114440676" xfId="263"/>
    <cellStyle name="style1406114440693" xfId="264"/>
    <cellStyle name="style1406114440711" xfId="265"/>
    <cellStyle name="style1406114440733" xfId="266"/>
    <cellStyle name="style1406114440756" xfId="267"/>
    <cellStyle name="style1406114440778" xfId="268"/>
    <cellStyle name="style1406114440801" xfId="269"/>
    <cellStyle name="style1406114440831" xfId="270"/>
    <cellStyle name="style1406114440854" xfId="271"/>
    <cellStyle name="style1406114440871" xfId="272"/>
    <cellStyle name="style1406114440888" xfId="273"/>
    <cellStyle name="style1406114440905" xfId="274"/>
    <cellStyle name="style1406114440922" xfId="275"/>
    <cellStyle name="style1406114440941" xfId="276"/>
    <cellStyle name="style1406114440964" xfId="277"/>
    <cellStyle name="style1406114440986" xfId="278"/>
    <cellStyle name="style1406114441003" xfId="279"/>
    <cellStyle name="style1406114441024" xfId="280"/>
    <cellStyle name="style1406114441046" xfId="281"/>
    <cellStyle name="style1406114441063" xfId="282"/>
    <cellStyle name="style1406114441085" xfId="283"/>
    <cellStyle name="style1406114441106" xfId="284"/>
    <cellStyle name="style1406114441127" xfId="285"/>
    <cellStyle name="style1406114441144" xfId="286"/>
    <cellStyle name="style1406114441245" xfId="287"/>
    <cellStyle name="style1406114441267" xfId="288"/>
    <cellStyle name="style1406114441288" xfId="289"/>
    <cellStyle name="style1406114441309" xfId="290"/>
    <cellStyle name="style1406114441326" xfId="291"/>
    <cellStyle name="style1406114441350" xfId="292"/>
    <cellStyle name="style1406114441369" xfId="293"/>
    <cellStyle name="style1406114441387" xfId="294"/>
    <cellStyle name="style1406114441405" xfId="295"/>
    <cellStyle name="style1406114441425" xfId="296"/>
    <cellStyle name="style1406114441444" xfId="297"/>
    <cellStyle name="style1406114441462" xfId="298"/>
    <cellStyle name="style1406114441479" xfId="299"/>
    <cellStyle name="style1406114441496" xfId="300"/>
    <cellStyle name="style1406114441514" xfId="301"/>
    <cellStyle name="style1406114441532" xfId="302"/>
    <cellStyle name="style1406114441549" xfId="303"/>
    <cellStyle name="style1406114441566" xfId="304"/>
    <cellStyle name="style1406114441594" xfId="305"/>
    <cellStyle name="style1406114441626" xfId="306"/>
    <cellStyle name="style1406114442197" xfId="307"/>
    <cellStyle name="style1406114490232" xfId="308"/>
    <cellStyle name="style1406114490278" xfId="309"/>
    <cellStyle name="style1406114490860" xfId="310"/>
    <cellStyle name="style1406114491098" xfId="311"/>
    <cellStyle name="style1406114491204" xfId="312"/>
    <cellStyle name="style1406114491528" xfId="313"/>
    <cellStyle name="style1406114491549" xfId="314"/>
    <cellStyle name="style1406114491606" xfId="315"/>
    <cellStyle name="style1406114491677" xfId="316"/>
    <cellStyle name="style1406182998088" xfId="317"/>
    <cellStyle name="style1406182998186" xfId="318"/>
    <cellStyle name="style1406183036983" xfId="319"/>
    <cellStyle name="style1411446450504" xfId="320"/>
    <cellStyle name="style1411446450551" xfId="321"/>
    <cellStyle name="style1411446450598" xfId="322"/>
    <cellStyle name="style1411446450629" xfId="323"/>
    <cellStyle name="style1411446450660" xfId="324"/>
    <cellStyle name="style1411446450738" xfId="325"/>
    <cellStyle name="style1411446450769" xfId="326"/>
    <cellStyle name="style1411446450801" xfId="327"/>
    <cellStyle name="style1411446450847" xfId="328"/>
    <cellStyle name="style1411446450879" xfId="329"/>
    <cellStyle name="style1411446450910" xfId="330"/>
    <cellStyle name="style1411446450957" xfId="331"/>
    <cellStyle name="style1411446450988" xfId="332"/>
    <cellStyle name="style1411446451019" xfId="333"/>
    <cellStyle name="style1411446451050" xfId="334"/>
    <cellStyle name="style1411446451128" xfId="335"/>
    <cellStyle name="style1411446451159" xfId="336"/>
    <cellStyle name="style1411446451191" xfId="337"/>
    <cellStyle name="style1411446451206" xfId="338"/>
    <cellStyle name="style1411446451237" xfId="339"/>
    <cellStyle name="style1411446451269" xfId="340"/>
    <cellStyle name="style1411446451284" xfId="341"/>
    <cellStyle name="style1411446451315" xfId="342"/>
    <cellStyle name="style1411446451331" xfId="343"/>
    <cellStyle name="style1411446451362" xfId="344"/>
    <cellStyle name="style1411446451378" xfId="345"/>
    <cellStyle name="style1411446451409" xfId="346"/>
    <cellStyle name="style1411446451471" xfId="347"/>
    <cellStyle name="style1411446451518" xfId="348"/>
    <cellStyle name="style1411446451549" xfId="349"/>
    <cellStyle name="style1411446451581" xfId="350"/>
    <cellStyle name="style1411446451596" xfId="351"/>
    <cellStyle name="style1411446451627" xfId="352"/>
    <cellStyle name="style1411446451659" xfId="353"/>
    <cellStyle name="style1411446451690" xfId="354"/>
    <cellStyle name="style1411446451705" xfId="355"/>
    <cellStyle name="style1411446451721" xfId="356"/>
    <cellStyle name="style1411446451752" xfId="357"/>
    <cellStyle name="style1411446451815" xfId="358"/>
    <cellStyle name="style1411446451846" xfId="359"/>
    <cellStyle name="style1411446451877" xfId="360"/>
    <cellStyle name="style1411446451893" xfId="361"/>
    <cellStyle name="style1411446451924" xfId="362"/>
    <cellStyle name="style1411446451955" xfId="363"/>
    <cellStyle name="style1411446451971" xfId="364"/>
    <cellStyle name="style1411446452002" xfId="365"/>
    <cellStyle name="style1411446452033" xfId="366"/>
    <cellStyle name="style1411446452049" xfId="367"/>
    <cellStyle name="style1411446452111" xfId="368"/>
    <cellStyle name="style1411446452142" xfId="369"/>
    <cellStyle name="style1411446452158" xfId="370"/>
    <cellStyle name="style1411446452189" xfId="371"/>
    <cellStyle name="style1411446452220" xfId="372"/>
    <cellStyle name="style1411446452236" xfId="373"/>
    <cellStyle name="style1411446452267" xfId="374"/>
    <cellStyle name="style1411446452298" xfId="375"/>
    <cellStyle name="style1411446452314" xfId="376"/>
    <cellStyle name="style1411446452329" xfId="377"/>
    <cellStyle name="style1411446452361" xfId="378"/>
    <cellStyle name="style1411446452407" xfId="379"/>
    <cellStyle name="style1411446452439" xfId="380"/>
    <cellStyle name="style1411446452454" xfId="381"/>
    <cellStyle name="style1411446452485" xfId="382"/>
    <cellStyle name="style1411446452501" xfId="383"/>
    <cellStyle name="style1411446452532" xfId="384"/>
    <cellStyle name="style1411446452548" xfId="385"/>
    <cellStyle name="style1411446452563" xfId="386"/>
    <cellStyle name="style1411449801970" xfId="387"/>
    <cellStyle name="style1411449802014" xfId="388"/>
    <cellStyle name="style1411449802039" xfId="389"/>
    <cellStyle name="style1411449802064" xfId="390"/>
    <cellStyle name="style1411449802092" xfId="391"/>
    <cellStyle name="style1411449802118" xfId="392"/>
    <cellStyle name="style1411449802516" xfId="393"/>
    <cellStyle name="style1411449802578" xfId="394"/>
    <cellStyle name="style1411449802602" xfId="395"/>
    <cellStyle name="style1411449802628" xfId="396"/>
    <cellStyle name="style1411449802695" xfId="397"/>
    <cellStyle name="style1411449802719" xfId="398"/>
    <cellStyle name="style1411449802744" xfId="399"/>
    <cellStyle name="style1411449802916" xfId="400"/>
    <cellStyle name="style1411449802935" xfId="401"/>
    <cellStyle name="style1411449802987" xfId="402"/>
    <cellStyle name="style1411449803130" xfId="403"/>
    <cellStyle name="style1411449803296" xfId="404"/>
    <cellStyle name="style1411449803317" xfId="405"/>
    <cellStyle name="style1411449803337" xfId="406"/>
    <cellStyle name="style1411449803356" xfId="407"/>
    <cellStyle name="style1411449803379" xfId="408"/>
    <cellStyle name="style1411449803400" xfId="409"/>
    <cellStyle name="style1411449803420" xfId="410"/>
    <cellStyle name="style1411449803440" xfId="411"/>
    <cellStyle name="style1411449803461" xfId="412"/>
    <cellStyle name="style1411449803483" xfId="413"/>
    <cellStyle name="style1411449803510" xfId="414"/>
    <cellStyle name="style1411449803534" xfId="415"/>
    <cellStyle name="style1411449803554" xfId="416"/>
    <cellStyle name="style1411449803577" xfId="417"/>
    <cellStyle name="style1411451081406" xfId="418"/>
    <cellStyle name="style1411451081449" xfId="419"/>
    <cellStyle name="style1411451081472" xfId="420"/>
    <cellStyle name="style1411451081497" xfId="421"/>
    <cellStyle name="style1411451081522" xfId="422"/>
    <cellStyle name="style1411451081547" xfId="423"/>
    <cellStyle name="style1411451081953" xfId="424"/>
    <cellStyle name="style1411451082017" xfId="425"/>
    <cellStyle name="style1411451082043" xfId="426"/>
    <cellStyle name="style1411451082068" xfId="427"/>
    <cellStyle name="style1411451082091" xfId="428"/>
    <cellStyle name="style1411451082115" xfId="429"/>
    <cellStyle name="style1411451082188" xfId="430"/>
    <cellStyle name="style1411451082364" xfId="431"/>
    <cellStyle name="style1411451082383" xfId="432"/>
    <cellStyle name="style1411451082433" xfId="433"/>
    <cellStyle name="style1411451082533" xfId="434"/>
    <cellStyle name="style1411451082735" xfId="435"/>
    <cellStyle name="style1411451082754" xfId="436"/>
    <cellStyle name="style1411451082774" xfId="437"/>
    <cellStyle name="style1411451082793" xfId="438"/>
    <cellStyle name="style1411451082814" xfId="439"/>
    <cellStyle name="style1411451082834" xfId="440"/>
    <cellStyle name="style1411451082853" xfId="441"/>
    <cellStyle name="style1411451082873" xfId="442"/>
    <cellStyle name="style1411451082893" xfId="443"/>
    <cellStyle name="style1411451082912" xfId="444"/>
    <cellStyle name="style1411451082933" xfId="445"/>
    <cellStyle name="style1411451082954" xfId="446"/>
    <cellStyle name="style1411451082974" xfId="447"/>
    <cellStyle name="style1411451082993" xfId="448"/>
    <cellStyle name="style1411451083012" xfId="449"/>
    <cellStyle name="style1411542382001" xfId="450"/>
    <cellStyle name="style1411542382059" xfId="451"/>
    <cellStyle name="style1411542382094" xfId="452"/>
    <cellStyle name="style1411542382123" xfId="453"/>
    <cellStyle name="style1411542382156" xfId="454"/>
    <cellStyle name="style1411542382190" xfId="455"/>
    <cellStyle name="style1411542382225" xfId="456"/>
    <cellStyle name="style1411542382311" xfId="457"/>
    <cellStyle name="style1411542382346" xfId="458"/>
    <cellStyle name="style1411542382378" xfId="459"/>
    <cellStyle name="style1411542382409" xfId="460"/>
    <cellStyle name="style1411542382440" xfId="461"/>
    <cellStyle name="style1411542382466" xfId="462"/>
    <cellStyle name="style1411542382491" xfId="463"/>
    <cellStyle name="style1411542382523" xfId="464"/>
    <cellStyle name="style1411542382556" xfId="465"/>
    <cellStyle name="style1411542382585" xfId="466"/>
    <cellStyle name="style1411542382613" xfId="467"/>
    <cellStyle name="style1411542382701" xfId="468"/>
    <cellStyle name="style1411542382751" xfId="469"/>
    <cellStyle name="style1411542382774" xfId="470"/>
    <cellStyle name="style1411542382797" xfId="471"/>
    <cellStyle name="style1411542382821" xfId="472"/>
    <cellStyle name="style1411542382844" xfId="473"/>
    <cellStyle name="style1411542382872" xfId="474"/>
    <cellStyle name="style1411542382898" xfId="475"/>
    <cellStyle name="style1411542382921" xfId="476"/>
    <cellStyle name="style1411542382949" xfId="477"/>
    <cellStyle name="style1411542382977" xfId="478"/>
    <cellStyle name="style1411542383005" xfId="479"/>
    <cellStyle name="style1411542383036" xfId="480"/>
    <cellStyle name="style1411542383066" xfId="481"/>
    <cellStyle name="style1411542383094" xfId="482"/>
    <cellStyle name="style1411542383116" xfId="483"/>
    <cellStyle name="style1411542383137" xfId="484"/>
    <cellStyle name="style1411542383160" xfId="485"/>
    <cellStyle name="style1411542383184" xfId="486"/>
    <cellStyle name="style1411542383249" xfId="487"/>
    <cellStyle name="style1411542383276" xfId="488"/>
    <cellStyle name="style1411542383303" xfId="489"/>
    <cellStyle name="style1411542383332" xfId="490"/>
    <cellStyle name="style1411542383355" xfId="491"/>
    <cellStyle name="style1411542383382" xfId="492"/>
    <cellStyle name="style1411542383409" xfId="493"/>
    <cellStyle name="style1411542383430" xfId="494"/>
    <cellStyle name="style1411542383457" xfId="495"/>
    <cellStyle name="style1411542383483" xfId="496"/>
    <cellStyle name="style1411542383510" xfId="497"/>
    <cellStyle name="style1411542383530" xfId="498"/>
    <cellStyle name="style1411542383552" xfId="499"/>
    <cellStyle name="style1411542383579" xfId="500"/>
    <cellStyle name="style1411542383606" xfId="501"/>
    <cellStyle name="style1411542383632" xfId="502"/>
    <cellStyle name="style1411542383654" xfId="503"/>
    <cellStyle name="style1411542383684" xfId="504"/>
    <cellStyle name="style1411542383710" xfId="505"/>
    <cellStyle name="style1411542383732" xfId="506"/>
    <cellStyle name="style1411542383756" xfId="507"/>
    <cellStyle name="style1411542383790" xfId="508"/>
    <cellStyle name="style1411542383813" xfId="509"/>
    <cellStyle name="style1411542383835" xfId="510"/>
    <cellStyle name="style1411542383858" xfId="511"/>
    <cellStyle name="style1411542383881" xfId="512"/>
    <cellStyle name="style1411542383904" xfId="513"/>
    <cellStyle name="style1411542383967" xfId="514"/>
    <cellStyle name="style1411542383989" xfId="515"/>
    <cellStyle name="style1411542384009" xfId="516"/>
    <cellStyle name="style1411542384030" xfId="517"/>
    <cellStyle name="style1411542384052" xfId="518"/>
    <cellStyle name="style1411542384115" xfId="519"/>
    <cellStyle name="style1411542384148" xfId="520"/>
    <cellStyle name="style1411542384169" xfId="521"/>
    <cellStyle name="style1411542384188" xfId="522"/>
    <cellStyle name="style1411542384208" xfId="523"/>
    <cellStyle name="style1411542384227" xfId="524"/>
    <cellStyle name="style1411542384246" xfId="525"/>
    <cellStyle name="style1411542384273" xfId="526"/>
    <cellStyle name="style1411542384293" xfId="527"/>
  </cellStyles>
  <dxfs count="0"/>
  <tableStyles count="0" defaultTableStyle="TableStyleMedium2" defaultPivotStyle="PivotStyleMedium9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Z40"/>
  <sheetViews>
    <sheetView tabSelected="1" zoomScaleSheetLayoutView="100" workbookViewId="0">
      <pane xSplit="2" ySplit="5" topLeftCell="C27" activePane="bottomRight" state="frozen"/>
      <selection activeCell="H1" sqref="H1:K1048576"/>
      <selection pane="topRight" activeCell="H1" sqref="H1:K1048576"/>
      <selection pane="bottomLeft" activeCell="H1" sqref="H1:K1048576"/>
      <selection pane="bottomRight" activeCell="D44" sqref="D44"/>
    </sheetView>
  </sheetViews>
  <sheetFormatPr defaultColWidth="8.85546875" defaultRowHeight="21"/>
  <cols>
    <col min="1" max="1" width="8.5703125" style="10" customWidth="1"/>
    <col min="2" max="2" width="36" style="10" customWidth="1"/>
    <col min="3" max="5" width="14.85546875" style="10" customWidth="1"/>
    <col min="6" max="6" width="14.85546875" style="11" customWidth="1"/>
    <col min="7" max="7" width="14.140625" style="12" customWidth="1"/>
    <col min="8" max="8" width="14.42578125" style="12" customWidth="1"/>
    <col min="9" max="9" width="15.28515625" style="12" customWidth="1"/>
    <col min="10" max="10" width="14.5703125" style="12" customWidth="1"/>
    <col min="11" max="11" width="13.85546875" style="11" customWidth="1"/>
    <col min="12" max="12" width="10.85546875" style="11" customWidth="1"/>
    <col min="13" max="13" width="10.85546875" style="12" customWidth="1"/>
    <col min="14" max="14" width="11" style="11" customWidth="1"/>
    <col min="15" max="17" width="11.42578125" style="11" customWidth="1"/>
    <col min="18" max="45" width="9.140625" style="11" customWidth="1"/>
    <col min="46" max="46" width="12.42578125" style="11" customWidth="1"/>
    <col min="47" max="68" width="9.140625" style="11" customWidth="1"/>
    <col min="69" max="69" width="12.140625" style="11" customWidth="1"/>
    <col min="70" max="73" width="9.140625" style="11" customWidth="1"/>
    <col min="74" max="78" width="9.140625" style="11" hidden="1" customWidth="1"/>
    <col min="79" max="79" width="9.140625" style="11" customWidth="1"/>
    <col min="80" max="84" width="9.140625" style="11" hidden="1" customWidth="1"/>
    <col min="85" max="85" width="9.140625" style="11" customWidth="1"/>
    <col min="86" max="90" width="9.140625" style="11" hidden="1" customWidth="1"/>
    <col min="91" max="91" width="9.140625" style="11" customWidth="1"/>
    <col min="92" max="96" width="9.140625" style="11" hidden="1" customWidth="1"/>
    <col min="97" max="97" width="9.140625" style="11" customWidth="1"/>
    <col min="98" max="102" width="9.140625" style="11" hidden="1" customWidth="1"/>
    <col min="103" max="103" width="9.140625" style="12" customWidth="1"/>
    <col min="104" max="108" width="9.140625" style="12" hidden="1" customWidth="1"/>
    <col min="109" max="109" width="9.140625" style="12" customWidth="1"/>
    <col min="110" max="114" width="9.140625" style="12" hidden="1" customWidth="1"/>
    <col min="115" max="115" width="9.140625" style="12" customWidth="1"/>
    <col min="116" max="120" width="9.140625" style="12" hidden="1" customWidth="1"/>
    <col min="121" max="121" width="9.140625" style="12" customWidth="1"/>
    <col min="122" max="151" width="9.140625" style="11" customWidth="1"/>
    <col min="152" max="152" width="9.140625" style="11" hidden="1" customWidth="1"/>
    <col min="153" max="160" width="9.140625" style="11" customWidth="1"/>
    <col min="161" max="161" width="9.140625" style="11" hidden="1" customWidth="1"/>
    <col min="162" max="166" width="9.140625" style="11" customWidth="1"/>
    <col min="167" max="167" width="9.140625" style="11" hidden="1" customWidth="1"/>
    <col min="168" max="177" width="9.140625" style="11" customWidth="1"/>
    <col min="178" max="181" width="8.85546875" style="11"/>
    <col min="182" max="182" width="12.7109375" style="11" bestFit="1" customWidth="1"/>
    <col min="183" max="16384" width="8.85546875" style="10"/>
  </cols>
  <sheetData>
    <row r="1" spans="1:182">
      <c r="A1" s="10" t="s">
        <v>43</v>
      </c>
      <c r="B1" s="10" t="s">
        <v>66</v>
      </c>
      <c r="H1" s="18" t="s">
        <v>72</v>
      </c>
      <c r="L1" s="13"/>
    </row>
    <row r="2" spans="1:182">
      <c r="A2" s="14" t="s">
        <v>38</v>
      </c>
    </row>
    <row r="3" spans="1:182">
      <c r="A3" s="14"/>
    </row>
    <row r="4" spans="1:182">
      <c r="A4" s="14"/>
      <c r="E4" s="15"/>
      <c r="F4" s="15" t="s">
        <v>47</v>
      </c>
    </row>
    <row r="5" spans="1:182">
      <c r="A5" s="34" t="s">
        <v>0</v>
      </c>
      <c r="B5" s="35" t="s">
        <v>1</v>
      </c>
      <c r="C5" s="36" t="s">
        <v>21</v>
      </c>
      <c r="D5" s="36" t="s">
        <v>22</v>
      </c>
      <c r="E5" s="36" t="s">
        <v>23</v>
      </c>
      <c r="F5" s="36" t="s">
        <v>46</v>
      </c>
      <c r="G5" s="37" t="s">
        <v>65</v>
      </c>
      <c r="H5" s="37" t="s">
        <v>67</v>
      </c>
      <c r="I5" s="37" t="s">
        <v>68</v>
      </c>
      <c r="J5" s="37" t="s">
        <v>69</v>
      </c>
      <c r="K5" s="37" t="s">
        <v>71</v>
      </c>
    </row>
    <row r="6" spans="1:182" s="16" customFormat="1">
      <c r="A6" s="28" t="s">
        <v>26</v>
      </c>
      <c r="B6" s="22" t="s">
        <v>2</v>
      </c>
      <c r="C6" s="23">
        <f>SUM(C7:C10)</f>
        <v>7816825</v>
      </c>
      <c r="D6" s="23">
        <f t="shared" ref="D6:K6" si="0">SUM(D7:D10)</f>
        <v>8373465.46</v>
      </c>
      <c r="E6" s="23">
        <f t="shared" si="0"/>
        <v>9101468</v>
      </c>
      <c r="F6" s="23">
        <f t="shared" si="0"/>
        <v>9488170</v>
      </c>
      <c r="G6" s="23">
        <f t="shared" si="0"/>
        <v>10139834</v>
      </c>
      <c r="H6" s="23">
        <f t="shared" si="0"/>
        <v>11287209.868090518</v>
      </c>
      <c r="I6" s="23">
        <f t="shared" si="0"/>
        <v>12447057.48443117</v>
      </c>
      <c r="J6" s="23">
        <f t="shared" si="0"/>
        <v>13459413.965980841</v>
      </c>
      <c r="K6" s="23">
        <f t="shared" si="0"/>
        <v>14340403.006378114</v>
      </c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2"/>
      <c r="FX6" s="12"/>
      <c r="FY6" s="12"/>
      <c r="FZ6" s="11"/>
    </row>
    <row r="7" spans="1:182">
      <c r="A7" s="38">
        <v>1.1000000000000001</v>
      </c>
      <c r="B7" s="24" t="s">
        <v>49</v>
      </c>
      <c r="C7" s="25">
        <v>5007937</v>
      </c>
      <c r="D7" s="25">
        <v>5314252</v>
      </c>
      <c r="E7" s="25">
        <v>5760170</v>
      </c>
      <c r="F7" s="25">
        <v>5715593</v>
      </c>
      <c r="G7" s="23">
        <v>5936438</v>
      </c>
      <c r="H7" s="23">
        <v>6633055</v>
      </c>
      <c r="I7" s="23">
        <v>7189095.8670677599</v>
      </c>
      <c r="J7" s="23">
        <v>7650430.4775</v>
      </c>
      <c r="K7" s="23">
        <v>7892285.9490991784</v>
      </c>
      <c r="L7" s="17"/>
      <c r="M7" s="13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2"/>
      <c r="FX7" s="12"/>
      <c r="FY7" s="12"/>
    </row>
    <row r="8" spans="1:182">
      <c r="A8" s="38">
        <v>1.2</v>
      </c>
      <c r="B8" s="24" t="s">
        <v>50</v>
      </c>
      <c r="C8" s="25">
        <v>2034580</v>
      </c>
      <c r="D8" s="25">
        <v>2222010</v>
      </c>
      <c r="E8" s="25">
        <v>2490291</v>
      </c>
      <c r="F8" s="25">
        <v>2804686</v>
      </c>
      <c r="G8" s="23">
        <v>3211231</v>
      </c>
      <c r="H8" s="23">
        <v>3613447</v>
      </c>
      <c r="I8" s="23">
        <v>4185207.6173634091</v>
      </c>
      <c r="J8" s="23">
        <v>4701189.4884808408</v>
      </c>
      <c r="K8" s="23">
        <v>5295829.5062372256</v>
      </c>
      <c r="L8" s="17"/>
      <c r="M8" s="13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2"/>
      <c r="FX8" s="12"/>
      <c r="FY8" s="12"/>
    </row>
    <row r="9" spans="1:182">
      <c r="A9" s="38">
        <v>1.3</v>
      </c>
      <c r="B9" s="24" t="s">
        <v>51</v>
      </c>
      <c r="C9" s="25">
        <v>715707</v>
      </c>
      <c r="D9" s="25">
        <v>769612</v>
      </c>
      <c r="E9" s="25">
        <v>758790</v>
      </c>
      <c r="F9" s="25">
        <v>860233</v>
      </c>
      <c r="G9" s="23">
        <v>873535</v>
      </c>
      <c r="H9" s="23">
        <v>902790</v>
      </c>
      <c r="I9" s="23">
        <v>928511</v>
      </c>
      <c r="J9" s="23">
        <v>964179</v>
      </c>
      <c r="K9" s="23">
        <v>1005963.4043908379</v>
      </c>
      <c r="L9" s="17"/>
      <c r="M9" s="13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2"/>
      <c r="FX9" s="12"/>
      <c r="FY9" s="12"/>
    </row>
    <row r="10" spans="1:182">
      <c r="A10" s="38">
        <v>1.4</v>
      </c>
      <c r="B10" s="24" t="s">
        <v>52</v>
      </c>
      <c r="C10" s="25">
        <v>58601</v>
      </c>
      <c r="D10" s="25">
        <v>67591.460000000006</v>
      </c>
      <c r="E10" s="25">
        <v>92217</v>
      </c>
      <c r="F10" s="25">
        <v>107658</v>
      </c>
      <c r="G10" s="23">
        <v>118630</v>
      </c>
      <c r="H10" s="23">
        <v>137917.86809051779</v>
      </c>
      <c r="I10" s="23">
        <v>144243</v>
      </c>
      <c r="J10" s="23">
        <v>143615</v>
      </c>
      <c r="K10" s="23">
        <v>146324.14665087394</v>
      </c>
      <c r="L10" s="17"/>
      <c r="M10" s="13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2"/>
      <c r="FX10" s="12"/>
      <c r="FY10" s="12"/>
    </row>
    <row r="11" spans="1:182">
      <c r="A11" s="39" t="s">
        <v>55</v>
      </c>
      <c r="B11" s="24" t="s">
        <v>3</v>
      </c>
      <c r="C11" s="25">
        <v>3682</v>
      </c>
      <c r="D11" s="25">
        <v>2057</v>
      </c>
      <c r="E11" s="25">
        <v>8831</v>
      </c>
      <c r="F11" s="25">
        <v>9285</v>
      </c>
      <c r="G11" s="23">
        <v>2513</v>
      </c>
      <c r="H11" s="23">
        <v>3733</v>
      </c>
      <c r="I11" s="23">
        <v>11227</v>
      </c>
      <c r="J11" s="23">
        <v>13487</v>
      </c>
      <c r="K11" s="23">
        <v>142961</v>
      </c>
      <c r="L11" s="17"/>
      <c r="M11" s="13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2"/>
      <c r="FX11" s="12"/>
      <c r="FY11" s="12"/>
    </row>
    <row r="12" spans="1:182">
      <c r="A12" s="40"/>
      <c r="B12" s="26" t="s">
        <v>28</v>
      </c>
      <c r="C12" s="27">
        <f>C6+C11</f>
        <v>7820507</v>
      </c>
      <c r="D12" s="27">
        <f t="shared" ref="D12:K12" si="1">D6+D11</f>
        <v>8375522.46</v>
      </c>
      <c r="E12" s="27">
        <f t="shared" si="1"/>
        <v>9110299</v>
      </c>
      <c r="F12" s="27">
        <f t="shared" si="1"/>
        <v>9497455</v>
      </c>
      <c r="G12" s="27">
        <f t="shared" si="1"/>
        <v>10142347</v>
      </c>
      <c r="H12" s="27">
        <f t="shared" si="1"/>
        <v>11290942.868090518</v>
      </c>
      <c r="I12" s="27">
        <f t="shared" si="1"/>
        <v>12458284.48443117</v>
      </c>
      <c r="J12" s="27">
        <f t="shared" si="1"/>
        <v>13472900.965980841</v>
      </c>
      <c r="K12" s="27">
        <f t="shared" si="1"/>
        <v>14483364.006378114</v>
      </c>
      <c r="L12" s="17"/>
      <c r="M12" s="13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2"/>
      <c r="FX12" s="12"/>
      <c r="FY12" s="12"/>
    </row>
    <row r="13" spans="1:182" s="16" customFormat="1">
      <c r="A13" s="28" t="s">
        <v>56</v>
      </c>
      <c r="B13" s="22" t="s">
        <v>4</v>
      </c>
      <c r="C13" s="23">
        <v>3750728</v>
      </c>
      <c r="D13" s="23">
        <v>4067078</v>
      </c>
      <c r="E13" s="23">
        <v>4437477</v>
      </c>
      <c r="F13" s="23">
        <v>4458534</v>
      </c>
      <c r="G13" s="23">
        <v>5112610</v>
      </c>
      <c r="H13" s="23">
        <v>5477230</v>
      </c>
      <c r="I13" s="23">
        <v>5914022</v>
      </c>
      <c r="J13" s="23">
        <v>6458482</v>
      </c>
      <c r="K13" s="23">
        <v>6897765</v>
      </c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2"/>
      <c r="FX13" s="12"/>
      <c r="FY13" s="12"/>
      <c r="FZ13" s="11"/>
    </row>
    <row r="14" spans="1:182" ht="28.5">
      <c r="A14" s="39" t="s">
        <v>57</v>
      </c>
      <c r="B14" s="24" t="s">
        <v>5</v>
      </c>
      <c r="C14" s="25">
        <v>714902.56724894012</v>
      </c>
      <c r="D14" s="25">
        <v>816015.40025793377</v>
      </c>
      <c r="E14" s="25">
        <v>959429</v>
      </c>
      <c r="F14" s="25">
        <v>1237287</v>
      </c>
      <c r="G14" s="23">
        <v>1348511</v>
      </c>
      <c r="H14" s="23">
        <v>1458607</v>
      </c>
      <c r="I14" s="23">
        <v>1897652</v>
      </c>
      <c r="J14" s="23">
        <v>2008955</v>
      </c>
      <c r="K14" s="23">
        <v>2561232</v>
      </c>
      <c r="L14" s="17"/>
      <c r="M14" s="13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3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3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3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2"/>
      <c r="FX14" s="12"/>
      <c r="FY14" s="12"/>
    </row>
    <row r="15" spans="1:182">
      <c r="A15" s="39" t="s">
        <v>58</v>
      </c>
      <c r="B15" s="24" t="s">
        <v>6</v>
      </c>
      <c r="C15" s="25">
        <v>1978422.6426583058</v>
      </c>
      <c r="D15" s="25">
        <v>2054739.382307231</v>
      </c>
      <c r="E15" s="25">
        <v>2256358</v>
      </c>
      <c r="F15" s="25">
        <v>2308915</v>
      </c>
      <c r="G15" s="23">
        <v>2295407</v>
      </c>
      <c r="H15" s="23">
        <v>2526228</v>
      </c>
      <c r="I15" s="23">
        <v>2793553</v>
      </c>
      <c r="J15" s="23">
        <v>3121364</v>
      </c>
      <c r="K15" s="23">
        <v>3245856</v>
      </c>
      <c r="L15" s="17"/>
      <c r="M15" s="13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3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3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3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2"/>
      <c r="FX15" s="12"/>
      <c r="FY15" s="12"/>
    </row>
    <row r="16" spans="1:182">
      <c r="A16" s="40"/>
      <c r="B16" s="26" t="s">
        <v>29</v>
      </c>
      <c r="C16" s="27">
        <f>+C13+C14+C15</f>
        <v>6444053.2099072468</v>
      </c>
      <c r="D16" s="27">
        <f t="shared" ref="D16:K16" si="2">+D13+D14+D15</f>
        <v>6937832.7825651653</v>
      </c>
      <c r="E16" s="27">
        <f t="shared" si="2"/>
        <v>7653264</v>
      </c>
      <c r="F16" s="27">
        <f t="shared" si="2"/>
        <v>8004736</v>
      </c>
      <c r="G16" s="27">
        <f t="shared" si="2"/>
        <v>8756528</v>
      </c>
      <c r="H16" s="27">
        <f t="shared" si="2"/>
        <v>9462065</v>
      </c>
      <c r="I16" s="27">
        <f t="shared" si="2"/>
        <v>10605227</v>
      </c>
      <c r="J16" s="27">
        <f t="shared" si="2"/>
        <v>11588801</v>
      </c>
      <c r="K16" s="27">
        <f t="shared" si="2"/>
        <v>12704853</v>
      </c>
      <c r="L16" s="17"/>
      <c r="M16" s="13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3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3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3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2"/>
      <c r="FX16" s="12"/>
      <c r="FY16" s="12"/>
    </row>
    <row r="17" spans="1:182" s="16" customFormat="1">
      <c r="A17" s="28" t="s">
        <v>59</v>
      </c>
      <c r="B17" s="22" t="s">
        <v>7</v>
      </c>
      <c r="C17" s="23">
        <f>C18+C19</f>
        <v>2532467</v>
      </c>
      <c r="D17" s="23">
        <f t="shared" ref="D17:K17" si="3">D18+D19</f>
        <v>2993141</v>
      </c>
      <c r="E17" s="23">
        <f t="shared" si="3"/>
        <v>3368080</v>
      </c>
      <c r="F17" s="23">
        <f t="shared" si="3"/>
        <v>3648582</v>
      </c>
      <c r="G17" s="23">
        <f t="shared" si="3"/>
        <v>3801439</v>
      </c>
      <c r="H17" s="23">
        <f t="shared" si="3"/>
        <v>4189156</v>
      </c>
      <c r="I17" s="23">
        <f t="shared" si="3"/>
        <v>4600213</v>
      </c>
      <c r="J17" s="23">
        <f t="shared" si="3"/>
        <v>5119043</v>
      </c>
      <c r="K17" s="23">
        <f t="shared" si="3"/>
        <v>5504556</v>
      </c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2"/>
      <c r="FX17" s="12"/>
      <c r="FY17" s="12"/>
      <c r="FZ17" s="11"/>
    </row>
    <row r="18" spans="1:182">
      <c r="A18" s="38">
        <v>6.1</v>
      </c>
      <c r="B18" s="24" t="s">
        <v>8</v>
      </c>
      <c r="C18" s="25">
        <v>2371685</v>
      </c>
      <c r="D18" s="25">
        <v>2815726</v>
      </c>
      <c r="E18" s="25">
        <v>3173848</v>
      </c>
      <c r="F18" s="25">
        <v>3442746</v>
      </c>
      <c r="G18" s="23">
        <v>3577096</v>
      </c>
      <c r="H18" s="23">
        <v>3919558</v>
      </c>
      <c r="I18" s="23">
        <v>4304352</v>
      </c>
      <c r="J18" s="23">
        <v>4786945</v>
      </c>
      <c r="K18" s="23">
        <v>5151994</v>
      </c>
      <c r="L18" s="17"/>
      <c r="M18" s="13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2"/>
      <c r="FX18" s="12"/>
      <c r="FY18" s="12"/>
    </row>
    <row r="19" spans="1:182">
      <c r="A19" s="38">
        <v>6.2</v>
      </c>
      <c r="B19" s="24" t="s">
        <v>9</v>
      </c>
      <c r="C19" s="25">
        <v>160782</v>
      </c>
      <c r="D19" s="25">
        <v>177415</v>
      </c>
      <c r="E19" s="25">
        <v>194232</v>
      </c>
      <c r="F19" s="25">
        <v>205836</v>
      </c>
      <c r="G19" s="23">
        <v>224343</v>
      </c>
      <c r="H19" s="23">
        <v>269598</v>
      </c>
      <c r="I19" s="23">
        <v>295861</v>
      </c>
      <c r="J19" s="23">
        <v>332098</v>
      </c>
      <c r="K19" s="23">
        <v>352562</v>
      </c>
      <c r="L19" s="17"/>
      <c r="M19" s="13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2"/>
      <c r="FX19" s="12"/>
      <c r="FY19" s="12"/>
    </row>
    <row r="20" spans="1:182" s="16" customFormat="1" ht="28.5">
      <c r="A20" s="28" t="s">
        <v>60</v>
      </c>
      <c r="B20" s="29" t="s">
        <v>10</v>
      </c>
      <c r="C20" s="23">
        <f>SUM(C21:C27)</f>
        <v>1321322.7722430017</v>
      </c>
      <c r="D20" s="23">
        <f t="shared" ref="D20:K20" si="4">SUM(D21:D27)</f>
        <v>1540246.0980381994</v>
      </c>
      <c r="E20" s="23">
        <f t="shared" si="4"/>
        <v>1663148</v>
      </c>
      <c r="F20" s="23">
        <f t="shared" si="4"/>
        <v>1818092</v>
      </c>
      <c r="G20" s="23">
        <f t="shared" si="4"/>
        <v>1974795</v>
      </c>
      <c r="H20" s="23">
        <f t="shared" si="4"/>
        <v>2078887</v>
      </c>
      <c r="I20" s="23">
        <f t="shared" si="4"/>
        <v>2232326</v>
      </c>
      <c r="J20" s="23">
        <f t="shared" si="4"/>
        <v>2480926</v>
      </c>
      <c r="K20" s="23">
        <f t="shared" si="4"/>
        <v>2612498</v>
      </c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2"/>
      <c r="FX20" s="12"/>
      <c r="FY20" s="12"/>
      <c r="FZ20" s="11"/>
    </row>
    <row r="21" spans="1:182">
      <c r="A21" s="38">
        <v>7.1</v>
      </c>
      <c r="B21" s="24" t="s">
        <v>11</v>
      </c>
      <c r="C21" s="25">
        <v>190402</v>
      </c>
      <c r="D21" s="25">
        <v>228933</v>
      </c>
      <c r="E21" s="25">
        <v>215046</v>
      </c>
      <c r="F21" s="25">
        <v>240649</v>
      </c>
      <c r="G21" s="23">
        <v>244969</v>
      </c>
      <c r="H21" s="23">
        <v>225029</v>
      </c>
      <c r="I21" s="23">
        <v>238789</v>
      </c>
      <c r="J21" s="23">
        <v>261698</v>
      </c>
      <c r="K21" s="23">
        <v>285934</v>
      </c>
      <c r="L21" s="17"/>
      <c r="M21" s="13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2"/>
      <c r="FX21" s="12"/>
      <c r="FY21" s="12"/>
    </row>
    <row r="22" spans="1:182">
      <c r="A22" s="38">
        <v>7.2</v>
      </c>
      <c r="B22" s="24" t="s">
        <v>12</v>
      </c>
      <c r="C22" s="25">
        <v>625062</v>
      </c>
      <c r="D22" s="25">
        <v>708850.09803819947</v>
      </c>
      <c r="E22" s="25">
        <v>786899</v>
      </c>
      <c r="F22" s="25">
        <v>845212</v>
      </c>
      <c r="G22" s="23">
        <v>870136</v>
      </c>
      <c r="H22" s="23">
        <v>948052</v>
      </c>
      <c r="I22" s="23">
        <v>1046107</v>
      </c>
      <c r="J22" s="23">
        <v>1176623</v>
      </c>
      <c r="K22" s="23">
        <v>1287392</v>
      </c>
      <c r="L22" s="17"/>
      <c r="M22" s="13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2"/>
      <c r="FX22" s="12"/>
      <c r="FY22" s="12"/>
    </row>
    <row r="23" spans="1:182">
      <c r="A23" s="38">
        <v>7.3</v>
      </c>
      <c r="B23" s="24" t="s">
        <v>13</v>
      </c>
      <c r="C23" s="25">
        <v>0</v>
      </c>
      <c r="D23" s="25">
        <v>0</v>
      </c>
      <c r="E23" s="25">
        <v>0</v>
      </c>
      <c r="F23" s="25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17"/>
      <c r="M23" s="13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2"/>
      <c r="FX23" s="12"/>
      <c r="FY23" s="12"/>
    </row>
    <row r="24" spans="1:182">
      <c r="A24" s="38">
        <v>7.4</v>
      </c>
      <c r="B24" s="24" t="s">
        <v>14</v>
      </c>
      <c r="C24" s="25">
        <v>2464.2366518626118</v>
      </c>
      <c r="D24" s="25">
        <v>4658</v>
      </c>
      <c r="E24" s="25">
        <v>4102</v>
      </c>
      <c r="F24" s="25">
        <v>6492</v>
      </c>
      <c r="G24" s="23">
        <v>11364</v>
      </c>
      <c r="H24" s="23">
        <v>13174</v>
      </c>
      <c r="I24" s="23">
        <v>17197</v>
      </c>
      <c r="J24" s="23">
        <v>13029</v>
      </c>
      <c r="K24" s="23">
        <v>22644</v>
      </c>
      <c r="L24" s="17"/>
      <c r="M24" s="13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2"/>
      <c r="FX24" s="12"/>
      <c r="FY24" s="12"/>
    </row>
    <row r="25" spans="1:182">
      <c r="A25" s="38">
        <v>7.5</v>
      </c>
      <c r="B25" s="24" t="s">
        <v>15</v>
      </c>
      <c r="C25" s="25">
        <v>32147.043053344129</v>
      </c>
      <c r="D25" s="25">
        <v>36862</v>
      </c>
      <c r="E25" s="25">
        <v>40850</v>
      </c>
      <c r="F25" s="25">
        <v>44101</v>
      </c>
      <c r="G25" s="23">
        <v>46318</v>
      </c>
      <c r="H25" s="23">
        <v>68708</v>
      </c>
      <c r="I25" s="23">
        <v>73353</v>
      </c>
      <c r="J25" s="23">
        <v>79936</v>
      </c>
      <c r="K25" s="23">
        <v>82260</v>
      </c>
      <c r="L25" s="17"/>
      <c r="M25" s="13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2"/>
      <c r="FX25" s="12"/>
      <c r="FY25" s="12"/>
    </row>
    <row r="26" spans="1:182">
      <c r="A26" s="38">
        <v>7.6</v>
      </c>
      <c r="B26" s="24" t="s">
        <v>16</v>
      </c>
      <c r="C26" s="25">
        <v>48042.492537794998</v>
      </c>
      <c r="D26" s="25">
        <v>91143</v>
      </c>
      <c r="E26" s="25">
        <v>22524</v>
      </c>
      <c r="F26" s="25">
        <v>23012</v>
      </c>
      <c r="G26" s="23">
        <v>42503</v>
      </c>
      <c r="H26" s="23">
        <v>43972</v>
      </c>
      <c r="I26" s="23">
        <v>64490</v>
      </c>
      <c r="J26" s="23">
        <v>64644</v>
      </c>
      <c r="K26" s="23">
        <v>80938</v>
      </c>
      <c r="L26" s="17"/>
      <c r="M26" s="13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2"/>
      <c r="FX26" s="12"/>
      <c r="FY26" s="12"/>
    </row>
    <row r="27" spans="1:182" ht="28.5">
      <c r="A27" s="38">
        <v>7.7</v>
      </c>
      <c r="B27" s="24" t="s">
        <v>17</v>
      </c>
      <c r="C27" s="25">
        <v>423205</v>
      </c>
      <c r="D27" s="25">
        <v>469800</v>
      </c>
      <c r="E27" s="25">
        <v>593727</v>
      </c>
      <c r="F27" s="25">
        <v>658626</v>
      </c>
      <c r="G27" s="23">
        <v>759505</v>
      </c>
      <c r="H27" s="23">
        <v>779952</v>
      </c>
      <c r="I27" s="23">
        <v>792390</v>
      </c>
      <c r="J27" s="23">
        <v>884996</v>
      </c>
      <c r="K27" s="23">
        <v>853330</v>
      </c>
      <c r="L27" s="17"/>
      <c r="M27" s="13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2"/>
      <c r="FX27" s="12"/>
      <c r="FY27" s="12"/>
    </row>
    <row r="28" spans="1:182">
      <c r="A28" s="39" t="s">
        <v>61</v>
      </c>
      <c r="B28" s="24" t="s">
        <v>18</v>
      </c>
      <c r="C28" s="25">
        <v>1464304</v>
      </c>
      <c r="D28" s="25">
        <v>1655979</v>
      </c>
      <c r="E28" s="25">
        <v>1706932</v>
      </c>
      <c r="F28" s="25">
        <v>1696078</v>
      </c>
      <c r="G28" s="23">
        <v>1892770</v>
      </c>
      <c r="H28" s="23">
        <v>1920820</v>
      </c>
      <c r="I28" s="23">
        <v>2092924</v>
      </c>
      <c r="J28" s="23">
        <v>2365193</v>
      </c>
      <c r="K28" s="23">
        <v>2547956.3560000001</v>
      </c>
      <c r="L28" s="17"/>
      <c r="M28" s="13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2"/>
      <c r="FX28" s="12"/>
      <c r="FY28" s="12"/>
    </row>
    <row r="29" spans="1:182" ht="28.5">
      <c r="A29" s="39" t="s">
        <v>62</v>
      </c>
      <c r="B29" s="24" t="s">
        <v>19</v>
      </c>
      <c r="C29" s="25">
        <v>2274674.2553568217</v>
      </c>
      <c r="D29" s="25">
        <v>2574058.0309974626</v>
      </c>
      <c r="E29" s="25">
        <v>2881610</v>
      </c>
      <c r="F29" s="25">
        <v>3147413</v>
      </c>
      <c r="G29" s="23">
        <v>3276020</v>
      </c>
      <c r="H29" s="23">
        <v>3587047</v>
      </c>
      <c r="I29" s="23">
        <v>3902389</v>
      </c>
      <c r="J29" s="23">
        <v>4313020</v>
      </c>
      <c r="K29" s="23">
        <v>4708159</v>
      </c>
      <c r="L29" s="17"/>
      <c r="M29" s="13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2"/>
      <c r="FX29" s="12"/>
      <c r="FY29" s="12"/>
    </row>
    <row r="30" spans="1:182">
      <c r="A30" s="39" t="s">
        <v>63</v>
      </c>
      <c r="B30" s="24" t="s">
        <v>44</v>
      </c>
      <c r="C30" s="25">
        <v>1269455</v>
      </c>
      <c r="D30" s="25">
        <v>1486914</v>
      </c>
      <c r="E30" s="25">
        <v>1539947</v>
      </c>
      <c r="F30" s="25">
        <v>1753289</v>
      </c>
      <c r="G30" s="23">
        <v>1840966</v>
      </c>
      <c r="H30" s="23">
        <v>2023775</v>
      </c>
      <c r="I30" s="23">
        <v>2212621</v>
      </c>
      <c r="J30" s="23">
        <v>2383944</v>
      </c>
      <c r="K30" s="23">
        <v>2484064</v>
      </c>
      <c r="L30" s="17"/>
      <c r="M30" s="13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2"/>
      <c r="FX30" s="12"/>
      <c r="FY30" s="12"/>
    </row>
    <row r="31" spans="1:182">
      <c r="A31" s="39" t="s">
        <v>64</v>
      </c>
      <c r="B31" s="24" t="s">
        <v>20</v>
      </c>
      <c r="C31" s="25">
        <v>2250644</v>
      </c>
      <c r="D31" s="25">
        <v>2520088.7842612178</v>
      </c>
      <c r="E31" s="25">
        <v>2909625.5662675467</v>
      </c>
      <c r="F31" s="25">
        <v>3312290</v>
      </c>
      <c r="G31" s="23">
        <v>3630673</v>
      </c>
      <c r="H31" s="23">
        <v>4066178</v>
      </c>
      <c r="I31" s="23">
        <v>4573595</v>
      </c>
      <c r="J31" s="23">
        <v>5136695</v>
      </c>
      <c r="K31" s="23">
        <v>5975624</v>
      </c>
      <c r="L31" s="17"/>
      <c r="M31" s="13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2"/>
      <c r="FX31" s="12"/>
      <c r="FY31" s="12"/>
    </row>
    <row r="32" spans="1:182">
      <c r="A32" s="40"/>
      <c r="B32" s="26" t="s">
        <v>30</v>
      </c>
      <c r="C32" s="27">
        <f>C17+C20+C28+C29+C30+C31</f>
        <v>11112867.027599823</v>
      </c>
      <c r="D32" s="27">
        <f t="shared" ref="D32:K32" si="5">D17+D20+D28+D29+D30+D31</f>
        <v>12770426.91329688</v>
      </c>
      <c r="E32" s="27">
        <f t="shared" si="5"/>
        <v>14069342.566267546</v>
      </c>
      <c r="F32" s="27">
        <f t="shared" si="5"/>
        <v>15375744</v>
      </c>
      <c r="G32" s="27">
        <f t="shared" si="5"/>
        <v>16416663</v>
      </c>
      <c r="H32" s="27">
        <f t="shared" si="5"/>
        <v>17865863</v>
      </c>
      <c r="I32" s="27">
        <f t="shared" si="5"/>
        <v>19614068</v>
      </c>
      <c r="J32" s="27">
        <f t="shared" si="5"/>
        <v>21798821</v>
      </c>
      <c r="K32" s="27">
        <f t="shared" si="5"/>
        <v>23832857.355999999</v>
      </c>
      <c r="L32" s="17"/>
      <c r="M32" s="13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2"/>
      <c r="FX32" s="12"/>
      <c r="FY32" s="12"/>
    </row>
    <row r="33" spans="1:182" s="16" customFormat="1">
      <c r="A33" s="41" t="s">
        <v>27</v>
      </c>
      <c r="B33" s="30" t="s">
        <v>31</v>
      </c>
      <c r="C33" s="31">
        <f>C6+C11+C13+C14+C15+C17+C20+C28+C29+C30+C31</f>
        <v>25377427.237507071</v>
      </c>
      <c r="D33" s="31">
        <f>D6+D11+D13+D14+D15+D17+D20+D28+D29+D30+D31</f>
        <v>28083782.155862048</v>
      </c>
      <c r="E33" s="31">
        <f>E6+E11+E13+E14+E15+E17+E20+E28+E29+E30+E31</f>
        <v>30832905.566267546</v>
      </c>
      <c r="F33" s="31">
        <f>F6+F11+F13+F14+F15+F17+F20+F28+F29+F30+F31</f>
        <v>32877935</v>
      </c>
      <c r="G33" s="31">
        <f t="shared" ref="G33:K33" si="6">G6+G11+G13+G14+G15+G17+G20+G28+G29+G30+G31</f>
        <v>35315538</v>
      </c>
      <c r="H33" s="31">
        <f t="shared" si="6"/>
        <v>38618870.868090518</v>
      </c>
      <c r="I33" s="31">
        <f t="shared" si="6"/>
        <v>42677579.48443117</v>
      </c>
      <c r="J33" s="31">
        <f t="shared" si="6"/>
        <v>46860522.965980843</v>
      </c>
      <c r="K33" s="31">
        <f t="shared" si="6"/>
        <v>51021074.362378113</v>
      </c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  <c r="FB33" s="13"/>
      <c r="FC33" s="13"/>
      <c r="FD33" s="13"/>
      <c r="FE33" s="13"/>
      <c r="FF33" s="13"/>
      <c r="FG33" s="13"/>
      <c r="FH33" s="13"/>
      <c r="FI33" s="13"/>
      <c r="FJ33" s="13"/>
      <c r="FK33" s="13"/>
      <c r="FL33" s="13"/>
      <c r="FM33" s="13"/>
      <c r="FN33" s="13"/>
      <c r="FO33" s="13"/>
      <c r="FP33" s="13"/>
      <c r="FQ33" s="13"/>
      <c r="FR33" s="13"/>
      <c r="FS33" s="13"/>
      <c r="FT33" s="13"/>
      <c r="FU33" s="13"/>
      <c r="FV33" s="13"/>
      <c r="FW33" s="12"/>
      <c r="FX33" s="12"/>
      <c r="FY33" s="12"/>
      <c r="FZ33" s="11"/>
    </row>
    <row r="34" spans="1:182">
      <c r="A34" s="42" t="s">
        <v>33</v>
      </c>
      <c r="B34" s="32" t="s">
        <v>25</v>
      </c>
      <c r="C34" s="20">
        <v>2192500</v>
      </c>
      <c r="D34" s="20">
        <v>2726900</v>
      </c>
      <c r="E34" s="20">
        <v>3326918</v>
      </c>
      <c r="F34" s="20">
        <v>3689719</v>
      </c>
      <c r="G34" s="21">
        <v>4619287</v>
      </c>
      <c r="H34" s="21">
        <v>5274318</v>
      </c>
      <c r="I34" s="21">
        <v>5210235</v>
      </c>
      <c r="J34" s="21">
        <v>6715252</v>
      </c>
      <c r="K34" s="21">
        <v>7458247</v>
      </c>
      <c r="L34" s="17"/>
      <c r="M34" s="13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</row>
    <row r="35" spans="1:182">
      <c r="A35" s="42" t="s">
        <v>34</v>
      </c>
      <c r="B35" s="32" t="s">
        <v>24</v>
      </c>
      <c r="C35" s="20">
        <v>907100</v>
      </c>
      <c r="D35" s="20">
        <v>1037300</v>
      </c>
      <c r="E35" s="20">
        <v>945130</v>
      </c>
      <c r="F35" s="20">
        <v>1057472</v>
      </c>
      <c r="G35" s="21">
        <v>926081</v>
      </c>
      <c r="H35" s="21">
        <v>1194379</v>
      </c>
      <c r="I35" s="21">
        <v>804425</v>
      </c>
      <c r="J35" s="21">
        <v>938126</v>
      </c>
      <c r="K35" s="21">
        <v>1003276</v>
      </c>
      <c r="L35" s="17"/>
      <c r="M35" s="13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</row>
    <row r="36" spans="1:182">
      <c r="A36" s="43" t="s">
        <v>35</v>
      </c>
      <c r="B36" s="33" t="s">
        <v>45</v>
      </c>
      <c r="C36" s="27">
        <f>C33+C34-C35</f>
        <v>26662827.237507071</v>
      </c>
      <c r="D36" s="27">
        <f t="shared" ref="D36:K36" si="7">D33+D34-D35</f>
        <v>29773382.155862048</v>
      </c>
      <c r="E36" s="27">
        <f t="shared" si="7"/>
        <v>33214693.56626755</v>
      </c>
      <c r="F36" s="27">
        <f t="shared" si="7"/>
        <v>35510182</v>
      </c>
      <c r="G36" s="27">
        <f t="shared" si="7"/>
        <v>39008744</v>
      </c>
      <c r="H36" s="27">
        <f t="shared" si="7"/>
        <v>42698809.868090518</v>
      </c>
      <c r="I36" s="27">
        <f t="shared" si="7"/>
        <v>47083389.48443117</v>
      </c>
      <c r="J36" s="27">
        <f t="shared" si="7"/>
        <v>52637648.965980843</v>
      </c>
      <c r="K36" s="27">
        <f t="shared" si="7"/>
        <v>57476045.362378113</v>
      </c>
      <c r="L36" s="17"/>
      <c r="M36" s="13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</row>
    <row r="37" spans="1:182">
      <c r="A37" s="42" t="s">
        <v>36</v>
      </c>
      <c r="B37" s="32" t="s">
        <v>32</v>
      </c>
      <c r="C37" s="20">
        <v>279547</v>
      </c>
      <c r="D37" s="20">
        <v>283207</v>
      </c>
      <c r="E37" s="20">
        <v>286916</v>
      </c>
      <c r="F37" s="20">
        <v>290673</v>
      </c>
      <c r="G37" s="21">
        <v>294479</v>
      </c>
      <c r="H37" s="21">
        <v>298335</v>
      </c>
      <c r="I37" s="21">
        <v>302241</v>
      </c>
      <c r="J37" s="21">
        <v>306199</v>
      </c>
      <c r="K37" s="21">
        <v>310209</v>
      </c>
      <c r="N37" s="12"/>
      <c r="O37" s="12"/>
      <c r="P37" s="12"/>
      <c r="Q37" s="12"/>
    </row>
    <row r="38" spans="1:182">
      <c r="A38" s="43" t="s">
        <v>37</v>
      </c>
      <c r="B38" s="33" t="s">
        <v>48</v>
      </c>
      <c r="C38" s="27">
        <f>C36/C37*1000</f>
        <v>95378.692089369855</v>
      </c>
      <c r="D38" s="27">
        <f t="shared" ref="D38:K38" si="8">D36/D37*1000</f>
        <v>105129.40060048674</v>
      </c>
      <c r="E38" s="27">
        <f t="shared" si="8"/>
        <v>115764.52190281318</v>
      </c>
      <c r="F38" s="27">
        <f t="shared" si="8"/>
        <v>122165.39547876823</v>
      </c>
      <c r="G38" s="27">
        <f t="shared" si="8"/>
        <v>132466.98066755183</v>
      </c>
      <c r="H38" s="27">
        <f t="shared" si="8"/>
        <v>143123.70277738289</v>
      </c>
      <c r="I38" s="27">
        <f t="shared" si="8"/>
        <v>155780.94793370579</v>
      </c>
      <c r="J38" s="27">
        <f t="shared" si="8"/>
        <v>171906.66516213588</v>
      </c>
      <c r="K38" s="27">
        <f t="shared" si="8"/>
        <v>185281.68222836254</v>
      </c>
      <c r="M38" s="13"/>
      <c r="N38" s="13"/>
      <c r="O38" s="13"/>
      <c r="P38" s="13"/>
      <c r="Q38" s="13"/>
      <c r="BR38" s="17"/>
      <c r="BS38" s="17"/>
      <c r="BT38" s="17"/>
      <c r="BU38" s="17"/>
    </row>
    <row r="40" spans="1:182">
      <c r="B40" s="19" t="s">
        <v>70</v>
      </c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7" max="1048575" man="1"/>
    <brk id="29" max="1048575" man="1"/>
    <brk id="45" max="1048575" man="1"/>
    <brk id="109" max="95" man="1"/>
    <brk id="145" max="1048575" man="1"/>
    <brk id="169" max="1048575" man="1"/>
    <brk id="177" max="9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Z38"/>
  <sheetViews>
    <sheetView zoomScale="115" zoomScaleNormal="115" zoomScaleSheetLayoutView="100" workbookViewId="0">
      <pane xSplit="2" ySplit="5" topLeftCell="C30" activePane="bottomRight" state="frozen"/>
      <selection activeCell="H2" sqref="H2"/>
      <selection pane="topRight" activeCell="H2" sqref="H2"/>
      <selection pane="bottomLeft" activeCell="H2" sqref="H2"/>
      <selection pane="bottomRight" activeCell="K35" sqref="K35"/>
    </sheetView>
  </sheetViews>
  <sheetFormatPr defaultColWidth="8.85546875" defaultRowHeight="15"/>
  <cols>
    <col min="1" max="1" width="8.5703125" style="1" customWidth="1"/>
    <col min="2" max="2" width="36" style="1" customWidth="1"/>
    <col min="3" max="5" width="11.140625" style="1" customWidth="1"/>
    <col min="6" max="6" width="11.140625" style="3" customWidth="1"/>
    <col min="7" max="10" width="13.42578125" style="2" customWidth="1"/>
    <col min="11" max="11" width="11.42578125" style="3" customWidth="1"/>
    <col min="12" max="12" width="10.85546875" style="3" customWidth="1"/>
    <col min="13" max="13" width="10.85546875" style="2" customWidth="1"/>
    <col min="14" max="14" width="11" style="3" customWidth="1"/>
    <col min="15" max="17" width="11.42578125" style="3" customWidth="1"/>
    <col min="18" max="45" width="9.140625" style="3" customWidth="1"/>
    <col min="46" max="46" width="12.42578125" style="3" customWidth="1"/>
    <col min="47" max="68" width="9.140625" style="3" customWidth="1"/>
    <col min="69" max="69" width="12.140625" style="3" customWidth="1"/>
    <col min="70" max="73" width="9.140625" style="3" customWidth="1"/>
    <col min="74" max="78" width="9.140625" style="3" hidden="1" customWidth="1"/>
    <col min="79" max="79" width="9.140625" style="3" customWidth="1"/>
    <col min="80" max="84" width="9.140625" style="3" hidden="1" customWidth="1"/>
    <col min="85" max="85" width="9.140625" style="3" customWidth="1"/>
    <col min="86" max="90" width="9.140625" style="3" hidden="1" customWidth="1"/>
    <col min="91" max="91" width="9.140625" style="3" customWidth="1"/>
    <col min="92" max="96" width="9.140625" style="3" hidden="1" customWidth="1"/>
    <col min="97" max="97" width="9.140625" style="3" customWidth="1"/>
    <col min="98" max="102" width="9.140625" style="3" hidden="1" customWidth="1"/>
    <col min="103" max="103" width="9.140625" style="2" customWidth="1"/>
    <col min="104" max="108" width="9.140625" style="2" hidden="1" customWidth="1"/>
    <col min="109" max="109" width="9.140625" style="2" customWidth="1"/>
    <col min="110" max="114" width="9.140625" style="2" hidden="1" customWidth="1"/>
    <col min="115" max="115" width="9.140625" style="2" customWidth="1"/>
    <col min="116" max="120" width="9.140625" style="2" hidden="1" customWidth="1"/>
    <col min="121" max="121" width="9.140625" style="2" customWidth="1"/>
    <col min="122" max="151" width="9.140625" style="3" customWidth="1"/>
    <col min="152" max="152" width="9.140625" style="3" hidden="1" customWidth="1"/>
    <col min="153" max="160" width="9.140625" style="3" customWidth="1"/>
    <col min="161" max="161" width="9.140625" style="3" hidden="1" customWidth="1"/>
    <col min="162" max="166" width="9.140625" style="3" customWidth="1"/>
    <col min="167" max="167" width="9.140625" style="3" hidden="1" customWidth="1"/>
    <col min="168" max="177" width="9.140625" style="3" customWidth="1"/>
    <col min="178" max="178" width="9.140625" style="3"/>
    <col min="179" max="181" width="8.85546875" style="3"/>
    <col min="182" max="182" width="12.7109375" style="3" bestFit="1" customWidth="1"/>
    <col min="183" max="16384" width="8.85546875" style="1"/>
  </cols>
  <sheetData>
    <row r="1" spans="1:182" ht="15.75">
      <c r="A1" s="1" t="s">
        <v>43</v>
      </c>
      <c r="B1" s="1" t="s">
        <v>66</v>
      </c>
      <c r="H1" s="18" t="s">
        <v>72</v>
      </c>
      <c r="L1" s="4"/>
    </row>
    <row r="2" spans="1:182" ht="15.75">
      <c r="A2" s="8" t="s">
        <v>39</v>
      </c>
    </row>
    <row r="3" spans="1:182" ht="15.75">
      <c r="A3" s="8"/>
    </row>
    <row r="4" spans="1:182" ht="15.75">
      <c r="A4" s="8"/>
      <c r="E4" s="7"/>
      <c r="F4" s="7" t="s">
        <v>47</v>
      </c>
    </row>
    <row r="5" spans="1:182">
      <c r="A5" s="34" t="s">
        <v>0</v>
      </c>
      <c r="B5" s="35" t="s">
        <v>1</v>
      </c>
      <c r="C5" s="20" t="s">
        <v>21</v>
      </c>
      <c r="D5" s="20" t="s">
        <v>22</v>
      </c>
      <c r="E5" s="20" t="s">
        <v>23</v>
      </c>
      <c r="F5" s="20" t="s">
        <v>46</v>
      </c>
      <c r="G5" s="21" t="s">
        <v>65</v>
      </c>
      <c r="H5" s="21" t="s">
        <v>67</v>
      </c>
      <c r="I5" s="21" t="s">
        <v>68</v>
      </c>
      <c r="J5" s="21" t="s">
        <v>69</v>
      </c>
      <c r="K5" s="21" t="s">
        <v>71</v>
      </c>
    </row>
    <row r="6" spans="1:182" s="9" customFormat="1">
      <c r="A6" s="28" t="s">
        <v>26</v>
      </c>
      <c r="B6" s="22" t="s">
        <v>2</v>
      </c>
      <c r="C6" s="23">
        <f>SUM(C7:C10)</f>
        <v>7816825</v>
      </c>
      <c r="D6" s="23">
        <f t="shared" ref="D6:K6" si="0">SUM(D7:D10)</f>
        <v>7886830</v>
      </c>
      <c r="E6" s="23">
        <f t="shared" si="0"/>
        <v>8147237</v>
      </c>
      <c r="F6" s="23">
        <f t="shared" si="0"/>
        <v>7866141</v>
      </c>
      <c r="G6" s="23">
        <f t="shared" si="0"/>
        <v>7976262</v>
      </c>
      <c r="H6" s="23">
        <f t="shared" si="0"/>
        <v>8474871.7826141827</v>
      </c>
      <c r="I6" s="23">
        <f t="shared" si="0"/>
        <v>8864058.2487252057</v>
      </c>
      <c r="J6" s="23">
        <f t="shared" si="0"/>
        <v>9071555.417912228</v>
      </c>
      <c r="K6" s="23">
        <f t="shared" si="0"/>
        <v>9280215.9564482328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2"/>
      <c r="FX6" s="2"/>
      <c r="FY6" s="2"/>
      <c r="FZ6" s="3"/>
    </row>
    <row r="7" spans="1:182">
      <c r="A7" s="38">
        <v>1.1000000000000001</v>
      </c>
      <c r="B7" s="24" t="s">
        <v>49</v>
      </c>
      <c r="C7" s="25">
        <v>5007937</v>
      </c>
      <c r="D7" s="25">
        <v>5014188</v>
      </c>
      <c r="E7" s="25">
        <v>5173765</v>
      </c>
      <c r="F7" s="25">
        <v>4824441</v>
      </c>
      <c r="G7" s="23">
        <v>4794550</v>
      </c>
      <c r="H7" s="23">
        <v>5119470</v>
      </c>
      <c r="I7" s="23">
        <v>5295173.8767951606</v>
      </c>
      <c r="J7" s="23">
        <v>5278561.906987519</v>
      </c>
      <c r="K7" s="23">
        <v>5265405.5660206685</v>
      </c>
      <c r="L7" s="5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2"/>
      <c r="FX7" s="2"/>
      <c r="FY7" s="2"/>
    </row>
    <row r="8" spans="1:182">
      <c r="A8" s="38">
        <v>1.2</v>
      </c>
      <c r="B8" s="24" t="s">
        <v>50</v>
      </c>
      <c r="C8" s="25">
        <v>2034580</v>
      </c>
      <c r="D8" s="25">
        <v>2109779</v>
      </c>
      <c r="E8" s="25">
        <v>2220928</v>
      </c>
      <c r="F8" s="25">
        <v>2286234</v>
      </c>
      <c r="G8" s="23">
        <v>2404491</v>
      </c>
      <c r="H8" s="23">
        <v>2549229</v>
      </c>
      <c r="I8" s="23">
        <v>2733478</v>
      </c>
      <c r="J8" s="23">
        <v>2938675.4862000002</v>
      </c>
      <c r="K8" s="23">
        <v>3142402.6649231282</v>
      </c>
      <c r="L8" s="5"/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2"/>
      <c r="FX8" s="2"/>
      <c r="FY8" s="2"/>
    </row>
    <row r="9" spans="1:182">
      <c r="A9" s="38">
        <v>1.3</v>
      </c>
      <c r="B9" s="24" t="s">
        <v>51</v>
      </c>
      <c r="C9" s="25">
        <v>715707</v>
      </c>
      <c r="D9" s="25">
        <v>703349</v>
      </c>
      <c r="E9" s="25">
        <v>690100</v>
      </c>
      <c r="F9" s="25">
        <v>686563</v>
      </c>
      <c r="G9" s="23">
        <v>705151</v>
      </c>
      <c r="H9" s="23">
        <v>726546</v>
      </c>
      <c r="I9" s="23">
        <v>753088</v>
      </c>
      <c r="J9" s="23">
        <v>771743.28302470967</v>
      </c>
      <c r="K9" s="23">
        <v>787749.20586738794</v>
      </c>
      <c r="L9" s="5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2"/>
      <c r="FX9" s="2"/>
      <c r="FY9" s="2"/>
    </row>
    <row r="10" spans="1:182">
      <c r="A10" s="38">
        <v>1.4</v>
      </c>
      <c r="B10" s="24" t="s">
        <v>52</v>
      </c>
      <c r="C10" s="25">
        <v>58601</v>
      </c>
      <c r="D10" s="25">
        <v>59514</v>
      </c>
      <c r="E10" s="25">
        <v>62444</v>
      </c>
      <c r="F10" s="25">
        <v>68903</v>
      </c>
      <c r="G10" s="23">
        <v>72070</v>
      </c>
      <c r="H10" s="23">
        <v>79626.782614181997</v>
      </c>
      <c r="I10" s="23">
        <v>82318.371930043737</v>
      </c>
      <c r="J10" s="23">
        <v>82574.741699999999</v>
      </c>
      <c r="K10" s="23">
        <v>84658.519637048128</v>
      </c>
      <c r="L10" s="5"/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2"/>
      <c r="FX10" s="2"/>
      <c r="FY10" s="2"/>
    </row>
    <row r="11" spans="1:182">
      <c r="A11" s="39" t="s">
        <v>55</v>
      </c>
      <c r="B11" s="24" t="s">
        <v>3</v>
      </c>
      <c r="C11" s="25">
        <v>3682</v>
      </c>
      <c r="D11" s="25">
        <v>1988</v>
      </c>
      <c r="E11" s="25">
        <v>7759</v>
      </c>
      <c r="F11" s="25">
        <v>8158</v>
      </c>
      <c r="G11" s="23">
        <v>3297</v>
      </c>
      <c r="H11" s="23">
        <v>4329</v>
      </c>
      <c r="I11" s="23">
        <v>4927</v>
      </c>
      <c r="J11" s="23">
        <v>5225.5429999999997</v>
      </c>
      <c r="K11" s="23">
        <v>137186</v>
      </c>
      <c r="L11" s="5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2"/>
      <c r="FX11" s="2"/>
      <c r="FY11" s="2"/>
    </row>
    <row r="12" spans="1:182">
      <c r="A12" s="40"/>
      <c r="B12" s="26" t="s">
        <v>28</v>
      </c>
      <c r="C12" s="27">
        <f>C6+C11</f>
        <v>7820507</v>
      </c>
      <c r="D12" s="27">
        <f t="shared" ref="D12:K12" si="1">D6+D11</f>
        <v>7888818</v>
      </c>
      <c r="E12" s="27">
        <f t="shared" si="1"/>
        <v>8154996</v>
      </c>
      <c r="F12" s="27">
        <f t="shared" si="1"/>
        <v>7874299</v>
      </c>
      <c r="G12" s="27">
        <f t="shared" si="1"/>
        <v>7979559</v>
      </c>
      <c r="H12" s="27">
        <f t="shared" si="1"/>
        <v>8479200.7826141827</v>
      </c>
      <c r="I12" s="27">
        <f t="shared" si="1"/>
        <v>8868985.2487252057</v>
      </c>
      <c r="J12" s="27">
        <f t="shared" si="1"/>
        <v>9076780.9609122276</v>
      </c>
      <c r="K12" s="27">
        <f t="shared" si="1"/>
        <v>9417401.9564482328</v>
      </c>
      <c r="L12" s="5"/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2"/>
      <c r="FX12" s="2"/>
      <c r="FY12" s="2"/>
    </row>
    <row r="13" spans="1:182" s="9" customFormat="1">
      <c r="A13" s="28" t="s">
        <v>56</v>
      </c>
      <c r="B13" s="22" t="s">
        <v>4</v>
      </c>
      <c r="C13" s="23">
        <v>3750728</v>
      </c>
      <c r="D13" s="23">
        <v>3892533</v>
      </c>
      <c r="E13" s="23">
        <v>4096020</v>
      </c>
      <c r="F13" s="23">
        <v>4298654</v>
      </c>
      <c r="G13" s="23">
        <v>4559941</v>
      </c>
      <c r="H13" s="23">
        <v>4881747</v>
      </c>
      <c r="I13" s="23">
        <v>5167533</v>
      </c>
      <c r="J13" s="23">
        <v>5458531</v>
      </c>
      <c r="K13" s="23">
        <v>5559054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2"/>
      <c r="FX13" s="2"/>
      <c r="FY13" s="2"/>
      <c r="FZ13" s="3"/>
    </row>
    <row r="14" spans="1:182" ht="28.5">
      <c r="A14" s="39" t="s">
        <v>57</v>
      </c>
      <c r="B14" s="24" t="s">
        <v>5</v>
      </c>
      <c r="C14" s="25">
        <v>714902.56724894012</v>
      </c>
      <c r="D14" s="25">
        <v>752950</v>
      </c>
      <c r="E14" s="25">
        <v>801289</v>
      </c>
      <c r="F14" s="25">
        <v>921703</v>
      </c>
      <c r="G14" s="23">
        <v>1061506</v>
      </c>
      <c r="H14" s="23">
        <v>1152205</v>
      </c>
      <c r="I14" s="23">
        <v>1257046</v>
      </c>
      <c r="J14" s="23">
        <v>1345216</v>
      </c>
      <c r="K14" s="23">
        <v>1425326</v>
      </c>
      <c r="L14" s="5"/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4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4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4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2"/>
      <c r="FX14" s="2"/>
      <c r="FY14" s="2"/>
    </row>
    <row r="15" spans="1:182">
      <c r="A15" s="39" t="s">
        <v>58</v>
      </c>
      <c r="B15" s="24" t="s">
        <v>6</v>
      </c>
      <c r="C15" s="25">
        <v>1978422.6426583058</v>
      </c>
      <c r="D15" s="25">
        <v>1942098</v>
      </c>
      <c r="E15" s="25">
        <v>1997838</v>
      </c>
      <c r="F15" s="25">
        <v>2025364</v>
      </c>
      <c r="G15" s="23">
        <v>2071872</v>
      </c>
      <c r="H15" s="23">
        <v>2132174</v>
      </c>
      <c r="I15" s="23">
        <v>2234487</v>
      </c>
      <c r="J15" s="23">
        <v>2360491</v>
      </c>
      <c r="K15" s="23">
        <v>2417951</v>
      </c>
      <c r="L15" s="5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4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4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4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2"/>
      <c r="FX15" s="2"/>
      <c r="FY15" s="2"/>
    </row>
    <row r="16" spans="1:182">
      <c r="A16" s="40"/>
      <c r="B16" s="26" t="s">
        <v>29</v>
      </c>
      <c r="C16" s="27">
        <f>+C13+C14+C15</f>
        <v>6444053.2099072468</v>
      </c>
      <c r="D16" s="27">
        <f t="shared" ref="D16:K16" si="2">+D13+D14+D15</f>
        <v>6587581</v>
      </c>
      <c r="E16" s="27">
        <f t="shared" si="2"/>
        <v>6895147</v>
      </c>
      <c r="F16" s="27">
        <f t="shared" si="2"/>
        <v>7245721</v>
      </c>
      <c r="G16" s="27">
        <f t="shared" si="2"/>
        <v>7693319</v>
      </c>
      <c r="H16" s="27">
        <f t="shared" si="2"/>
        <v>8166126</v>
      </c>
      <c r="I16" s="27">
        <f t="shared" si="2"/>
        <v>8659066</v>
      </c>
      <c r="J16" s="27">
        <f t="shared" si="2"/>
        <v>9164238</v>
      </c>
      <c r="K16" s="27">
        <f t="shared" si="2"/>
        <v>9402331</v>
      </c>
      <c r="L16" s="5"/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4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4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4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2"/>
      <c r="FX16" s="2"/>
      <c r="FY16" s="2"/>
    </row>
    <row r="17" spans="1:182" s="9" customFormat="1">
      <c r="A17" s="28" t="s">
        <v>59</v>
      </c>
      <c r="B17" s="22" t="s">
        <v>7</v>
      </c>
      <c r="C17" s="23">
        <f>C18+C19</f>
        <v>2532467</v>
      </c>
      <c r="D17" s="23">
        <f t="shared" ref="D17:K17" si="3">D18+D19</f>
        <v>2758214</v>
      </c>
      <c r="E17" s="23">
        <f t="shared" si="3"/>
        <v>3004908</v>
      </c>
      <c r="F17" s="23">
        <f t="shared" si="3"/>
        <v>3237423</v>
      </c>
      <c r="G17" s="23">
        <f t="shared" si="3"/>
        <v>3458884</v>
      </c>
      <c r="H17" s="23">
        <f t="shared" si="3"/>
        <v>3674850</v>
      </c>
      <c r="I17" s="23">
        <f t="shared" si="3"/>
        <v>3934840</v>
      </c>
      <c r="J17" s="23">
        <f t="shared" si="3"/>
        <v>4200530</v>
      </c>
      <c r="K17" s="23">
        <f t="shared" si="3"/>
        <v>4501412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2"/>
      <c r="FX17" s="2"/>
      <c r="FY17" s="2"/>
      <c r="FZ17" s="3"/>
    </row>
    <row r="18" spans="1:182">
      <c r="A18" s="38">
        <v>6.1</v>
      </c>
      <c r="B18" s="24" t="s">
        <v>8</v>
      </c>
      <c r="C18" s="25">
        <v>2371685</v>
      </c>
      <c r="D18" s="25">
        <v>2590152</v>
      </c>
      <c r="E18" s="25">
        <v>2828781</v>
      </c>
      <c r="F18" s="25">
        <v>3056097</v>
      </c>
      <c r="G18" s="23">
        <v>3266267</v>
      </c>
      <c r="H18" s="23">
        <v>3464334</v>
      </c>
      <c r="I18" s="23">
        <v>3707799</v>
      </c>
      <c r="J18" s="23">
        <v>3956680</v>
      </c>
      <c r="K18" s="23">
        <v>4240545</v>
      </c>
      <c r="L18" s="5"/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2"/>
      <c r="FX18" s="2"/>
      <c r="FY18" s="2"/>
    </row>
    <row r="19" spans="1:182">
      <c r="A19" s="38">
        <v>6.2</v>
      </c>
      <c r="B19" s="24" t="s">
        <v>9</v>
      </c>
      <c r="C19" s="25">
        <v>160782</v>
      </c>
      <c r="D19" s="25">
        <v>168062</v>
      </c>
      <c r="E19" s="25">
        <v>176127</v>
      </c>
      <c r="F19" s="25">
        <v>181326</v>
      </c>
      <c r="G19" s="23">
        <v>192617</v>
      </c>
      <c r="H19" s="23">
        <v>210516</v>
      </c>
      <c r="I19" s="23">
        <v>227041</v>
      </c>
      <c r="J19" s="23">
        <v>243850</v>
      </c>
      <c r="K19" s="23">
        <v>260867</v>
      </c>
      <c r="L19" s="5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2"/>
      <c r="FX19" s="2"/>
      <c r="FY19" s="2"/>
    </row>
    <row r="20" spans="1:182" s="9" customFormat="1" ht="28.5">
      <c r="A20" s="28" t="s">
        <v>60</v>
      </c>
      <c r="B20" s="29" t="s">
        <v>10</v>
      </c>
      <c r="C20" s="23">
        <f>SUM(C21:C27)</f>
        <v>1321322.7722430017</v>
      </c>
      <c r="D20" s="23">
        <f t="shared" ref="D20:K20" si="4">SUM(D21:D27)</f>
        <v>1463689</v>
      </c>
      <c r="E20" s="23">
        <f t="shared" si="4"/>
        <v>1517981</v>
      </c>
      <c r="F20" s="23">
        <f t="shared" si="4"/>
        <v>1638758</v>
      </c>
      <c r="G20" s="23">
        <f t="shared" si="4"/>
        <v>1769451</v>
      </c>
      <c r="H20" s="23">
        <f t="shared" si="4"/>
        <v>1857913</v>
      </c>
      <c r="I20" s="23">
        <f t="shared" si="4"/>
        <v>1958524</v>
      </c>
      <c r="J20" s="23">
        <f t="shared" si="4"/>
        <v>2075950</v>
      </c>
      <c r="K20" s="23">
        <f t="shared" si="4"/>
        <v>2209334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2"/>
      <c r="FX20" s="2"/>
      <c r="FY20" s="2"/>
      <c r="FZ20" s="3"/>
    </row>
    <row r="21" spans="1:182">
      <c r="A21" s="38">
        <v>7.1</v>
      </c>
      <c r="B21" s="24" t="s">
        <v>11</v>
      </c>
      <c r="C21" s="25">
        <v>190402</v>
      </c>
      <c r="D21" s="25">
        <v>228801</v>
      </c>
      <c r="E21" s="25">
        <v>199649</v>
      </c>
      <c r="F21" s="25">
        <v>211077</v>
      </c>
      <c r="G21" s="23">
        <v>218604</v>
      </c>
      <c r="H21" s="23">
        <v>220111</v>
      </c>
      <c r="I21" s="23">
        <v>230765</v>
      </c>
      <c r="J21" s="23">
        <v>241450</v>
      </c>
      <c r="K21" s="23">
        <v>253368</v>
      </c>
      <c r="L21" s="5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2"/>
      <c r="FX21" s="2"/>
      <c r="FY21" s="2"/>
    </row>
    <row r="22" spans="1:182">
      <c r="A22" s="38">
        <v>7.2</v>
      </c>
      <c r="B22" s="24" t="s">
        <v>12</v>
      </c>
      <c r="C22" s="25">
        <v>625062</v>
      </c>
      <c r="D22" s="25">
        <v>668665</v>
      </c>
      <c r="E22" s="25">
        <v>728759</v>
      </c>
      <c r="F22" s="25">
        <v>776484</v>
      </c>
      <c r="G22" s="23">
        <v>821929</v>
      </c>
      <c r="H22" s="23">
        <v>883797</v>
      </c>
      <c r="I22" s="23">
        <v>951948</v>
      </c>
      <c r="J22" s="23">
        <v>1021420</v>
      </c>
      <c r="K22" s="23">
        <v>1102609</v>
      </c>
      <c r="L22" s="5"/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2"/>
      <c r="FX22" s="2"/>
      <c r="FY22" s="2"/>
    </row>
    <row r="23" spans="1:182">
      <c r="A23" s="38">
        <v>7.3</v>
      </c>
      <c r="B23" s="24" t="s">
        <v>13</v>
      </c>
      <c r="C23" s="25">
        <v>0</v>
      </c>
      <c r="D23" s="25">
        <v>0</v>
      </c>
      <c r="E23" s="25">
        <v>0</v>
      </c>
      <c r="F23" s="25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5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2"/>
      <c r="FX23" s="2"/>
      <c r="FY23" s="2"/>
    </row>
    <row r="24" spans="1:182">
      <c r="A24" s="38">
        <v>7.4</v>
      </c>
      <c r="B24" s="24" t="s">
        <v>14</v>
      </c>
      <c r="C24" s="25">
        <v>2464.2366518626118</v>
      </c>
      <c r="D24" s="25">
        <v>4344</v>
      </c>
      <c r="E24" s="25">
        <v>3520</v>
      </c>
      <c r="F24" s="25">
        <v>9753</v>
      </c>
      <c r="G24" s="23">
        <v>11364</v>
      </c>
      <c r="H24" s="23">
        <v>12096</v>
      </c>
      <c r="I24" s="23">
        <v>13463</v>
      </c>
      <c r="J24" s="23">
        <v>14845</v>
      </c>
      <c r="K24" s="23">
        <v>16415</v>
      </c>
      <c r="L24" s="5"/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2"/>
      <c r="FX24" s="2"/>
      <c r="FY24" s="2"/>
    </row>
    <row r="25" spans="1:182">
      <c r="A25" s="38">
        <v>7.5</v>
      </c>
      <c r="B25" s="24" t="s">
        <v>15</v>
      </c>
      <c r="C25" s="25">
        <v>32147.043053344129</v>
      </c>
      <c r="D25" s="25">
        <v>34791</v>
      </c>
      <c r="E25" s="25">
        <v>37875</v>
      </c>
      <c r="F25" s="25">
        <v>41144</v>
      </c>
      <c r="G25" s="23">
        <v>44221</v>
      </c>
      <c r="H25" s="23">
        <v>47167</v>
      </c>
      <c r="I25" s="23">
        <v>50474</v>
      </c>
      <c r="J25" s="23">
        <v>53879</v>
      </c>
      <c r="K25" s="23">
        <v>57547</v>
      </c>
      <c r="L25" s="5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2"/>
      <c r="FX25" s="2"/>
      <c r="FY25" s="2"/>
    </row>
    <row r="26" spans="1:182">
      <c r="A26" s="38">
        <v>7.6</v>
      </c>
      <c r="B26" s="24" t="s">
        <v>16</v>
      </c>
      <c r="C26" s="25">
        <v>48042.492537794998</v>
      </c>
      <c r="D26" s="25">
        <v>86001</v>
      </c>
      <c r="E26" s="25">
        <v>22391</v>
      </c>
      <c r="F26" s="25">
        <v>22708</v>
      </c>
      <c r="G26" s="23">
        <v>36609</v>
      </c>
      <c r="H26" s="23">
        <v>38339</v>
      </c>
      <c r="I26" s="23">
        <v>42263</v>
      </c>
      <c r="J26" s="23">
        <v>45695</v>
      </c>
      <c r="K26" s="23">
        <v>48450</v>
      </c>
      <c r="L26" s="5"/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2"/>
      <c r="FX26" s="2"/>
      <c r="FY26" s="2"/>
    </row>
    <row r="27" spans="1:182" ht="28.5">
      <c r="A27" s="38">
        <v>7.7</v>
      </c>
      <c r="B27" s="24" t="s">
        <v>17</v>
      </c>
      <c r="C27" s="25">
        <v>423205</v>
      </c>
      <c r="D27" s="25">
        <v>441087</v>
      </c>
      <c r="E27" s="25">
        <v>525787</v>
      </c>
      <c r="F27" s="25">
        <v>577592</v>
      </c>
      <c r="G27" s="23">
        <v>636724</v>
      </c>
      <c r="H27" s="23">
        <v>656403</v>
      </c>
      <c r="I27" s="23">
        <v>669611</v>
      </c>
      <c r="J27" s="23">
        <v>698661</v>
      </c>
      <c r="K27" s="23">
        <v>730945</v>
      </c>
      <c r="L27" s="5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2"/>
      <c r="FX27" s="2"/>
      <c r="FY27" s="2"/>
    </row>
    <row r="28" spans="1:182">
      <c r="A28" s="39" t="s">
        <v>61</v>
      </c>
      <c r="B28" s="24" t="s">
        <v>18</v>
      </c>
      <c r="C28" s="25">
        <v>1464304</v>
      </c>
      <c r="D28" s="25">
        <v>1552557</v>
      </c>
      <c r="E28" s="25">
        <v>1602959</v>
      </c>
      <c r="F28" s="25">
        <v>1651615</v>
      </c>
      <c r="G28" s="23">
        <v>1731383</v>
      </c>
      <c r="H28" s="23">
        <v>1800057.4575927397</v>
      </c>
      <c r="I28" s="23">
        <v>1893649</v>
      </c>
      <c r="J28" s="23">
        <v>2000450.8036</v>
      </c>
      <c r="K28" s="23">
        <v>2102473.7945836</v>
      </c>
      <c r="L28" s="5"/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2"/>
      <c r="FX28" s="2"/>
      <c r="FY28" s="2"/>
    </row>
    <row r="29" spans="1:182" ht="28.5">
      <c r="A29" s="39" t="s">
        <v>62</v>
      </c>
      <c r="B29" s="24" t="s">
        <v>19</v>
      </c>
      <c r="C29" s="25">
        <v>2274674.2553568217</v>
      </c>
      <c r="D29" s="25">
        <v>2448099</v>
      </c>
      <c r="E29" s="25">
        <v>2618777</v>
      </c>
      <c r="F29" s="25">
        <v>2818121</v>
      </c>
      <c r="G29" s="23">
        <v>2967090</v>
      </c>
      <c r="H29" s="23">
        <v>3178816</v>
      </c>
      <c r="I29" s="23">
        <v>3404922</v>
      </c>
      <c r="J29" s="23">
        <v>3653576</v>
      </c>
      <c r="K29" s="23">
        <v>3929723</v>
      </c>
      <c r="L29" s="5"/>
      <c r="M29" s="4"/>
      <c r="N29" s="6"/>
      <c r="O29" s="6"/>
      <c r="P29" s="6"/>
      <c r="Q29" s="6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2"/>
      <c r="FX29" s="2"/>
      <c r="FY29" s="2"/>
    </row>
    <row r="30" spans="1:182">
      <c r="A30" s="39" t="s">
        <v>63</v>
      </c>
      <c r="B30" s="24" t="s">
        <v>44</v>
      </c>
      <c r="C30" s="25">
        <v>1269455</v>
      </c>
      <c r="D30" s="25">
        <v>1396131</v>
      </c>
      <c r="E30" s="25">
        <v>1458937</v>
      </c>
      <c r="F30" s="25">
        <v>1574931</v>
      </c>
      <c r="G30" s="23">
        <v>1665076</v>
      </c>
      <c r="H30" s="23">
        <v>1779205</v>
      </c>
      <c r="I30" s="23">
        <v>1903070</v>
      </c>
      <c r="J30" s="23">
        <v>2010748</v>
      </c>
      <c r="K30" s="23">
        <v>2135673</v>
      </c>
      <c r="L30" s="5"/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2"/>
      <c r="FX30" s="2"/>
      <c r="FY30" s="2"/>
    </row>
    <row r="31" spans="1:182">
      <c r="A31" s="39" t="s">
        <v>64</v>
      </c>
      <c r="B31" s="24" t="s">
        <v>20</v>
      </c>
      <c r="C31" s="25">
        <v>2250644</v>
      </c>
      <c r="D31" s="25">
        <v>2445027</v>
      </c>
      <c r="E31" s="25">
        <v>2671396</v>
      </c>
      <c r="F31" s="25">
        <v>2968523.2859999998</v>
      </c>
      <c r="G31" s="23">
        <v>3256111.6616927953</v>
      </c>
      <c r="H31" s="23">
        <v>3548379</v>
      </c>
      <c r="I31" s="23">
        <v>3828832</v>
      </c>
      <c r="J31" s="23">
        <v>4177256.4359999998</v>
      </c>
      <c r="K31" s="23">
        <v>4512146.8569841199</v>
      </c>
      <c r="L31" s="5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2"/>
      <c r="FX31" s="2"/>
      <c r="FY31" s="2"/>
    </row>
    <row r="32" spans="1:182">
      <c r="A32" s="40"/>
      <c r="B32" s="26" t="s">
        <v>30</v>
      </c>
      <c r="C32" s="27">
        <f>C17+C20+C28+C29+C30+C31</f>
        <v>11112867.027599823</v>
      </c>
      <c r="D32" s="27">
        <f t="shared" ref="D32:K32" si="5">D17+D20+D28+D29+D30+D31</f>
        <v>12063717</v>
      </c>
      <c r="E32" s="27">
        <f t="shared" si="5"/>
        <v>12874958</v>
      </c>
      <c r="F32" s="27">
        <f t="shared" si="5"/>
        <v>13889371.286</v>
      </c>
      <c r="G32" s="27">
        <f t="shared" si="5"/>
        <v>14847995.661692794</v>
      </c>
      <c r="H32" s="27">
        <f t="shared" si="5"/>
        <v>15839220.457592741</v>
      </c>
      <c r="I32" s="27">
        <f t="shared" si="5"/>
        <v>16923837</v>
      </c>
      <c r="J32" s="27">
        <f t="shared" si="5"/>
        <v>18118511.239599999</v>
      </c>
      <c r="K32" s="27">
        <f t="shared" si="5"/>
        <v>19390762.65156772</v>
      </c>
      <c r="L32" s="5"/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2"/>
      <c r="FX32" s="2"/>
      <c r="FY32" s="2"/>
    </row>
    <row r="33" spans="1:182" s="9" customFormat="1">
      <c r="A33" s="41" t="s">
        <v>27</v>
      </c>
      <c r="B33" s="30" t="s">
        <v>31</v>
      </c>
      <c r="C33" s="31">
        <f>C6+C11+C13+C14+C15+C17+C20+C28+C29+C30+C31</f>
        <v>25377427.237507071</v>
      </c>
      <c r="D33" s="31">
        <f>D6+D11+D13+D14+D15+D17+D20+D28+D29+D30+D31</f>
        <v>26540116</v>
      </c>
      <c r="E33" s="31">
        <f>E6+E11+E13+E14+E15+E17+E20+E28+E29+E30+E31</f>
        <v>27925101</v>
      </c>
      <c r="F33" s="31">
        <f>F6+F11+F13+F14+F15+F17+F20+F28+F29+F30+F31</f>
        <v>29009391.285999998</v>
      </c>
      <c r="G33" s="31">
        <f t="shared" ref="G33:K33" si="6">G6+G11+G13+G14+G15+G17+G20+G28+G29+G30+G31</f>
        <v>30520873.661692794</v>
      </c>
      <c r="H33" s="31">
        <f t="shared" si="6"/>
        <v>32484547.240206923</v>
      </c>
      <c r="I33" s="31">
        <f t="shared" si="6"/>
        <v>34451888.248725206</v>
      </c>
      <c r="J33" s="31">
        <f t="shared" si="6"/>
        <v>36359530.200512223</v>
      </c>
      <c r="K33" s="31">
        <f t="shared" si="6"/>
        <v>38210495.608015954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2"/>
      <c r="FX33" s="2"/>
      <c r="FY33" s="2"/>
      <c r="FZ33" s="3"/>
    </row>
    <row r="34" spans="1:182">
      <c r="A34" s="42" t="s">
        <v>33</v>
      </c>
      <c r="B34" s="32" t="s">
        <v>25</v>
      </c>
      <c r="C34" s="20">
        <v>2192500</v>
      </c>
      <c r="D34" s="20">
        <v>2488955.8232931728</v>
      </c>
      <c r="E34" s="20">
        <v>2810436</v>
      </c>
      <c r="F34" s="20">
        <v>2999774</v>
      </c>
      <c r="G34" s="21">
        <v>3299751</v>
      </c>
      <c r="H34" s="21">
        <v>3612237</v>
      </c>
      <c r="I34" s="21">
        <v>3902848</v>
      </c>
      <c r="J34" s="21">
        <v>4246304</v>
      </c>
      <c r="K34" s="21">
        <v>4523163</v>
      </c>
      <c r="L34" s="5"/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</row>
    <row r="35" spans="1:182">
      <c r="A35" s="42" t="s">
        <v>34</v>
      </c>
      <c r="B35" s="32" t="s">
        <v>24</v>
      </c>
      <c r="C35" s="20">
        <v>907100</v>
      </c>
      <c r="D35" s="20">
        <v>946787.14859437756</v>
      </c>
      <c r="E35" s="20">
        <v>790564</v>
      </c>
      <c r="F35" s="20">
        <v>796632</v>
      </c>
      <c r="G35" s="21">
        <v>815432</v>
      </c>
      <c r="H35" s="21">
        <v>824728</v>
      </c>
      <c r="I35" s="21">
        <v>830911</v>
      </c>
      <c r="J35" s="21">
        <v>838887</v>
      </c>
      <c r="K35" s="23">
        <v>846855.36729082197</v>
      </c>
      <c r="L35" s="5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</row>
    <row r="36" spans="1:182">
      <c r="A36" s="43" t="s">
        <v>35</v>
      </c>
      <c r="B36" s="33" t="s">
        <v>45</v>
      </c>
      <c r="C36" s="27">
        <f>C33+C34-C35</f>
        <v>26662827.237507071</v>
      </c>
      <c r="D36" s="27">
        <f t="shared" ref="D36:K36" si="7">D33+D34-D35</f>
        <v>28082284.674698792</v>
      </c>
      <c r="E36" s="27">
        <f t="shared" si="7"/>
        <v>29944973</v>
      </c>
      <c r="F36" s="27">
        <f t="shared" si="7"/>
        <v>31212533.285999998</v>
      </c>
      <c r="G36" s="27">
        <f t="shared" si="7"/>
        <v>33005192.661692798</v>
      </c>
      <c r="H36" s="27">
        <f t="shared" si="7"/>
        <v>35272056.240206927</v>
      </c>
      <c r="I36" s="27">
        <f t="shared" si="7"/>
        <v>37523825.248725206</v>
      </c>
      <c r="J36" s="27">
        <f t="shared" si="7"/>
        <v>39766947.200512223</v>
      </c>
      <c r="K36" s="27">
        <f t="shared" si="7"/>
        <v>41886803.24072513</v>
      </c>
      <c r="L36" s="5"/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</row>
    <row r="37" spans="1:182">
      <c r="A37" s="42" t="s">
        <v>36</v>
      </c>
      <c r="B37" s="32" t="s">
        <v>32</v>
      </c>
      <c r="C37" s="20">
        <f>GSVA_cur!C37</f>
        <v>279547</v>
      </c>
      <c r="D37" s="20">
        <f>GSVA_cur!D37</f>
        <v>283207</v>
      </c>
      <c r="E37" s="20">
        <f>GSVA_cur!E37</f>
        <v>286916</v>
      </c>
      <c r="F37" s="20">
        <f>GSVA_cur!F37</f>
        <v>290673</v>
      </c>
      <c r="G37" s="20">
        <f>GSVA_cur!G37</f>
        <v>294479</v>
      </c>
      <c r="H37" s="20">
        <f>GSVA_cur!H37</f>
        <v>298335</v>
      </c>
      <c r="I37" s="20">
        <f>GSVA_cur!I37</f>
        <v>302241</v>
      </c>
      <c r="J37" s="20">
        <f>GSVA_cur!J37</f>
        <v>306199</v>
      </c>
      <c r="K37" s="20">
        <f>GSVA_cur!K37</f>
        <v>310209</v>
      </c>
      <c r="N37" s="2"/>
      <c r="O37" s="2"/>
      <c r="P37" s="2"/>
      <c r="Q37" s="2"/>
    </row>
    <row r="38" spans="1:182">
      <c r="A38" s="43" t="s">
        <v>37</v>
      </c>
      <c r="B38" s="33" t="s">
        <v>48</v>
      </c>
      <c r="C38" s="27">
        <f>C36/C37*1000</f>
        <v>95378.692089369855</v>
      </c>
      <c r="D38" s="27">
        <f t="shared" ref="D38:K38" si="8">D36/D37*1000</f>
        <v>99158.158783853476</v>
      </c>
      <c r="E38" s="27">
        <f t="shared" si="8"/>
        <v>104368.43187553152</v>
      </c>
      <c r="F38" s="27">
        <f t="shared" si="8"/>
        <v>107380.22893767223</v>
      </c>
      <c r="G38" s="27">
        <f t="shared" si="8"/>
        <v>112079.95361873953</v>
      </c>
      <c r="H38" s="27">
        <f t="shared" si="8"/>
        <v>118229.69561133266</v>
      </c>
      <c r="I38" s="27">
        <f t="shared" si="8"/>
        <v>124152.0020405081</v>
      </c>
      <c r="J38" s="27">
        <f t="shared" si="8"/>
        <v>129872.88397582037</v>
      </c>
      <c r="K38" s="27">
        <f t="shared" si="8"/>
        <v>135027.68533706351</v>
      </c>
      <c r="M38" s="4"/>
      <c r="N38" s="4"/>
      <c r="O38" s="4"/>
      <c r="P38" s="4"/>
      <c r="Q38" s="4"/>
      <c r="BR38" s="5"/>
      <c r="BS38" s="5"/>
      <c r="BT38" s="5"/>
      <c r="BU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7" max="1048575" man="1"/>
    <brk id="29" max="1048575" man="1"/>
    <brk id="45" max="1048575" man="1"/>
    <brk id="109" max="95" man="1"/>
    <brk id="145" max="1048575" man="1"/>
    <brk id="169" max="1048575" man="1"/>
    <brk id="177" max="9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Z38"/>
  <sheetViews>
    <sheetView zoomScale="115" zoomScaleNormal="115" zoomScaleSheetLayoutView="100" workbookViewId="0">
      <pane xSplit="2" ySplit="5" topLeftCell="C27" activePane="bottomRight" state="frozen"/>
      <selection activeCell="H2" sqref="H2"/>
      <selection pane="topRight" activeCell="H2" sqref="H2"/>
      <selection pane="bottomLeft" activeCell="H2" sqref="H2"/>
      <selection pane="bottomRight" activeCell="H2" sqref="H2"/>
    </sheetView>
  </sheetViews>
  <sheetFormatPr defaultColWidth="8.85546875" defaultRowHeight="15"/>
  <cols>
    <col min="1" max="1" width="8.5703125" style="1" customWidth="1"/>
    <col min="2" max="2" width="36" style="1" customWidth="1"/>
    <col min="3" max="5" width="11.28515625" style="1" customWidth="1"/>
    <col min="6" max="6" width="11.28515625" style="3" customWidth="1"/>
    <col min="7" max="10" width="13.42578125" style="2" customWidth="1"/>
    <col min="11" max="11" width="10.7109375" style="3" customWidth="1"/>
    <col min="12" max="12" width="10.85546875" style="3" customWidth="1"/>
    <col min="13" max="13" width="10.85546875" style="2" customWidth="1"/>
    <col min="14" max="14" width="11" style="3" customWidth="1"/>
    <col min="15" max="17" width="11.42578125" style="3" customWidth="1"/>
    <col min="18" max="45" width="9.140625" style="3" customWidth="1"/>
    <col min="46" max="46" width="12.42578125" style="3" customWidth="1"/>
    <col min="47" max="68" width="9.140625" style="3" customWidth="1"/>
    <col min="69" max="69" width="12.140625" style="3" customWidth="1"/>
    <col min="70" max="73" width="9.140625" style="3" customWidth="1"/>
    <col min="74" max="78" width="9.140625" style="3" hidden="1" customWidth="1"/>
    <col min="79" max="79" width="9.140625" style="3" customWidth="1"/>
    <col min="80" max="84" width="9.140625" style="3" hidden="1" customWidth="1"/>
    <col min="85" max="85" width="9.140625" style="3" customWidth="1"/>
    <col min="86" max="90" width="9.140625" style="3" hidden="1" customWidth="1"/>
    <col min="91" max="91" width="9.140625" style="3" customWidth="1"/>
    <col min="92" max="96" width="9.140625" style="3" hidden="1" customWidth="1"/>
    <col min="97" max="97" width="9.140625" style="3" customWidth="1"/>
    <col min="98" max="102" width="9.140625" style="3" hidden="1" customWidth="1"/>
    <col min="103" max="103" width="9.140625" style="2" customWidth="1"/>
    <col min="104" max="108" width="9.140625" style="2" hidden="1" customWidth="1"/>
    <col min="109" max="109" width="9.140625" style="2" customWidth="1"/>
    <col min="110" max="114" width="9.140625" style="2" hidden="1" customWidth="1"/>
    <col min="115" max="115" width="9.140625" style="2" customWidth="1"/>
    <col min="116" max="120" width="9.140625" style="2" hidden="1" customWidth="1"/>
    <col min="121" max="121" width="9.140625" style="2" customWidth="1"/>
    <col min="122" max="151" width="9.140625" style="3" customWidth="1"/>
    <col min="152" max="152" width="9.140625" style="3" hidden="1" customWidth="1"/>
    <col min="153" max="160" width="9.140625" style="3" customWidth="1"/>
    <col min="161" max="161" width="9.140625" style="3" hidden="1" customWidth="1"/>
    <col min="162" max="166" width="9.140625" style="3" customWidth="1"/>
    <col min="167" max="167" width="9.140625" style="3" hidden="1" customWidth="1"/>
    <col min="168" max="177" width="9.140625" style="3" customWidth="1"/>
    <col min="178" max="181" width="8.85546875" style="3"/>
    <col min="182" max="182" width="12.7109375" style="3" bestFit="1" customWidth="1"/>
    <col min="183" max="16384" width="8.85546875" style="1"/>
  </cols>
  <sheetData>
    <row r="1" spans="1:182" ht="15.75">
      <c r="A1" s="1" t="s">
        <v>43</v>
      </c>
      <c r="B1" s="1" t="s">
        <v>66</v>
      </c>
      <c r="H1" s="18" t="s">
        <v>72</v>
      </c>
      <c r="L1" s="4"/>
    </row>
    <row r="2" spans="1:182" ht="15.75">
      <c r="A2" s="8" t="s">
        <v>40</v>
      </c>
    </row>
    <row r="3" spans="1:182" ht="15.75">
      <c r="A3" s="8"/>
    </row>
    <row r="4" spans="1:182" ht="15.75">
      <c r="A4" s="8"/>
      <c r="E4" s="7"/>
      <c r="F4" s="7" t="s">
        <v>47</v>
      </c>
    </row>
    <row r="5" spans="1:182">
      <c r="A5" s="34" t="s">
        <v>0</v>
      </c>
      <c r="B5" s="35" t="s">
        <v>1</v>
      </c>
      <c r="C5" s="20" t="s">
        <v>21</v>
      </c>
      <c r="D5" s="20" t="s">
        <v>22</v>
      </c>
      <c r="E5" s="20" t="s">
        <v>23</v>
      </c>
      <c r="F5" s="20" t="s">
        <v>46</v>
      </c>
      <c r="G5" s="21" t="s">
        <v>65</v>
      </c>
      <c r="H5" s="21" t="s">
        <v>67</v>
      </c>
      <c r="I5" s="21" t="s">
        <v>68</v>
      </c>
      <c r="J5" s="21" t="s">
        <v>69</v>
      </c>
      <c r="K5" s="21" t="s">
        <v>71</v>
      </c>
    </row>
    <row r="6" spans="1:182" s="9" customFormat="1">
      <c r="A6" s="28" t="s">
        <v>26</v>
      </c>
      <c r="B6" s="22" t="s">
        <v>2</v>
      </c>
      <c r="C6" s="23">
        <f>SUM(C7:C10)</f>
        <v>7510242.2142386725</v>
      </c>
      <c r="D6" s="23">
        <f t="shared" ref="D6:K6" si="0">SUM(D7:D10)</f>
        <v>8022317.1781818299</v>
      </c>
      <c r="E6" s="23">
        <f t="shared" si="0"/>
        <v>8689244</v>
      </c>
      <c r="F6" s="23">
        <f t="shared" si="0"/>
        <v>9028166</v>
      </c>
      <c r="G6" s="23">
        <f t="shared" si="0"/>
        <v>9647497</v>
      </c>
      <c r="H6" s="23">
        <f t="shared" si="0"/>
        <v>10757811.868090518</v>
      </c>
      <c r="I6" s="23">
        <f t="shared" si="0"/>
        <v>11882677.48443117</v>
      </c>
      <c r="J6" s="23">
        <f t="shared" si="0"/>
        <v>12853570.803480841</v>
      </c>
      <c r="K6" s="23">
        <f t="shared" si="0"/>
        <v>13624732.880499389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2"/>
      <c r="FX6" s="2"/>
      <c r="FY6" s="2"/>
      <c r="FZ6" s="3"/>
    </row>
    <row r="7" spans="1:182">
      <c r="A7" s="38">
        <v>1.1000000000000001</v>
      </c>
      <c r="B7" s="24" t="s">
        <v>49</v>
      </c>
      <c r="C7" s="25">
        <v>4744201.835293428</v>
      </c>
      <c r="D7" s="25">
        <v>5010723.0440349644</v>
      </c>
      <c r="E7" s="25">
        <v>5401558</v>
      </c>
      <c r="F7" s="25">
        <v>5312173</v>
      </c>
      <c r="G7" s="23">
        <v>5500564</v>
      </c>
      <c r="H7" s="23">
        <v>6159813</v>
      </c>
      <c r="I7" s="23">
        <v>6685148.8670677599</v>
      </c>
      <c r="J7" s="23">
        <v>7114482.8430000003</v>
      </c>
      <c r="K7" s="23">
        <v>7257188.12103213</v>
      </c>
      <c r="L7" s="5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2"/>
      <c r="FX7" s="2"/>
      <c r="FY7" s="2"/>
    </row>
    <row r="8" spans="1:182">
      <c r="A8" s="38">
        <v>1.2</v>
      </c>
      <c r="B8" s="24" t="s">
        <v>50</v>
      </c>
      <c r="C8" s="25">
        <v>2006468.5153415983</v>
      </c>
      <c r="D8" s="25">
        <v>2190583.1100234683</v>
      </c>
      <c r="E8" s="25">
        <v>2454959</v>
      </c>
      <c r="F8" s="25">
        <v>2766721</v>
      </c>
      <c r="G8" s="23">
        <v>3173557</v>
      </c>
      <c r="H8" s="23">
        <v>3573874</v>
      </c>
      <c r="I8" s="23">
        <v>4141168.6173634091</v>
      </c>
      <c r="J8" s="23">
        <v>4649943.4884808408</v>
      </c>
      <c r="K8" s="23">
        <v>5238999.2084255479</v>
      </c>
      <c r="L8" s="5"/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2"/>
      <c r="FX8" s="2"/>
      <c r="FY8" s="2"/>
    </row>
    <row r="9" spans="1:182">
      <c r="A9" s="38">
        <v>1.3</v>
      </c>
      <c r="B9" s="24" t="s">
        <v>51</v>
      </c>
      <c r="C9" s="25">
        <v>707859</v>
      </c>
      <c r="D9" s="25">
        <v>761005.23497441458</v>
      </c>
      <c r="E9" s="25">
        <v>750228</v>
      </c>
      <c r="F9" s="25">
        <v>851751</v>
      </c>
      <c r="G9" s="23">
        <v>865367</v>
      </c>
      <c r="H9" s="23">
        <v>897449</v>
      </c>
      <c r="I9" s="23">
        <v>922640</v>
      </c>
      <c r="J9" s="23">
        <v>955379</v>
      </c>
      <c r="K9" s="23">
        <v>996813.40439083788</v>
      </c>
      <c r="L9" s="5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2"/>
      <c r="FX9" s="2"/>
      <c r="FY9" s="2"/>
    </row>
    <row r="10" spans="1:182">
      <c r="A10" s="38">
        <v>1.4</v>
      </c>
      <c r="B10" s="24" t="s">
        <v>52</v>
      </c>
      <c r="C10" s="25">
        <v>51712.863603645703</v>
      </c>
      <c r="D10" s="25">
        <v>60005.789148983145</v>
      </c>
      <c r="E10" s="25">
        <v>82499</v>
      </c>
      <c r="F10" s="25">
        <v>97521</v>
      </c>
      <c r="G10" s="23">
        <v>108009</v>
      </c>
      <c r="H10" s="23">
        <v>126675.86809051779</v>
      </c>
      <c r="I10" s="23">
        <v>133720</v>
      </c>
      <c r="J10" s="23">
        <v>133765.47200000001</v>
      </c>
      <c r="K10" s="23">
        <v>131732.14665087394</v>
      </c>
      <c r="L10" s="5"/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2"/>
      <c r="FX10" s="2"/>
      <c r="FY10" s="2"/>
    </row>
    <row r="11" spans="1:182">
      <c r="A11" s="39" t="s">
        <v>55</v>
      </c>
      <c r="B11" s="24" t="s">
        <v>3</v>
      </c>
      <c r="C11" s="25">
        <v>3205</v>
      </c>
      <c r="D11" s="25">
        <v>1742.840535702951</v>
      </c>
      <c r="E11" s="25">
        <v>7461</v>
      </c>
      <c r="F11" s="25">
        <v>7196</v>
      </c>
      <c r="G11" s="23">
        <v>2103</v>
      </c>
      <c r="H11" s="23">
        <v>3125</v>
      </c>
      <c r="I11" s="23">
        <v>9490</v>
      </c>
      <c r="J11" s="23">
        <v>11424</v>
      </c>
      <c r="K11" s="23">
        <v>142059.56531749878</v>
      </c>
      <c r="L11" s="5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2"/>
      <c r="FX11" s="2"/>
      <c r="FY11" s="2"/>
    </row>
    <row r="12" spans="1:182">
      <c r="A12" s="40"/>
      <c r="B12" s="26" t="s">
        <v>28</v>
      </c>
      <c r="C12" s="27">
        <f>C6+C11</f>
        <v>7513447.2142386725</v>
      </c>
      <c r="D12" s="27">
        <f t="shared" ref="D12:K12" si="1">D6+D11</f>
        <v>8024060.018717533</v>
      </c>
      <c r="E12" s="27">
        <f t="shared" si="1"/>
        <v>8696705</v>
      </c>
      <c r="F12" s="27">
        <f t="shared" si="1"/>
        <v>9035362</v>
      </c>
      <c r="G12" s="27">
        <f t="shared" si="1"/>
        <v>9649600</v>
      </c>
      <c r="H12" s="27">
        <f t="shared" si="1"/>
        <v>10760936.868090518</v>
      </c>
      <c r="I12" s="27">
        <f t="shared" si="1"/>
        <v>11892167.48443117</v>
      </c>
      <c r="J12" s="27">
        <f t="shared" si="1"/>
        <v>12864994.803480841</v>
      </c>
      <c r="K12" s="27">
        <f t="shared" si="1"/>
        <v>13766792.445816888</v>
      </c>
      <c r="L12" s="5"/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2"/>
      <c r="FX12" s="2"/>
      <c r="FY12" s="2"/>
    </row>
    <row r="13" spans="1:182" s="9" customFormat="1">
      <c r="A13" s="28" t="s">
        <v>56</v>
      </c>
      <c r="B13" s="22" t="s">
        <v>4</v>
      </c>
      <c r="C13" s="23">
        <v>2940858</v>
      </c>
      <c r="D13" s="23">
        <v>3233573.0702350764</v>
      </c>
      <c r="E13" s="23">
        <v>3591007</v>
      </c>
      <c r="F13" s="23">
        <v>3561722</v>
      </c>
      <c r="G13" s="23">
        <v>4212168</v>
      </c>
      <c r="H13" s="23">
        <v>4633032</v>
      </c>
      <c r="I13" s="23">
        <v>4956731</v>
      </c>
      <c r="J13" s="23">
        <v>5416619</v>
      </c>
      <c r="K13" s="23">
        <v>5890186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2"/>
      <c r="FX13" s="2"/>
      <c r="FY13" s="2"/>
      <c r="FZ13" s="3"/>
    </row>
    <row r="14" spans="1:182" ht="28.5">
      <c r="A14" s="39" t="s">
        <v>57</v>
      </c>
      <c r="B14" s="24" t="s">
        <v>5</v>
      </c>
      <c r="C14" s="25">
        <v>475027</v>
      </c>
      <c r="D14" s="25">
        <v>533672.08970322961</v>
      </c>
      <c r="E14" s="25">
        <v>635433</v>
      </c>
      <c r="F14" s="25">
        <v>801256</v>
      </c>
      <c r="G14" s="23">
        <v>902736</v>
      </c>
      <c r="H14" s="23">
        <v>971529</v>
      </c>
      <c r="I14" s="23">
        <v>1316658</v>
      </c>
      <c r="J14" s="23">
        <v>1379267</v>
      </c>
      <c r="K14" s="23">
        <v>1790420</v>
      </c>
      <c r="L14" s="5"/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4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4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4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2"/>
      <c r="FX14" s="2"/>
      <c r="FY14" s="2"/>
    </row>
    <row r="15" spans="1:182">
      <c r="A15" s="39" t="s">
        <v>58</v>
      </c>
      <c r="B15" s="24" t="s">
        <v>6</v>
      </c>
      <c r="C15" s="25">
        <v>1885045</v>
      </c>
      <c r="D15" s="25">
        <v>1946415</v>
      </c>
      <c r="E15" s="25">
        <v>2119407</v>
      </c>
      <c r="F15" s="25">
        <v>2173172</v>
      </c>
      <c r="G15" s="23">
        <v>2158925</v>
      </c>
      <c r="H15" s="23">
        <v>2371297</v>
      </c>
      <c r="I15" s="23">
        <v>2616879</v>
      </c>
      <c r="J15" s="23">
        <v>2920014</v>
      </c>
      <c r="K15" s="23">
        <v>3042458</v>
      </c>
      <c r="L15" s="5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4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4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4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2"/>
      <c r="FX15" s="2"/>
      <c r="FY15" s="2"/>
    </row>
    <row r="16" spans="1:182">
      <c r="A16" s="40"/>
      <c r="B16" s="26" t="s">
        <v>29</v>
      </c>
      <c r="C16" s="27">
        <f>+C13+C14+C15</f>
        <v>5300930</v>
      </c>
      <c r="D16" s="27">
        <f t="shared" ref="D16:K16" si="2">+D13+D14+D15</f>
        <v>5713660.1599383056</v>
      </c>
      <c r="E16" s="27">
        <f t="shared" si="2"/>
        <v>6345847</v>
      </c>
      <c r="F16" s="27">
        <f t="shared" si="2"/>
        <v>6536150</v>
      </c>
      <c r="G16" s="27">
        <f t="shared" si="2"/>
        <v>7273829</v>
      </c>
      <c r="H16" s="27">
        <f t="shared" si="2"/>
        <v>7975858</v>
      </c>
      <c r="I16" s="27">
        <f t="shared" si="2"/>
        <v>8890268</v>
      </c>
      <c r="J16" s="27">
        <f t="shared" si="2"/>
        <v>9715900</v>
      </c>
      <c r="K16" s="27">
        <f t="shared" si="2"/>
        <v>10723064</v>
      </c>
      <c r="L16" s="5"/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4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4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4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2"/>
      <c r="FX16" s="2"/>
      <c r="FY16" s="2"/>
    </row>
    <row r="17" spans="1:182" s="9" customFormat="1">
      <c r="A17" s="28" t="s">
        <v>59</v>
      </c>
      <c r="B17" s="22" t="s">
        <v>7</v>
      </c>
      <c r="C17" s="23">
        <f>C18+C19</f>
        <v>2340552</v>
      </c>
      <c r="D17" s="23">
        <f t="shared" ref="D17:K17" si="3">D18+D19</f>
        <v>2760186</v>
      </c>
      <c r="E17" s="23">
        <f t="shared" si="3"/>
        <v>3092026</v>
      </c>
      <c r="F17" s="23">
        <f t="shared" si="3"/>
        <v>3337319</v>
      </c>
      <c r="G17" s="23">
        <f t="shared" si="3"/>
        <v>3440384</v>
      </c>
      <c r="H17" s="23">
        <f t="shared" si="3"/>
        <v>3776501</v>
      </c>
      <c r="I17" s="23">
        <f t="shared" si="3"/>
        <v>4124668</v>
      </c>
      <c r="J17" s="23">
        <f t="shared" si="3"/>
        <v>4564524</v>
      </c>
      <c r="K17" s="23">
        <f t="shared" si="3"/>
        <v>4917480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2"/>
      <c r="FX17" s="2"/>
      <c r="FY17" s="2"/>
      <c r="FZ17" s="3"/>
    </row>
    <row r="18" spans="1:182">
      <c r="A18" s="38">
        <v>6.1</v>
      </c>
      <c r="B18" s="24" t="s">
        <v>8</v>
      </c>
      <c r="C18" s="25">
        <v>2184771</v>
      </c>
      <c r="D18" s="25">
        <v>2585771</v>
      </c>
      <c r="E18" s="25">
        <v>2912887</v>
      </c>
      <c r="F18" s="25">
        <v>3148082</v>
      </c>
      <c r="G18" s="23">
        <v>3233609</v>
      </c>
      <c r="H18" s="23">
        <v>3527170</v>
      </c>
      <c r="I18" s="23">
        <v>3854943</v>
      </c>
      <c r="J18" s="23">
        <v>4261180</v>
      </c>
      <c r="K18" s="23">
        <v>4591869</v>
      </c>
      <c r="L18" s="5"/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2"/>
      <c r="FX18" s="2"/>
      <c r="FY18" s="2"/>
    </row>
    <row r="19" spans="1:182">
      <c r="A19" s="38">
        <v>6.2</v>
      </c>
      <c r="B19" s="24" t="s">
        <v>9</v>
      </c>
      <c r="C19" s="25">
        <v>155781</v>
      </c>
      <c r="D19" s="25">
        <v>174415</v>
      </c>
      <c r="E19" s="25">
        <v>179139</v>
      </c>
      <c r="F19" s="25">
        <v>189237</v>
      </c>
      <c r="G19" s="23">
        <v>206775</v>
      </c>
      <c r="H19" s="23">
        <v>249331</v>
      </c>
      <c r="I19" s="23">
        <v>269725</v>
      </c>
      <c r="J19" s="23">
        <v>303344</v>
      </c>
      <c r="K19" s="23">
        <v>325611</v>
      </c>
      <c r="L19" s="5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2"/>
      <c r="FX19" s="2"/>
      <c r="FY19" s="2"/>
    </row>
    <row r="20" spans="1:182" s="9" customFormat="1" ht="28.5">
      <c r="A20" s="28" t="s">
        <v>60</v>
      </c>
      <c r="B20" s="29" t="s">
        <v>10</v>
      </c>
      <c r="C20" s="23">
        <f>SUM(C21:C27)</f>
        <v>1085431</v>
      </c>
      <c r="D20" s="23">
        <f t="shared" ref="D20:K20" si="4">SUM(D21:D27)</f>
        <v>1274241.9148573526</v>
      </c>
      <c r="E20" s="23">
        <f t="shared" si="4"/>
        <v>1317222</v>
      </c>
      <c r="F20" s="23">
        <f t="shared" si="4"/>
        <v>1440548</v>
      </c>
      <c r="G20" s="23">
        <f t="shared" si="4"/>
        <v>1580883</v>
      </c>
      <c r="H20" s="23">
        <f t="shared" si="4"/>
        <v>1622359</v>
      </c>
      <c r="I20" s="23">
        <f t="shared" si="4"/>
        <v>1662147</v>
      </c>
      <c r="J20" s="23">
        <f t="shared" si="4"/>
        <v>1797823</v>
      </c>
      <c r="K20" s="23">
        <f t="shared" si="4"/>
        <v>1982470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2"/>
      <c r="FX20" s="2"/>
      <c r="FY20" s="2"/>
      <c r="FZ20" s="3"/>
    </row>
    <row r="21" spans="1:182">
      <c r="A21" s="38">
        <v>7.1</v>
      </c>
      <c r="B21" s="24" t="s">
        <v>11</v>
      </c>
      <c r="C21" s="25">
        <v>120725</v>
      </c>
      <c r="D21" s="25">
        <v>147910.4147572174</v>
      </c>
      <c r="E21" s="25">
        <v>126653</v>
      </c>
      <c r="F21" s="25">
        <v>133334</v>
      </c>
      <c r="G21" s="23">
        <v>138063</v>
      </c>
      <c r="H21" s="23">
        <v>102549</v>
      </c>
      <c r="I21" s="23">
        <v>92111</v>
      </c>
      <c r="J21" s="23">
        <v>91932</v>
      </c>
      <c r="K21" s="23">
        <v>112213</v>
      </c>
      <c r="L21" s="5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2"/>
      <c r="FX21" s="2"/>
      <c r="FY21" s="2"/>
    </row>
    <row r="22" spans="1:182">
      <c r="A22" s="38">
        <v>7.2</v>
      </c>
      <c r="B22" s="24" t="s">
        <v>12</v>
      </c>
      <c r="C22" s="25">
        <v>552098</v>
      </c>
      <c r="D22" s="25">
        <v>627915</v>
      </c>
      <c r="E22" s="25">
        <v>686263</v>
      </c>
      <c r="F22" s="25">
        <v>741279</v>
      </c>
      <c r="G22" s="23">
        <v>770503</v>
      </c>
      <c r="H22" s="23">
        <v>826477</v>
      </c>
      <c r="I22" s="23">
        <v>888186</v>
      </c>
      <c r="J22" s="23">
        <v>982896</v>
      </c>
      <c r="K22" s="23">
        <v>1109430</v>
      </c>
      <c r="L22" s="5"/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2"/>
      <c r="FX22" s="2"/>
      <c r="FY22" s="2"/>
    </row>
    <row r="23" spans="1:182">
      <c r="A23" s="38">
        <v>7.3</v>
      </c>
      <c r="B23" s="24" t="s">
        <v>13</v>
      </c>
      <c r="C23" s="25">
        <v>0</v>
      </c>
      <c r="D23" s="25">
        <v>0</v>
      </c>
      <c r="E23" s="25">
        <v>0</v>
      </c>
      <c r="F23" s="25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5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2"/>
      <c r="FX23" s="2"/>
      <c r="FY23" s="2"/>
    </row>
    <row r="24" spans="1:182">
      <c r="A24" s="38">
        <v>7.4</v>
      </c>
      <c r="B24" s="24" t="s">
        <v>14</v>
      </c>
      <c r="C24" s="25">
        <v>2177</v>
      </c>
      <c r="D24" s="25">
        <v>4126.4989100000003</v>
      </c>
      <c r="E24" s="25">
        <v>2004</v>
      </c>
      <c r="F24" s="25">
        <v>4336</v>
      </c>
      <c r="G24" s="23">
        <v>9366</v>
      </c>
      <c r="H24" s="23">
        <v>11100</v>
      </c>
      <c r="I24" s="23">
        <v>14444</v>
      </c>
      <c r="J24" s="23">
        <v>10095</v>
      </c>
      <c r="K24" s="23">
        <v>19235</v>
      </c>
      <c r="L24" s="5"/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2"/>
      <c r="FX24" s="2"/>
      <c r="FY24" s="2"/>
    </row>
    <row r="25" spans="1:182">
      <c r="A25" s="38">
        <v>7.5</v>
      </c>
      <c r="B25" s="24" t="s">
        <v>15</v>
      </c>
      <c r="C25" s="25">
        <v>28394</v>
      </c>
      <c r="D25" s="25">
        <v>32655.861489999999</v>
      </c>
      <c r="E25" s="25">
        <v>35339</v>
      </c>
      <c r="F25" s="25">
        <v>38877</v>
      </c>
      <c r="G25" s="23">
        <v>40542</v>
      </c>
      <c r="H25" s="23">
        <v>59724</v>
      </c>
      <c r="I25" s="23">
        <v>63246</v>
      </c>
      <c r="J25" s="23">
        <v>68010</v>
      </c>
      <c r="K25" s="23">
        <v>67979</v>
      </c>
      <c r="L25" s="5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2"/>
      <c r="FX25" s="2"/>
      <c r="FY25" s="2"/>
    </row>
    <row r="26" spans="1:182">
      <c r="A26" s="38">
        <v>7.6</v>
      </c>
      <c r="B26" s="24" t="s">
        <v>16</v>
      </c>
      <c r="C26" s="25">
        <v>41129</v>
      </c>
      <c r="D26" s="25">
        <v>78915.05447980942</v>
      </c>
      <c r="E26" s="25">
        <v>19052</v>
      </c>
      <c r="F26" s="25">
        <v>19381</v>
      </c>
      <c r="G26" s="23">
        <v>35691</v>
      </c>
      <c r="H26" s="23">
        <v>36939</v>
      </c>
      <c r="I26" s="23">
        <v>54230</v>
      </c>
      <c r="J26" s="23">
        <v>53891</v>
      </c>
      <c r="K26" s="23">
        <v>70398</v>
      </c>
      <c r="L26" s="5"/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2"/>
      <c r="FX26" s="2"/>
      <c r="FY26" s="2"/>
    </row>
    <row r="27" spans="1:182" ht="28.5">
      <c r="A27" s="38">
        <v>7.7</v>
      </c>
      <c r="B27" s="24" t="s">
        <v>17</v>
      </c>
      <c r="C27" s="25">
        <v>340908</v>
      </c>
      <c r="D27" s="25">
        <v>382719.08522032562</v>
      </c>
      <c r="E27" s="25">
        <v>447911</v>
      </c>
      <c r="F27" s="25">
        <v>503341</v>
      </c>
      <c r="G27" s="23">
        <v>586718</v>
      </c>
      <c r="H27" s="23">
        <v>585570</v>
      </c>
      <c r="I27" s="23">
        <v>549930</v>
      </c>
      <c r="J27" s="23">
        <v>590999</v>
      </c>
      <c r="K27" s="23">
        <v>603215</v>
      </c>
      <c r="L27" s="5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2"/>
      <c r="FX27" s="2"/>
      <c r="FY27" s="2"/>
    </row>
    <row r="28" spans="1:182">
      <c r="A28" s="39" t="s">
        <v>61</v>
      </c>
      <c r="B28" s="24" t="s">
        <v>18</v>
      </c>
      <c r="C28" s="25">
        <v>1441182</v>
      </c>
      <c r="D28" s="25">
        <v>1627162.5308618594</v>
      </c>
      <c r="E28" s="25">
        <v>1681386</v>
      </c>
      <c r="F28" s="25">
        <v>1664792</v>
      </c>
      <c r="G28" s="23">
        <v>1854072</v>
      </c>
      <c r="H28" s="23">
        <v>1878439</v>
      </c>
      <c r="I28" s="23">
        <v>2047738</v>
      </c>
      <c r="J28" s="23">
        <v>2312163</v>
      </c>
      <c r="K28" s="23">
        <v>2490216.3560000001</v>
      </c>
      <c r="L28" s="5"/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2"/>
      <c r="FX28" s="2"/>
      <c r="FY28" s="2"/>
    </row>
    <row r="29" spans="1:182" ht="28.5">
      <c r="A29" s="39" t="s">
        <v>62</v>
      </c>
      <c r="B29" s="24" t="s">
        <v>19</v>
      </c>
      <c r="C29" s="25">
        <v>1951905</v>
      </c>
      <c r="D29" s="25">
        <v>2191506.4649638617</v>
      </c>
      <c r="E29" s="25">
        <v>2432791</v>
      </c>
      <c r="F29" s="25">
        <v>2633444</v>
      </c>
      <c r="G29" s="23">
        <v>2716969</v>
      </c>
      <c r="H29" s="23">
        <v>2971843</v>
      </c>
      <c r="I29" s="23">
        <v>3257971</v>
      </c>
      <c r="J29" s="23">
        <v>3586750</v>
      </c>
      <c r="K29" s="23">
        <v>3881287</v>
      </c>
      <c r="L29" s="5"/>
      <c r="M29" s="4"/>
      <c r="N29" s="6"/>
      <c r="O29" s="6"/>
      <c r="P29" s="6"/>
      <c r="Q29" s="6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2"/>
      <c r="FX29" s="2"/>
      <c r="FY29" s="2"/>
    </row>
    <row r="30" spans="1:182">
      <c r="A30" s="39" t="s">
        <v>63</v>
      </c>
      <c r="B30" s="24" t="s">
        <v>44</v>
      </c>
      <c r="C30" s="25">
        <v>979511</v>
      </c>
      <c r="D30" s="25">
        <v>1156637</v>
      </c>
      <c r="E30" s="25">
        <v>1205000</v>
      </c>
      <c r="F30" s="25">
        <v>1385901</v>
      </c>
      <c r="G30" s="23">
        <v>1475035</v>
      </c>
      <c r="H30" s="23">
        <v>1637483</v>
      </c>
      <c r="I30" s="23">
        <v>1814268</v>
      </c>
      <c r="J30" s="23">
        <v>1978230</v>
      </c>
      <c r="K30" s="23">
        <v>2075814</v>
      </c>
      <c r="L30" s="5"/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2"/>
      <c r="FX30" s="2"/>
      <c r="FY30" s="2"/>
    </row>
    <row r="31" spans="1:182">
      <c r="A31" s="39" t="s">
        <v>64</v>
      </c>
      <c r="B31" s="24" t="s">
        <v>20</v>
      </c>
      <c r="C31" s="25">
        <v>2024337</v>
      </c>
      <c r="D31" s="25">
        <v>2274594.9130474008</v>
      </c>
      <c r="E31" s="25">
        <v>2638036.5662675467</v>
      </c>
      <c r="F31" s="25">
        <v>3008778</v>
      </c>
      <c r="G31" s="23">
        <v>3317104</v>
      </c>
      <c r="H31" s="23">
        <v>3716364</v>
      </c>
      <c r="I31" s="23">
        <v>4150752</v>
      </c>
      <c r="J31" s="23">
        <v>4653089</v>
      </c>
      <c r="K31" s="23">
        <v>5460037</v>
      </c>
      <c r="L31" s="5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2"/>
      <c r="FX31" s="2"/>
      <c r="FY31" s="2"/>
    </row>
    <row r="32" spans="1:182">
      <c r="A32" s="40"/>
      <c r="B32" s="26" t="s">
        <v>30</v>
      </c>
      <c r="C32" s="27">
        <f>C17+C20+C28+C29+C30+C31</f>
        <v>9822918</v>
      </c>
      <c r="D32" s="27">
        <f t="shared" ref="D32:K32" si="5">D17+D20+D28+D29+D30+D31</f>
        <v>11284328.823730474</v>
      </c>
      <c r="E32" s="27">
        <f t="shared" si="5"/>
        <v>12366461.566267546</v>
      </c>
      <c r="F32" s="27">
        <f t="shared" si="5"/>
        <v>13470782</v>
      </c>
      <c r="G32" s="27">
        <f t="shared" si="5"/>
        <v>14384447</v>
      </c>
      <c r="H32" s="27">
        <f t="shared" si="5"/>
        <v>15602989</v>
      </c>
      <c r="I32" s="27">
        <f t="shared" si="5"/>
        <v>17057544</v>
      </c>
      <c r="J32" s="27">
        <f t="shared" si="5"/>
        <v>18892579</v>
      </c>
      <c r="K32" s="27">
        <f t="shared" si="5"/>
        <v>20807304.355999999</v>
      </c>
      <c r="L32" s="5"/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2"/>
      <c r="FX32" s="2"/>
      <c r="FY32" s="2"/>
    </row>
    <row r="33" spans="1:182" s="9" customFormat="1">
      <c r="A33" s="41" t="s">
        <v>27</v>
      </c>
      <c r="B33" s="30" t="s">
        <v>41</v>
      </c>
      <c r="C33" s="31">
        <f>C6+C11+C13+C14+C15+C17+C20+C28+C29+C30+C31</f>
        <v>22637295.214238673</v>
      </c>
      <c r="D33" s="31">
        <f>D6+D11+D13+D14+D15+D17+D20+D28+D29+D30+D31</f>
        <v>25022049.002386309</v>
      </c>
      <c r="E33" s="31">
        <f>E6+E11+E13+E14+E15+E17+E20+E28+E29+E30+E31</f>
        <v>27409013.566267546</v>
      </c>
      <c r="F33" s="31">
        <f>F6+F11+F13+F14+F15+F17+F20+F28+F29+F30+F31</f>
        <v>29042294</v>
      </c>
      <c r="G33" s="31">
        <f t="shared" ref="G33:K33" si="6">G6+G11+G13+G14+G15+G17+G20+G28+G29+G30+G31</f>
        <v>31307876</v>
      </c>
      <c r="H33" s="31">
        <f t="shared" si="6"/>
        <v>34339783.868090518</v>
      </c>
      <c r="I33" s="31">
        <f t="shared" si="6"/>
        <v>37839979.48443117</v>
      </c>
      <c r="J33" s="31">
        <f t="shared" si="6"/>
        <v>41473473.803480841</v>
      </c>
      <c r="K33" s="31">
        <f t="shared" si="6"/>
        <v>45297160.801816888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2"/>
      <c r="FX33" s="2"/>
      <c r="FY33" s="2"/>
      <c r="FZ33" s="3"/>
    </row>
    <row r="34" spans="1:182">
      <c r="A34" s="42" t="s">
        <v>33</v>
      </c>
      <c r="B34" s="32" t="s">
        <v>25</v>
      </c>
      <c r="C34" s="20">
        <f>GSVA_cur!C34</f>
        <v>2192500</v>
      </c>
      <c r="D34" s="20">
        <f>GSVA_cur!D34</f>
        <v>2726900</v>
      </c>
      <c r="E34" s="20">
        <f>GSVA_cur!E34</f>
        <v>3326918</v>
      </c>
      <c r="F34" s="20">
        <f>GSVA_cur!F34</f>
        <v>3689719</v>
      </c>
      <c r="G34" s="20">
        <f>GSVA_cur!G34</f>
        <v>4619287</v>
      </c>
      <c r="H34" s="20">
        <f>GSVA_cur!H34</f>
        <v>5274318</v>
      </c>
      <c r="I34" s="20">
        <f>GSVA_cur!I34</f>
        <v>5210235</v>
      </c>
      <c r="J34" s="20">
        <f>GSVA_cur!J34</f>
        <v>6715252</v>
      </c>
      <c r="K34" s="20">
        <f>GSVA_cur!K34</f>
        <v>7458247</v>
      </c>
      <c r="L34" s="5"/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</row>
    <row r="35" spans="1:182">
      <c r="A35" s="42" t="s">
        <v>34</v>
      </c>
      <c r="B35" s="32" t="s">
        <v>24</v>
      </c>
      <c r="C35" s="20">
        <f>GSVA_cur!C35</f>
        <v>907100</v>
      </c>
      <c r="D35" s="20">
        <f>GSVA_cur!D35</f>
        <v>1037300</v>
      </c>
      <c r="E35" s="20">
        <f>GSVA_cur!E35</f>
        <v>945130</v>
      </c>
      <c r="F35" s="20">
        <f>GSVA_cur!F35</f>
        <v>1057472</v>
      </c>
      <c r="G35" s="20">
        <f>GSVA_cur!G35</f>
        <v>926081</v>
      </c>
      <c r="H35" s="20">
        <f>GSVA_cur!H35</f>
        <v>1194379</v>
      </c>
      <c r="I35" s="20">
        <f>GSVA_cur!I35</f>
        <v>804425</v>
      </c>
      <c r="J35" s="20">
        <f>GSVA_cur!J35</f>
        <v>938126</v>
      </c>
      <c r="K35" s="20">
        <f>GSVA_cur!K35</f>
        <v>1003276</v>
      </c>
      <c r="L35" s="5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</row>
    <row r="36" spans="1:182">
      <c r="A36" s="43" t="s">
        <v>35</v>
      </c>
      <c r="B36" s="33" t="s">
        <v>53</v>
      </c>
      <c r="C36" s="27">
        <f>C33+C34-C35</f>
        <v>23922695.214238673</v>
      </c>
      <c r="D36" s="27">
        <f t="shared" ref="D36:K36" si="7">D33+D34-D35</f>
        <v>26711649.002386309</v>
      </c>
      <c r="E36" s="27">
        <f t="shared" si="7"/>
        <v>29790801.566267546</v>
      </c>
      <c r="F36" s="27">
        <f t="shared" si="7"/>
        <v>31674541</v>
      </c>
      <c r="G36" s="27">
        <f t="shared" si="7"/>
        <v>35001082</v>
      </c>
      <c r="H36" s="27">
        <f t="shared" si="7"/>
        <v>38419722.868090518</v>
      </c>
      <c r="I36" s="27">
        <f t="shared" si="7"/>
        <v>42245789.48443117</v>
      </c>
      <c r="J36" s="27">
        <f t="shared" si="7"/>
        <v>47250599.803480841</v>
      </c>
      <c r="K36" s="27">
        <f t="shared" si="7"/>
        <v>51752131.801816888</v>
      </c>
      <c r="L36" s="5"/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</row>
    <row r="37" spans="1:182">
      <c r="A37" s="42" t="s">
        <v>36</v>
      </c>
      <c r="B37" s="32" t="s">
        <v>32</v>
      </c>
      <c r="C37" s="20">
        <f>GSVA_cur!C37</f>
        <v>279547</v>
      </c>
      <c r="D37" s="20">
        <f>GSVA_cur!D37</f>
        <v>283207</v>
      </c>
      <c r="E37" s="20">
        <f>GSVA_cur!E37</f>
        <v>286916</v>
      </c>
      <c r="F37" s="20">
        <f>GSVA_cur!F37</f>
        <v>290673</v>
      </c>
      <c r="G37" s="20">
        <f>GSVA_cur!G37</f>
        <v>294479</v>
      </c>
      <c r="H37" s="20">
        <f>GSVA_cur!H37</f>
        <v>298335</v>
      </c>
      <c r="I37" s="20">
        <f>GSVA_cur!I37</f>
        <v>302241</v>
      </c>
      <c r="J37" s="20">
        <f>GSVA_cur!J37</f>
        <v>306199</v>
      </c>
      <c r="K37" s="20">
        <f>GSVA_cur!K37</f>
        <v>310209</v>
      </c>
      <c r="N37" s="2"/>
      <c r="O37" s="2"/>
      <c r="P37" s="2"/>
      <c r="Q37" s="2"/>
    </row>
    <row r="38" spans="1:182">
      <c r="A38" s="43" t="s">
        <v>37</v>
      </c>
      <c r="B38" s="33" t="s">
        <v>54</v>
      </c>
      <c r="C38" s="27">
        <f>C36/C37*1000</f>
        <v>85576.64798491371</v>
      </c>
      <c r="D38" s="27">
        <f t="shared" ref="D38:K38" si="8">D36/D37*1000</f>
        <v>94318.463182005769</v>
      </c>
      <c r="E38" s="27">
        <f t="shared" si="8"/>
        <v>103831.09190936563</v>
      </c>
      <c r="F38" s="27">
        <f t="shared" si="8"/>
        <v>108969.67038562233</v>
      </c>
      <c r="G38" s="27">
        <f t="shared" si="8"/>
        <v>118857.65029085266</v>
      </c>
      <c r="H38" s="27">
        <f t="shared" si="8"/>
        <v>128780.47452726137</v>
      </c>
      <c r="I38" s="27">
        <f t="shared" si="8"/>
        <v>139775.17770398845</v>
      </c>
      <c r="J38" s="27">
        <f t="shared" si="8"/>
        <v>154313.37072779742</v>
      </c>
      <c r="K38" s="27">
        <f t="shared" si="8"/>
        <v>166829.88501886433</v>
      </c>
      <c r="M38" s="4"/>
      <c r="N38" s="4"/>
      <c r="O38" s="4"/>
      <c r="P38" s="4"/>
      <c r="Q38" s="4"/>
      <c r="BR38" s="5"/>
      <c r="BS38" s="5"/>
      <c r="BT38" s="5"/>
      <c r="BU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7" max="1048575" man="1"/>
    <brk id="29" max="1048575" man="1"/>
    <brk id="45" max="1048575" man="1"/>
    <brk id="109" max="95" man="1"/>
    <brk id="145" max="1048575" man="1"/>
    <brk id="169" max="1048575" man="1"/>
    <brk id="177" max="9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Z38"/>
  <sheetViews>
    <sheetView zoomScale="130" zoomScaleNormal="130" zoomScaleSheetLayoutView="100" workbookViewId="0">
      <pane xSplit="2" ySplit="5" topLeftCell="C30" activePane="bottomRight" state="frozen"/>
      <selection activeCell="H2" sqref="H2"/>
      <selection pane="topRight" activeCell="H2" sqref="H2"/>
      <selection pane="bottomLeft" activeCell="H2" sqref="H2"/>
      <selection pane="bottomRight" activeCell="K35" sqref="K35"/>
    </sheetView>
  </sheetViews>
  <sheetFormatPr defaultColWidth="8.85546875" defaultRowHeight="15"/>
  <cols>
    <col min="1" max="1" width="8.5703125" style="1" customWidth="1"/>
    <col min="2" max="2" width="28.140625" style="1" customWidth="1"/>
    <col min="3" max="5" width="10.85546875" style="1" customWidth="1"/>
    <col min="6" max="6" width="10.85546875" style="3" customWidth="1"/>
    <col min="7" max="10" width="12.28515625" style="2" customWidth="1"/>
    <col min="11" max="11" width="12.85546875" style="3" customWidth="1"/>
    <col min="12" max="12" width="10.85546875" style="3" customWidth="1"/>
    <col min="13" max="13" width="10.85546875" style="2" customWidth="1"/>
    <col min="14" max="14" width="11" style="3" customWidth="1"/>
    <col min="15" max="17" width="11.42578125" style="3" customWidth="1"/>
    <col min="18" max="45" width="9.140625" style="3" customWidth="1"/>
    <col min="46" max="46" width="12.42578125" style="3" customWidth="1"/>
    <col min="47" max="68" width="9.140625" style="3" customWidth="1"/>
    <col min="69" max="69" width="12.140625" style="3" customWidth="1"/>
    <col min="70" max="73" width="9.140625" style="3" customWidth="1"/>
    <col min="74" max="78" width="9.140625" style="3" hidden="1" customWidth="1"/>
    <col min="79" max="79" width="9.140625" style="3" customWidth="1"/>
    <col min="80" max="84" width="9.140625" style="3" hidden="1" customWidth="1"/>
    <col min="85" max="85" width="9.140625" style="3" customWidth="1"/>
    <col min="86" max="90" width="9.140625" style="3" hidden="1" customWidth="1"/>
    <col min="91" max="91" width="9.140625" style="3" customWidth="1"/>
    <col min="92" max="96" width="9.140625" style="3" hidden="1" customWidth="1"/>
    <col min="97" max="97" width="9.140625" style="3" customWidth="1"/>
    <col min="98" max="102" width="9.140625" style="3" hidden="1" customWidth="1"/>
    <col min="103" max="103" width="9.140625" style="2" customWidth="1"/>
    <col min="104" max="108" width="9.140625" style="2" hidden="1" customWidth="1"/>
    <col min="109" max="109" width="9.140625" style="2" customWidth="1"/>
    <col min="110" max="114" width="9.140625" style="2" hidden="1" customWidth="1"/>
    <col min="115" max="115" width="9.140625" style="2" customWidth="1"/>
    <col min="116" max="120" width="9.140625" style="2" hidden="1" customWidth="1"/>
    <col min="121" max="121" width="9.140625" style="2" customWidth="1"/>
    <col min="122" max="151" width="9.140625" style="3" customWidth="1"/>
    <col min="152" max="152" width="9.140625" style="3" hidden="1" customWidth="1"/>
    <col min="153" max="160" width="9.140625" style="3" customWidth="1"/>
    <col min="161" max="161" width="9.140625" style="3" hidden="1" customWidth="1"/>
    <col min="162" max="166" width="9.140625" style="3" customWidth="1"/>
    <col min="167" max="167" width="9.140625" style="3" hidden="1" customWidth="1"/>
    <col min="168" max="177" width="9.140625" style="3" customWidth="1"/>
    <col min="178" max="181" width="8.85546875" style="3"/>
    <col min="182" max="182" width="12.7109375" style="3" bestFit="1" customWidth="1"/>
    <col min="183" max="16384" width="8.85546875" style="1"/>
  </cols>
  <sheetData>
    <row r="1" spans="1:182" ht="15.75">
      <c r="A1" s="1" t="s">
        <v>43</v>
      </c>
      <c r="B1" s="1" t="s">
        <v>66</v>
      </c>
      <c r="H1" s="18" t="s">
        <v>72</v>
      </c>
      <c r="L1" s="4"/>
    </row>
    <row r="2" spans="1:182" ht="15.75">
      <c r="A2" s="8" t="s">
        <v>42</v>
      </c>
    </row>
    <row r="3" spans="1:182" ht="15.75">
      <c r="A3" s="8"/>
    </row>
    <row r="4" spans="1:182" ht="15.75">
      <c r="A4" s="8"/>
      <c r="E4" s="7"/>
      <c r="F4" s="7" t="s">
        <v>47</v>
      </c>
    </row>
    <row r="5" spans="1:182">
      <c r="A5" s="44" t="s">
        <v>0</v>
      </c>
      <c r="B5" s="45" t="s">
        <v>1</v>
      </c>
      <c r="C5" s="46" t="s">
        <v>21</v>
      </c>
      <c r="D5" s="46" t="s">
        <v>22</v>
      </c>
      <c r="E5" s="46" t="s">
        <v>23</v>
      </c>
      <c r="F5" s="46" t="s">
        <v>46</v>
      </c>
      <c r="G5" s="47" t="s">
        <v>65</v>
      </c>
      <c r="H5" s="47" t="s">
        <v>67</v>
      </c>
      <c r="I5" s="47" t="s">
        <v>68</v>
      </c>
      <c r="J5" s="47" t="s">
        <v>69</v>
      </c>
      <c r="K5" s="47" t="s">
        <v>71</v>
      </c>
    </row>
    <row r="6" spans="1:182" s="9" customFormat="1">
      <c r="A6" s="48" t="s">
        <v>26</v>
      </c>
      <c r="B6" s="49" t="s">
        <v>2</v>
      </c>
      <c r="C6" s="50">
        <f>SUM(C7:C10)</f>
        <v>7510242.2142386725</v>
      </c>
      <c r="D6" s="50">
        <f t="shared" ref="D6:K6" si="0">SUM(D7:D10)</f>
        <v>7561119.3409669818</v>
      </c>
      <c r="E6" s="50">
        <f t="shared" si="0"/>
        <v>7792560</v>
      </c>
      <c r="F6" s="50">
        <f t="shared" si="0"/>
        <v>7487896</v>
      </c>
      <c r="G6" s="50">
        <f t="shared" si="0"/>
        <v>7585069</v>
      </c>
      <c r="H6" s="50">
        <f t="shared" si="0"/>
        <v>8068250.7826141817</v>
      </c>
      <c r="I6" s="50">
        <f t="shared" si="0"/>
        <v>8441598.2487252038</v>
      </c>
      <c r="J6" s="50">
        <f t="shared" si="0"/>
        <v>8614485.1366177835</v>
      </c>
      <c r="K6" s="50">
        <f t="shared" si="0"/>
        <v>8795479.2035196833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2"/>
      <c r="FX6" s="2"/>
      <c r="FY6" s="2"/>
      <c r="FZ6" s="3"/>
    </row>
    <row r="7" spans="1:182">
      <c r="A7" s="51">
        <v>1.1000000000000001</v>
      </c>
      <c r="B7" s="52" t="s">
        <v>49</v>
      </c>
      <c r="C7" s="53">
        <v>4744201.835293428</v>
      </c>
      <c r="D7" s="53">
        <v>4732731</v>
      </c>
      <c r="E7" s="53">
        <v>4866514</v>
      </c>
      <c r="F7" s="53">
        <v>4495122</v>
      </c>
      <c r="G7" s="50">
        <v>4453609</v>
      </c>
      <c r="H7" s="50">
        <v>4762161</v>
      </c>
      <c r="I7" s="50">
        <v>4923198.8767951606</v>
      </c>
      <c r="J7" s="50">
        <v>4880540.8317749267</v>
      </c>
      <c r="K7" s="50">
        <v>4844984.81309212</v>
      </c>
      <c r="L7" s="5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2"/>
      <c r="FX7" s="2"/>
      <c r="FY7" s="2"/>
    </row>
    <row r="8" spans="1:182">
      <c r="A8" s="51">
        <v>1.2</v>
      </c>
      <c r="B8" s="52" t="s">
        <v>50</v>
      </c>
      <c r="C8" s="53">
        <v>2006468.5153415983</v>
      </c>
      <c r="D8" s="53">
        <v>2080668</v>
      </c>
      <c r="E8" s="53">
        <v>2189613</v>
      </c>
      <c r="F8" s="53">
        <v>2253551</v>
      </c>
      <c r="G8" s="50">
        <v>2370736</v>
      </c>
      <c r="H8" s="50">
        <v>2514535</v>
      </c>
      <c r="I8" s="50">
        <v>2697170</v>
      </c>
      <c r="J8" s="50">
        <v>2896991.4862000002</v>
      </c>
      <c r="K8" s="50">
        <v>3098059.6649231282</v>
      </c>
      <c r="L8" s="5"/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2"/>
      <c r="FX8" s="2"/>
      <c r="FY8" s="2"/>
    </row>
    <row r="9" spans="1:182">
      <c r="A9" s="51">
        <v>1.3</v>
      </c>
      <c r="B9" s="52" t="s">
        <v>51</v>
      </c>
      <c r="C9" s="53">
        <v>707859</v>
      </c>
      <c r="D9" s="53">
        <v>695362</v>
      </c>
      <c r="E9" s="53">
        <v>682516</v>
      </c>
      <c r="F9" s="53">
        <v>679276</v>
      </c>
      <c r="G9" s="50">
        <v>697935</v>
      </c>
      <c r="H9" s="50">
        <v>721937</v>
      </c>
      <c r="I9" s="50">
        <v>748297</v>
      </c>
      <c r="J9" s="50">
        <v>763928.28302470967</v>
      </c>
      <c r="K9" s="50">
        <v>779329.20586738794</v>
      </c>
      <c r="L9" s="5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2"/>
      <c r="FX9" s="2"/>
      <c r="FY9" s="2"/>
    </row>
    <row r="10" spans="1:182">
      <c r="A10" s="51">
        <v>1.4</v>
      </c>
      <c r="B10" s="52" t="s">
        <v>52</v>
      </c>
      <c r="C10" s="53">
        <v>51712.863603645703</v>
      </c>
      <c r="D10" s="53">
        <v>52358.340966981486</v>
      </c>
      <c r="E10" s="53">
        <v>53917</v>
      </c>
      <c r="F10" s="53">
        <v>59947</v>
      </c>
      <c r="G10" s="50">
        <v>62789</v>
      </c>
      <c r="H10" s="50">
        <v>69617.782614181997</v>
      </c>
      <c r="I10" s="50">
        <v>72932.371930043737</v>
      </c>
      <c r="J10" s="50">
        <v>73024.535618146474</v>
      </c>
      <c r="K10" s="50">
        <v>73105.519637048128</v>
      </c>
      <c r="L10" s="5"/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2"/>
      <c r="FX10" s="2"/>
      <c r="FY10" s="2"/>
    </row>
    <row r="11" spans="1:182">
      <c r="A11" s="54" t="s">
        <v>55</v>
      </c>
      <c r="B11" s="52" t="s">
        <v>3</v>
      </c>
      <c r="C11" s="53">
        <v>3205</v>
      </c>
      <c r="D11" s="53">
        <v>1688.8959842646325</v>
      </c>
      <c r="E11" s="53">
        <v>6504</v>
      </c>
      <c r="F11" s="53">
        <v>6359</v>
      </c>
      <c r="G11" s="50">
        <v>2954</v>
      </c>
      <c r="H11" s="50">
        <v>3836</v>
      </c>
      <c r="I11" s="50">
        <v>3695</v>
      </c>
      <c r="J11" s="50">
        <v>4044.6075900137421</v>
      </c>
      <c r="K11" s="50">
        <v>136005.06459001373</v>
      </c>
      <c r="L11" s="5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2"/>
      <c r="FX11" s="2"/>
      <c r="FY11" s="2"/>
    </row>
    <row r="12" spans="1:182">
      <c r="A12" s="55"/>
      <c r="B12" s="56" t="s">
        <v>28</v>
      </c>
      <c r="C12" s="57">
        <f>C6+C11</f>
        <v>7513447.2142386725</v>
      </c>
      <c r="D12" s="57">
        <f t="shared" ref="D12:K12" si="1">D6+D11</f>
        <v>7562808.2369512469</v>
      </c>
      <c r="E12" s="57">
        <f t="shared" si="1"/>
        <v>7799064</v>
      </c>
      <c r="F12" s="57">
        <f t="shared" si="1"/>
        <v>7494255</v>
      </c>
      <c r="G12" s="57">
        <f t="shared" si="1"/>
        <v>7588023</v>
      </c>
      <c r="H12" s="57">
        <f t="shared" si="1"/>
        <v>8072086.7826141817</v>
      </c>
      <c r="I12" s="57">
        <f t="shared" si="1"/>
        <v>8445293.2487252038</v>
      </c>
      <c r="J12" s="57">
        <f t="shared" si="1"/>
        <v>8618529.7442077976</v>
      </c>
      <c r="K12" s="57">
        <f t="shared" si="1"/>
        <v>8931484.2681096978</v>
      </c>
      <c r="L12" s="5"/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2"/>
      <c r="FX12" s="2"/>
      <c r="FY12" s="2"/>
    </row>
    <row r="13" spans="1:182" s="9" customFormat="1">
      <c r="A13" s="48" t="s">
        <v>56</v>
      </c>
      <c r="B13" s="49" t="s">
        <v>4</v>
      </c>
      <c r="C13" s="50">
        <v>2940858</v>
      </c>
      <c r="D13" s="50">
        <v>3092551.6526880166</v>
      </c>
      <c r="E13" s="50">
        <v>3257929</v>
      </c>
      <c r="F13" s="50">
        <v>3493724</v>
      </c>
      <c r="G13" s="50">
        <v>3751196</v>
      </c>
      <c r="H13" s="50">
        <v>4123948</v>
      </c>
      <c r="I13" s="50">
        <v>4385019</v>
      </c>
      <c r="J13" s="50">
        <v>4618081</v>
      </c>
      <c r="K13" s="50">
        <v>4698891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2"/>
      <c r="FX13" s="2"/>
      <c r="FY13" s="2"/>
      <c r="FZ13" s="3"/>
    </row>
    <row r="14" spans="1:182" ht="25.5">
      <c r="A14" s="54" t="s">
        <v>57</v>
      </c>
      <c r="B14" s="52" t="s">
        <v>5</v>
      </c>
      <c r="C14" s="53">
        <v>475027</v>
      </c>
      <c r="D14" s="53">
        <v>490821</v>
      </c>
      <c r="E14" s="53">
        <v>507389</v>
      </c>
      <c r="F14" s="53">
        <v>531931</v>
      </c>
      <c r="G14" s="50">
        <v>662189</v>
      </c>
      <c r="H14" s="50">
        <v>715781</v>
      </c>
      <c r="I14" s="50">
        <v>741985</v>
      </c>
      <c r="J14" s="50">
        <v>796096</v>
      </c>
      <c r="K14" s="50">
        <v>841220</v>
      </c>
      <c r="L14" s="5"/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4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4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4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2"/>
      <c r="FX14" s="2"/>
      <c r="FY14" s="2"/>
    </row>
    <row r="15" spans="1:182">
      <c r="A15" s="54" t="s">
        <v>58</v>
      </c>
      <c r="B15" s="52" t="s">
        <v>6</v>
      </c>
      <c r="C15" s="53">
        <v>1885045</v>
      </c>
      <c r="D15" s="53">
        <v>1838752</v>
      </c>
      <c r="E15" s="53">
        <v>1868970</v>
      </c>
      <c r="F15" s="53">
        <v>1899471</v>
      </c>
      <c r="G15" s="50">
        <v>1944607</v>
      </c>
      <c r="H15" s="50">
        <v>1984357</v>
      </c>
      <c r="I15" s="50">
        <v>2065523</v>
      </c>
      <c r="J15" s="50">
        <v>2172475</v>
      </c>
      <c r="K15" s="50">
        <v>2219218</v>
      </c>
      <c r="L15" s="5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4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4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4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2"/>
      <c r="FX15" s="2"/>
      <c r="FY15" s="2"/>
    </row>
    <row r="16" spans="1:182">
      <c r="A16" s="55"/>
      <c r="B16" s="56" t="s">
        <v>29</v>
      </c>
      <c r="C16" s="57">
        <f>+C13+C14+C15</f>
        <v>5300930</v>
      </c>
      <c r="D16" s="57">
        <f t="shared" ref="D16:K16" si="2">+D13+D14+D15</f>
        <v>5422124.6526880171</v>
      </c>
      <c r="E16" s="57">
        <f t="shared" si="2"/>
        <v>5634288</v>
      </c>
      <c r="F16" s="57">
        <f t="shared" si="2"/>
        <v>5925126</v>
      </c>
      <c r="G16" s="57">
        <f t="shared" si="2"/>
        <v>6357992</v>
      </c>
      <c r="H16" s="57">
        <f t="shared" si="2"/>
        <v>6824086</v>
      </c>
      <c r="I16" s="57">
        <f t="shared" si="2"/>
        <v>7192527</v>
      </c>
      <c r="J16" s="57">
        <f t="shared" si="2"/>
        <v>7586652</v>
      </c>
      <c r="K16" s="57">
        <f t="shared" si="2"/>
        <v>7759329</v>
      </c>
      <c r="L16" s="5"/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4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4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4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2"/>
      <c r="FX16" s="2"/>
      <c r="FY16" s="2"/>
    </row>
    <row r="17" spans="1:182" s="9" customFormat="1" ht="25.5">
      <c r="A17" s="48" t="s">
        <v>59</v>
      </c>
      <c r="B17" s="49" t="s">
        <v>7</v>
      </c>
      <c r="C17" s="50">
        <f>C18+C19</f>
        <v>2340552</v>
      </c>
      <c r="D17" s="50">
        <f t="shared" ref="D17:K17" si="3">D18+D19</f>
        <v>2538774</v>
      </c>
      <c r="E17" s="50">
        <f t="shared" si="3"/>
        <v>2753696</v>
      </c>
      <c r="F17" s="50">
        <f t="shared" si="3"/>
        <v>2964169</v>
      </c>
      <c r="G17" s="50">
        <f t="shared" si="3"/>
        <v>3135894</v>
      </c>
      <c r="H17" s="50">
        <f t="shared" si="3"/>
        <v>3309222</v>
      </c>
      <c r="I17" s="50">
        <f t="shared" si="3"/>
        <v>3521258</v>
      </c>
      <c r="J17" s="50">
        <f t="shared" si="3"/>
        <v>3759912</v>
      </c>
      <c r="K17" s="50">
        <f t="shared" si="3"/>
        <v>4029948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2"/>
      <c r="FX17" s="2"/>
      <c r="FY17" s="2"/>
      <c r="FZ17" s="3"/>
    </row>
    <row r="18" spans="1:182">
      <c r="A18" s="51">
        <v>6.1</v>
      </c>
      <c r="B18" s="52" t="s">
        <v>8</v>
      </c>
      <c r="C18" s="53">
        <v>2184771</v>
      </c>
      <c r="D18" s="53">
        <v>2373712</v>
      </c>
      <c r="E18" s="53">
        <v>2591411</v>
      </c>
      <c r="F18" s="53">
        <v>2797430</v>
      </c>
      <c r="G18" s="50">
        <v>2958973</v>
      </c>
      <c r="H18" s="50">
        <v>3116618</v>
      </c>
      <c r="I18" s="50">
        <v>3313385</v>
      </c>
      <c r="J18" s="50">
        <v>3536649</v>
      </c>
      <c r="K18" s="50">
        <v>3791105</v>
      </c>
      <c r="L18" s="5"/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2"/>
      <c r="FX18" s="2"/>
      <c r="FY18" s="2"/>
    </row>
    <row r="19" spans="1:182">
      <c r="A19" s="51">
        <v>6.2</v>
      </c>
      <c r="B19" s="52" t="s">
        <v>9</v>
      </c>
      <c r="C19" s="53">
        <v>155781</v>
      </c>
      <c r="D19" s="53">
        <v>165062</v>
      </c>
      <c r="E19" s="53">
        <v>162285</v>
      </c>
      <c r="F19" s="53">
        <v>166739</v>
      </c>
      <c r="G19" s="50">
        <v>176921</v>
      </c>
      <c r="H19" s="50">
        <v>192604</v>
      </c>
      <c r="I19" s="50">
        <v>207873</v>
      </c>
      <c r="J19" s="50">
        <v>223263</v>
      </c>
      <c r="K19" s="50">
        <v>238843</v>
      </c>
      <c r="L19" s="5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2"/>
      <c r="FX19" s="2"/>
      <c r="FY19" s="2"/>
    </row>
    <row r="20" spans="1:182" s="9" customFormat="1" ht="38.25">
      <c r="A20" s="48" t="s">
        <v>60</v>
      </c>
      <c r="B20" s="58" t="s">
        <v>10</v>
      </c>
      <c r="C20" s="50">
        <f>SUM(C21:C27)</f>
        <v>1085431</v>
      </c>
      <c r="D20" s="50">
        <f t="shared" ref="D20:K20" si="4">SUM(D21:D27)</f>
        <v>1209110.455985965</v>
      </c>
      <c r="E20" s="50">
        <f t="shared" si="4"/>
        <v>1182445</v>
      </c>
      <c r="F20" s="50">
        <f t="shared" si="4"/>
        <v>1313685</v>
      </c>
      <c r="G20" s="50">
        <f t="shared" si="4"/>
        <v>1424103</v>
      </c>
      <c r="H20" s="50">
        <f t="shared" si="4"/>
        <v>1491423</v>
      </c>
      <c r="I20" s="50">
        <f t="shared" si="4"/>
        <v>1514801</v>
      </c>
      <c r="J20" s="50">
        <f t="shared" si="4"/>
        <v>1604919</v>
      </c>
      <c r="K20" s="50">
        <f t="shared" si="4"/>
        <v>1714554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2"/>
      <c r="FX20" s="2"/>
      <c r="FY20" s="2"/>
      <c r="FZ20" s="3"/>
    </row>
    <row r="21" spans="1:182">
      <c r="A21" s="51">
        <v>7.1</v>
      </c>
      <c r="B21" s="52" t="s">
        <v>11</v>
      </c>
      <c r="C21" s="53">
        <v>120725</v>
      </c>
      <c r="D21" s="53">
        <v>152819.37605538758</v>
      </c>
      <c r="E21" s="53">
        <v>118973</v>
      </c>
      <c r="F21" s="53">
        <v>127708</v>
      </c>
      <c r="G21" s="50">
        <v>125573</v>
      </c>
      <c r="H21" s="50">
        <v>114993</v>
      </c>
      <c r="I21" s="50">
        <v>105148</v>
      </c>
      <c r="J21" s="50">
        <v>111951</v>
      </c>
      <c r="K21" s="50">
        <v>119959</v>
      </c>
      <c r="L21" s="5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2"/>
      <c r="FX21" s="2"/>
      <c r="FY21" s="2"/>
    </row>
    <row r="22" spans="1:182">
      <c r="A22" s="51">
        <v>7.2</v>
      </c>
      <c r="B22" s="52" t="s">
        <v>12</v>
      </c>
      <c r="C22" s="53">
        <v>552098</v>
      </c>
      <c r="D22" s="53">
        <v>591176</v>
      </c>
      <c r="E22" s="53">
        <v>635630</v>
      </c>
      <c r="F22" s="53">
        <v>679689</v>
      </c>
      <c r="G22" s="50">
        <v>728986</v>
      </c>
      <c r="H22" s="50">
        <v>772318</v>
      </c>
      <c r="I22" s="50">
        <v>820779</v>
      </c>
      <c r="J22" s="50">
        <v>874969</v>
      </c>
      <c r="K22" s="50">
        <v>946160</v>
      </c>
      <c r="L22" s="5"/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2"/>
      <c r="FX22" s="2"/>
      <c r="FY22" s="2"/>
    </row>
    <row r="23" spans="1:182">
      <c r="A23" s="51">
        <v>7.3</v>
      </c>
      <c r="B23" s="52" t="s">
        <v>13</v>
      </c>
      <c r="C23" s="53">
        <v>0</v>
      </c>
      <c r="D23" s="53">
        <v>0</v>
      </c>
      <c r="E23" s="53">
        <v>0</v>
      </c>
      <c r="F23" s="53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2"/>
      <c r="FX23" s="2"/>
      <c r="FY23" s="2"/>
    </row>
    <row r="24" spans="1:182">
      <c r="A24" s="51">
        <v>7.4</v>
      </c>
      <c r="B24" s="52" t="s">
        <v>14</v>
      </c>
      <c r="C24" s="53">
        <v>2177</v>
      </c>
      <c r="D24" s="53">
        <v>3841</v>
      </c>
      <c r="E24" s="53">
        <v>1571</v>
      </c>
      <c r="F24" s="53">
        <v>7740</v>
      </c>
      <c r="G24" s="50">
        <v>9517</v>
      </c>
      <c r="H24" s="50">
        <v>10210</v>
      </c>
      <c r="I24" s="50">
        <v>11070</v>
      </c>
      <c r="J24" s="50">
        <v>12209</v>
      </c>
      <c r="K24" s="50">
        <v>13500</v>
      </c>
      <c r="L24" s="5"/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2"/>
      <c r="FX24" s="2"/>
      <c r="FY24" s="2"/>
    </row>
    <row r="25" spans="1:182">
      <c r="A25" s="51">
        <v>7.5</v>
      </c>
      <c r="B25" s="52" t="s">
        <v>15</v>
      </c>
      <c r="C25" s="53">
        <v>28394</v>
      </c>
      <c r="D25" s="53">
        <v>30762</v>
      </c>
      <c r="E25" s="53">
        <v>32686</v>
      </c>
      <c r="F25" s="53">
        <v>36527</v>
      </c>
      <c r="G25" s="50">
        <v>39146</v>
      </c>
      <c r="H25" s="50">
        <v>39336</v>
      </c>
      <c r="I25" s="50">
        <v>42255</v>
      </c>
      <c r="J25" s="50">
        <v>45256</v>
      </c>
      <c r="K25" s="50">
        <v>48338</v>
      </c>
      <c r="L25" s="5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2"/>
      <c r="FX25" s="2"/>
      <c r="FY25" s="2"/>
    </row>
    <row r="26" spans="1:182">
      <c r="A26" s="51">
        <v>7.6</v>
      </c>
      <c r="B26" s="52" t="s">
        <v>16</v>
      </c>
      <c r="C26" s="53">
        <v>41129</v>
      </c>
      <c r="D26" s="53">
        <v>74471</v>
      </c>
      <c r="E26" s="53">
        <v>10236</v>
      </c>
      <c r="F26" s="53">
        <v>19558</v>
      </c>
      <c r="G26" s="50">
        <v>30554</v>
      </c>
      <c r="H26" s="50">
        <v>32125</v>
      </c>
      <c r="I26" s="50">
        <v>34171</v>
      </c>
      <c r="J26" s="50">
        <v>37120</v>
      </c>
      <c r="K26" s="50">
        <v>39531</v>
      </c>
      <c r="L26" s="5"/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2"/>
      <c r="FX26" s="2"/>
      <c r="FY26" s="2"/>
    </row>
    <row r="27" spans="1:182" ht="25.5">
      <c r="A27" s="51">
        <v>7.7</v>
      </c>
      <c r="B27" s="52" t="s">
        <v>17</v>
      </c>
      <c r="C27" s="53">
        <v>340908</v>
      </c>
      <c r="D27" s="53">
        <v>356041.07993057749</v>
      </c>
      <c r="E27" s="53">
        <v>383349</v>
      </c>
      <c r="F27" s="53">
        <v>442463</v>
      </c>
      <c r="G27" s="50">
        <v>490327</v>
      </c>
      <c r="H27" s="50">
        <v>522441</v>
      </c>
      <c r="I27" s="50">
        <v>501378</v>
      </c>
      <c r="J27" s="50">
        <v>523414</v>
      </c>
      <c r="K27" s="50">
        <v>547066</v>
      </c>
      <c r="L27" s="5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2"/>
      <c r="FX27" s="2"/>
      <c r="FY27" s="2"/>
    </row>
    <row r="28" spans="1:182">
      <c r="A28" s="54" t="s">
        <v>61</v>
      </c>
      <c r="B28" s="52" t="s">
        <v>18</v>
      </c>
      <c r="C28" s="53">
        <v>1441182</v>
      </c>
      <c r="D28" s="53">
        <v>1524619.9426112936</v>
      </c>
      <c r="E28" s="53">
        <v>1578653</v>
      </c>
      <c r="F28" s="53">
        <v>1623882</v>
      </c>
      <c r="G28" s="50">
        <v>1697781</v>
      </c>
      <c r="H28" s="50">
        <v>1762978.4575927397</v>
      </c>
      <c r="I28" s="50">
        <v>1853396</v>
      </c>
      <c r="J28" s="50">
        <v>1955333.4427034378</v>
      </c>
      <c r="K28" s="50">
        <v>2054223.7945836</v>
      </c>
      <c r="L28" s="5"/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2"/>
      <c r="FX28" s="2"/>
      <c r="FY28" s="2"/>
    </row>
    <row r="29" spans="1:182" ht="25.5">
      <c r="A29" s="54" t="s">
        <v>62</v>
      </c>
      <c r="B29" s="52" t="s">
        <v>19</v>
      </c>
      <c r="C29" s="53">
        <v>1951905</v>
      </c>
      <c r="D29" s="53">
        <v>2091764.1127247682</v>
      </c>
      <c r="E29" s="53">
        <v>2216835</v>
      </c>
      <c r="F29" s="53">
        <v>2379557</v>
      </c>
      <c r="G29" s="50">
        <v>2489984</v>
      </c>
      <c r="H29" s="50">
        <v>2661300</v>
      </c>
      <c r="I29" s="50">
        <v>2844207</v>
      </c>
      <c r="J29" s="50">
        <v>3055098</v>
      </c>
      <c r="K29" s="50">
        <v>3298749</v>
      </c>
      <c r="L29" s="5"/>
      <c r="M29" s="4"/>
      <c r="N29" s="6"/>
      <c r="O29" s="6"/>
      <c r="P29" s="6"/>
      <c r="Q29" s="6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2"/>
      <c r="FX29" s="2"/>
      <c r="FY29" s="2"/>
    </row>
    <row r="30" spans="1:182">
      <c r="A30" s="54" t="s">
        <v>63</v>
      </c>
      <c r="B30" s="52" t="s">
        <v>44</v>
      </c>
      <c r="C30" s="53">
        <v>979511</v>
      </c>
      <c r="D30" s="53">
        <v>1078750.7141232067</v>
      </c>
      <c r="E30" s="53">
        <v>1146534</v>
      </c>
      <c r="F30" s="53">
        <v>1242651</v>
      </c>
      <c r="G30" s="50">
        <v>1331875</v>
      </c>
      <c r="H30" s="50">
        <v>1428282</v>
      </c>
      <c r="I30" s="50">
        <v>1563767</v>
      </c>
      <c r="J30" s="50">
        <v>1650600</v>
      </c>
      <c r="K30" s="50">
        <v>1757456</v>
      </c>
      <c r="L30" s="5"/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2"/>
      <c r="FX30" s="2"/>
      <c r="FY30" s="2"/>
    </row>
    <row r="31" spans="1:182">
      <c r="A31" s="54" t="s">
        <v>64</v>
      </c>
      <c r="B31" s="52" t="s">
        <v>20</v>
      </c>
      <c r="C31" s="53">
        <v>2024337</v>
      </c>
      <c r="D31" s="53">
        <v>2211138.5919172927</v>
      </c>
      <c r="E31" s="53">
        <v>2420134</v>
      </c>
      <c r="F31" s="53">
        <v>2701993</v>
      </c>
      <c r="G31" s="50">
        <v>2979514.6616927953</v>
      </c>
      <c r="H31" s="50">
        <v>3241412</v>
      </c>
      <c r="I31" s="50">
        <v>3481757</v>
      </c>
      <c r="J31" s="50">
        <v>3844515.8725336241</v>
      </c>
      <c r="K31" s="50">
        <v>4179406.2935177442</v>
      </c>
      <c r="L31" s="5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2"/>
      <c r="FX31" s="2"/>
      <c r="FY31" s="2"/>
    </row>
    <row r="32" spans="1:182">
      <c r="A32" s="55"/>
      <c r="B32" s="56" t="s">
        <v>30</v>
      </c>
      <c r="C32" s="57">
        <f>C17+C20+C28+C29+C30+C31</f>
        <v>9822918</v>
      </c>
      <c r="D32" s="57">
        <f t="shared" ref="D32:K32" si="5">D17+D20+D28+D29+D30+D31</f>
        <v>10654157.817362526</v>
      </c>
      <c r="E32" s="57">
        <f t="shared" si="5"/>
        <v>11298297</v>
      </c>
      <c r="F32" s="57">
        <f t="shared" si="5"/>
        <v>12225937</v>
      </c>
      <c r="G32" s="57">
        <f t="shared" si="5"/>
        <v>13059151.661692794</v>
      </c>
      <c r="H32" s="57">
        <f t="shared" si="5"/>
        <v>13894617.457592741</v>
      </c>
      <c r="I32" s="57">
        <f t="shared" si="5"/>
        <v>14779186</v>
      </c>
      <c r="J32" s="57">
        <f t="shared" si="5"/>
        <v>15870378.31523706</v>
      </c>
      <c r="K32" s="57">
        <f t="shared" si="5"/>
        <v>17034337.088101342</v>
      </c>
      <c r="L32" s="5"/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2"/>
      <c r="FX32" s="2"/>
      <c r="FY32" s="2"/>
    </row>
    <row r="33" spans="1:182" s="9" customFormat="1">
      <c r="A33" s="59" t="s">
        <v>27</v>
      </c>
      <c r="B33" s="60" t="s">
        <v>41</v>
      </c>
      <c r="C33" s="61">
        <f>C6+C11+C13+C14+C15+C17+C20+C28+C29+C30+C31</f>
        <v>22637295.214238673</v>
      </c>
      <c r="D33" s="61">
        <f t="shared" ref="D33:K33" si="6">D6+D11+D13+D14+D15+D17+D20+D28+D29+D30+D31</f>
        <v>23639090.70700179</v>
      </c>
      <c r="E33" s="61">
        <f t="shared" si="6"/>
        <v>24731649</v>
      </c>
      <c r="F33" s="61">
        <f t="shared" si="6"/>
        <v>25645318</v>
      </c>
      <c r="G33" s="61">
        <f t="shared" si="6"/>
        <v>27005166.661692794</v>
      </c>
      <c r="H33" s="61">
        <f t="shared" si="6"/>
        <v>28790790.240206923</v>
      </c>
      <c r="I33" s="61">
        <f t="shared" si="6"/>
        <v>30417006.248725206</v>
      </c>
      <c r="J33" s="61">
        <f t="shared" si="6"/>
        <v>32075560.05944486</v>
      </c>
      <c r="K33" s="61">
        <f t="shared" si="6"/>
        <v>33725150.356211044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2"/>
      <c r="FX33" s="2"/>
      <c r="FY33" s="2"/>
      <c r="FZ33" s="3"/>
    </row>
    <row r="34" spans="1:182">
      <c r="A34" s="62" t="s">
        <v>33</v>
      </c>
      <c r="B34" s="63" t="s">
        <v>25</v>
      </c>
      <c r="C34" s="46">
        <f>GSVA_const!C34</f>
        <v>2192500</v>
      </c>
      <c r="D34" s="46">
        <f>GSVA_const!D34</f>
        <v>2488955.8232931728</v>
      </c>
      <c r="E34" s="46">
        <f>GSVA_const!E34</f>
        <v>2810436</v>
      </c>
      <c r="F34" s="46">
        <f>GSVA_const!F34</f>
        <v>2999774</v>
      </c>
      <c r="G34" s="46">
        <f>GSVA_const!G34</f>
        <v>3299751</v>
      </c>
      <c r="H34" s="46">
        <f>GSVA_const!H34</f>
        <v>3612237</v>
      </c>
      <c r="I34" s="46">
        <f>GSVA_const!I34</f>
        <v>3902848</v>
      </c>
      <c r="J34" s="46">
        <f>GSVA_const!J34</f>
        <v>4246304</v>
      </c>
      <c r="K34" s="46">
        <f>GSVA_const!K34</f>
        <v>4523163</v>
      </c>
      <c r="L34" s="5"/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</row>
    <row r="35" spans="1:182">
      <c r="A35" s="62" t="s">
        <v>34</v>
      </c>
      <c r="B35" s="63" t="s">
        <v>24</v>
      </c>
      <c r="C35" s="46">
        <f>GSVA_const!C35</f>
        <v>907100</v>
      </c>
      <c r="D35" s="46">
        <f>GSVA_const!D35</f>
        <v>946787.14859437756</v>
      </c>
      <c r="E35" s="46">
        <f>GSVA_const!E35</f>
        <v>790564</v>
      </c>
      <c r="F35" s="46">
        <f>GSVA_const!F35</f>
        <v>796632</v>
      </c>
      <c r="G35" s="46">
        <f>GSVA_const!G35</f>
        <v>815432</v>
      </c>
      <c r="H35" s="46">
        <f>GSVA_const!H35</f>
        <v>824728</v>
      </c>
      <c r="I35" s="46">
        <f>GSVA_const!I35</f>
        <v>830911</v>
      </c>
      <c r="J35" s="46">
        <f>GSVA_const!J35</f>
        <v>838887</v>
      </c>
      <c r="K35" s="53">
        <f>GSVA_const!K35</f>
        <v>846855.36729082197</v>
      </c>
      <c r="L35" s="5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</row>
    <row r="36" spans="1:182">
      <c r="A36" s="64" t="s">
        <v>35</v>
      </c>
      <c r="B36" s="65" t="s">
        <v>53</v>
      </c>
      <c r="C36" s="57">
        <f>C33+C34-C35</f>
        <v>23922695.214238673</v>
      </c>
      <c r="D36" s="57">
        <f t="shared" ref="D36:K36" si="7">D33+D34-D35</f>
        <v>25181259.381700583</v>
      </c>
      <c r="E36" s="57">
        <f t="shared" si="7"/>
        <v>26751521</v>
      </c>
      <c r="F36" s="57">
        <f t="shared" si="7"/>
        <v>27848460</v>
      </c>
      <c r="G36" s="57">
        <f t="shared" si="7"/>
        <v>29489485.661692794</v>
      </c>
      <c r="H36" s="57">
        <f t="shared" si="7"/>
        <v>31578299.240206923</v>
      </c>
      <c r="I36" s="57">
        <f t="shared" si="7"/>
        <v>33488943.248725206</v>
      </c>
      <c r="J36" s="57">
        <f t="shared" si="7"/>
        <v>35482977.05944486</v>
      </c>
      <c r="K36" s="57">
        <f t="shared" si="7"/>
        <v>37401457.988920219</v>
      </c>
      <c r="L36" s="5"/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</row>
    <row r="37" spans="1:182">
      <c r="A37" s="62" t="s">
        <v>36</v>
      </c>
      <c r="B37" s="63" t="s">
        <v>32</v>
      </c>
      <c r="C37" s="46">
        <f>GSVA_cur!C37</f>
        <v>279547</v>
      </c>
      <c r="D37" s="46">
        <f>GSVA_cur!D37</f>
        <v>283207</v>
      </c>
      <c r="E37" s="46">
        <f>GSVA_cur!E37</f>
        <v>286916</v>
      </c>
      <c r="F37" s="46">
        <f>GSVA_cur!F37</f>
        <v>290673</v>
      </c>
      <c r="G37" s="46">
        <f>GSVA_cur!G37</f>
        <v>294479</v>
      </c>
      <c r="H37" s="46">
        <f>GSVA_cur!H37</f>
        <v>298335</v>
      </c>
      <c r="I37" s="46">
        <f>GSVA_cur!I37</f>
        <v>302241</v>
      </c>
      <c r="J37" s="46">
        <f>GSVA_cur!J37</f>
        <v>306199</v>
      </c>
      <c r="K37" s="46">
        <f>GSVA_cur!K37</f>
        <v>310209</v>
      </c>
      <c r="N37" s="2"/>
      <c r="O37" s="2"/>
      <c r="P37" s="2"/>
      <c r="Q37" s="2"/>
    </row>
    <row r="38" spans="1:182">
      <c r="A38" s="64" t="s">
        <v>37</v>
      </c>
      <c r="B38" s="65" t="s">
        <v>54</v>
      </c>
      <c r="C38" s="57">
        <f>C36/C37*1000</f>
        <v>85576.64798491371</v>
      </c>
      <c r="D38" s="57">
        <f t="shared" ref="D38:K38" si="8">D36/D37*1000</f>
        <v>88914.678597988677</v>
      </c>
      <c r="E38" s="57">
        <f t="shared" si="8"/>
        <v>93238.163783128155</v>
      </c>
      <c r="F38" s="57">
        <f t="shared" si="8"/>
        <v>95806.834484111008</v>
      </c>
      <c r="G38" s="57">
        <f t="shared" si="8"/>
        <v>100141.21774962831</v>
      </c>
      <c r="H38" s="57">
        <f t="shared" si="8"/>
        <v>105848.45640037851</v>
      </c>
      <c r="I38" s="57">
        <f t="shared" si="8"/>
        <v>110802.11900015287</v>
      </c>
      <c r="J38" s="57">
        <f t="shared" si="8"/>
        <v>115882.08014867736</v>
      </c>
      <c r="K38" s="57">
        <f t="shared" si="8"/>
        <v>120568.5779230139</v>
      </c>
      <c r="M38" s="4"/>
      <c r="N38" s="4"/>
      <c r="O38" s="4"/>
      <c r="P38" s="4"/>
      <c r="Q38" s="4"/>
      <c r="BR38" s="5"/>
      <c r="BS38" s="5"/>
      <c r="BT38" s="5"/>
      <c r="BU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7" max="1048575" man="1"/>
    <brk id="29" max="1048575" man="1"/>
    <brk id="45" max="1048575" man="1"/>
    <brk id="109" max="95" man="1"/>
    <brk id="145" max="1048575" man="1"/>
    <brk id="169" max="1048575" man="1"/>
    <brk id="177" max="9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GSVA_cur</vt:lpstr>
      <vt:lpstr>GSVA_const</vt:lpstr>
      <vt:lpstr>NSVA_cur</vt:lpstr>
      <vt:lpstr>NSVA_const</vt:lpstr>
      <vt:lpstr>GSVA_const!Print_Titles</vt:lpstr>
      <vt:lpstr>GSVA_cur!Print_Titles</vt:lpstr>
      <vt:lpstr>NSVA_const!Print_Titles</vt:lpstr>
      <vt:lpstr>NSVA_cur!Print_Titles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2020-08-27T07:59:41Z</dcterms:modified>
</cp:coreProperties>
</file>