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7" i="12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K32" s="1"/>
  <c r="J17"/>
  <c r="J32" s="1"/>
  <c r="I17"/>
  <c r="H17"/>
  <c r="H32" s="1"/>
  <c r="G17"/>
  <c r="G32" s="1"/>
  <c r="F17"/>
  <c r="F32" s="1"/>
  <c r="E17"/>
  <c r="E32" s="1"/>
  <c r="D17"/>
  <c r="D32" s="1"/>
  <c r="C17"/>
  <c r="C32" s="1"/>
  <c r="K16"/>
  <c r="J16"/>
  <c r="I16"/>
  <c r="H16"/>
  <c r="G16"/>
  <c r="F16"/>
  <c r="E16"/>
  <c r="D16"/>
  <c r="C16"/>
  <c r="J12"/>
  <c r="K6"/>
  <c r="K33" s="1"/>
  <c r="K36" s="1"/>
  <c r="K38" s="1"/>
  <c r="J6"/>
  <c r="J33" s="1"/>
  <c r="J36" s="1"/>
  <c r="J38" s="1"/>
  <c r="I6"/>
  <c r="I12" s="1"/>
  <c r="H6"/>
  <c r="H12" s="1"/>
  <c r="G6"/>
  <c r="G33" s="1"/>
  <c r="G36" s="1"/>
  <c r="G38" s="1"/>
  <c r="F6"/>
  <c r="F12" s="1"/>
  <c r="E6"/>
  <c r="E12" s="1"/>
  <c r="D6"/>
  <c r="D12" s="1"/>
  <c r="C6"/>
  <c r="C33" s="1"/>
  <c r="C36" s="1"/>
  <c r="C38" s="1"/>
  <c r="K37" i="11"/>
  <c r="J37"/>
  <c r="I37"/>
  <c r="H37"/>
  <c r="G37"/>
  <c r="F37"/>
  <c r="E37"/>
  <c r="D37"/>
  <c r="C37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20"/>
  <c r="J20"/>
  <c r="I20"/>
  <c r="H20"/>
  <c r="G20"/>
  <c r="F20"/>
  <c r="E20"/>
  <c r="D20"/>
  <c r="C20"/>
  <c r="K17"/>
  <c r="J17"/>
  <c r="J32" s="1"/>
  <c r="I17"/>
  <c r="I32" s="1"/>
  <c r="H17"/>
  <c r="H32" s="1"/>
  <c r="G17"/>
  <c r="F17"/>
  <c r="F32" s="1"/>
  <c r="E17"/>
  <c r="E32" s="1"/>
  <c r="D17"/>
  <c r="D32" s="1"/>
  <c r="C17"/>
  <c r="K16"/>
  <c r="J16"/>
  <c r="I16"/>
  <c r="H16"/>
  <c r="G16"/>
  <c r="F16"/>
  <c r="E16"/>
  <c r="D16"/>
  <c r="C16"/>
  <c r="H12"/>
  <c r="K6"/>
  <c r="K12" s="1"/>
  <c r="J6"/>
  <c r="J33" s="1"/>
  <c r="J36" s="1"/>
  <c r="J38" s="1"/>
  <c r="I6"/>
  <c r="I12" s="1"/>
  <c r="H6"/>
  <c r="G6"/>
  <c r="G12" s="1"/>
  <c r="F6"/>
  <c r="F33" s="1"/>
  <c r="F36" s="1"/>
  <c r="F38" s="1"/>
  <c r="E6"/>
  <c r="E12" s="1"/>
  <c r="D6"/>
  <c r="D33" s="1"/>
  <c r="D36" s="1"/>
  <c r="D38" s="1"/>
  <c r="C6"/>
  <c r="C12" s="1"/>
  <c r="K37" i="1"/>
  <c r="J37"/>
  <c r="I37"/>
  <c r="H37"/>
  <c r="G37"/>
  <c r="F37"/>
  <c r="E37"/>
  <c r="D37"/>
  <c r="C37"/>
  <c r="H32"/>
  <c r="K20"/>
  <c r="J20"/>
  <c r="I20"/>
  <c r="H20"/>
  <c r="G20"/>
  <c r="F20"/>
  <c r="E20"/>
  <c r="D20"/>
  <c r="D32" s="1"/>
  <c r="C20"/>
  <c r="K17"/>
  <c r="K33" s="1"/>
  <c r="K36" s="1"/>
  <c r="K38" s="1"/>
  <c r="J17"/>
  <c r="I17"/>
  <c r="I32" s="1"/>
  <c r="H17"/>
  <c r="G17"/>
  <c r="G32" s="1"/>
  <c r="F17"/>
  <c r="E17"/>
  <c r="E32" s="1"/>
  <c r="D17"/>
  <c r="C17"/>
  <c r="C33" s="1"/>
  <c r="C36" s="1"/>
  <c r="C38" s="1"/>
  <c r="K16"/>
  <c r="J16"/>
  <c r="I16"/>
  <c r="H16"/>
  <c r="G16"/>
  <c r="F16"/>
  <c r="E16"/>
  <c r="D16"/>
  <c r="C16"/>
  <c r="K6"/>
  <c r="K12" s="1"/>
  <c r="J6"/>
  <c r="J12" s="1"/>
  <c r="I6"/>
  <c r="I33" s="1"/>
  <c r="I36" s="1"/>
  <c r="I38" s="1"/>
  <c r="H6"/>
  <c r="H12" s="1"/>
  <c r="G6"/>
  <c r="G12" s="1"/>
  <c r="F6"/>
  <c r="F12" s="1"/>
  <c r="E6"/>
  <c r="E33" s="1"/>
  <c r="E36" s="1"/>
  <c r="E38" s="1"/>
  <c r="D6"/>
  <c r="D33" s="1"/>
  <c r="D36" s="1"/>
  <c r="D38" s="1"/>
  <c r="C6"/>
  <c r="C12" s="1"/>
  <c r="G32" i="10"/>
  <c r="K20"/>
  <c r="J20"/>
  <c r="I20"/>
  <c r="H20"/>
  <c r="G20"/>
  <c r="F20"/>
  <c r="E20"/>
  <c r="D20"/>
  <c r="C20"/>
  <c r="K17"/>
  <c r="K32" s="1"/>
  <c r="J17"/>
  <c r="J32" s="1"/>
  <c r="I17"/>
  <c r="H17"/>
  <c r="G17"/>
  <c r="F17"/>
  <c r="F32" s="1"/>
  <c r="E17"/>
  <c r="D17"/>
  <c r="C17"/>
  <c r="C32" s="1"/>
  <c r="K16"/>
  <c r="J16"/>
  <c r="I16"/>
  <c r="H16"/>
  <c r="G16"/>
  <c r="F16"/>
  <c r="E16"/>
  <c r="D16"/>
  <c r="C16"/>
  <c r="G12"/>
  <c r="C12"/>
  <c r="K6"/>
  <c r="K33" s="1"/>
  <c r="K36" s="1"/>
  <c r="K38" s="1"/>
  <c r="J6"/>
  <c r="I6"/>
  <c r="I12" s="1"/>
  <c r="H6"/>
  <c r="H33" s="1"/>
  <c r="H36" s="1"/>
  <c r="H38" s="1"/>
  <c r="G6"/>
  <c r="G33" s="1"/>
  <c r="G36" s="1"/>
  <c r="G38" s="1"/>
  <c r="F6"/>
  <c r="E6"/>
  <c r="E12" s="1"/>
  <c r="D6"/>
  <c r="D33" s="1"/>
  <c r="D36" s="1"/>
  <c r="D38" s="1"/>
  <c r="C6"/>
  <c r="C33" s="1"/>
  <c r="C36" s="1"/>
  <c r="C38" s="1"/>
  <c r="E32" l="1"/>
  <c r="D32"/>
  <c r="J32" i="1"/>
  <c r="H33"/>
  <c r="H36" s="1"/>
  <c r="H38" s="1"/>
  <c r="C32" i="11"/>
  <c r="K32"/>
  <c r="G12" i="12"/>
  <c r="D12" i="10"/>
  <c r="K12" i="12"/>
  <c r="I33"/>
  <c r="I36" s="1"/>
  <c r="I38" s="1"/>
  <c r="F33" i="10"/>
  <c r="F36" s="1"/>
  <c r="F38" s="1"/>
  <c r="D12" i="11"/>
  <c r="F33" i="12"/>
  <c r="F36" s="1"/>
  <c r="F38" s="1"/>
  <c r="K12" i="10"/>
  <c r="I32"/>
  <c r="H32"/>
  <c r="D12" i="1"/>
  <c r="F32"/>
  <c r="F12" i="11"/>
  <c r="G32"/>
  <c r="J12"/>
  <c r="C12" i="12"/>
  <c r="E12" i="1"/>
  <c r="J33" i="10"/>
  <c r="J36" s="1"/>
  <c r="J38" s="1"/>
  <c r="I12" i="1"/>
  <c r="H33" i="11"/>
  <c r="H36" s="1"/>
  <c r="H38" s="1"/>
  <c r="E33" i="12"/>
  <c r="E36" s="1"/>
  <c r="E38" s="1"/>
  <c r="I32"/>
  <c r="D33"/>
  <c r="D36" s="1"/>
  <c r="D38" s="1"/>
  <c r="H33"/>
  <c r="H36" s="1"/>
  <c r="H38" s="1"/>
  <c r="E33" i="11"/>
  <c r="E36" s="1"/>
  <c r="E38" s="1"/>
  <c r="I33"/>
  <c r="I36" s="1"/>
  <c r="I38" s="1"/>
  <c r="C33"/>
  <c r="C36" s="1"/>
  <c r="C38" s="1"/>
  <c r="G33"/>
  <c r="G36" s="1"/>
  <c r="G38" s="1"/>
  <c r="K33"/>
  <c r="K36" s="1"/>
  <c r="K38" s="1"/>
  <c r="G33" i="1"/>
  <c r="G36" s="1"/>
  <c r="G38" s="1"/>
  <c r="C32"/>
  <c r="K32"/>
  <c r="F33"/>
  <c r="F36" s="1"/>
  <c r="F38" s="1"/>
  <c r="J33"/>
  <c r="J36" s="1"/>
  <c r="J38" s="1"/>
  <c r="H12" i="10"/>
  <c r="F12"/>
  <c r="J12"/>
  <c r="E33"/>
  <c r="E36" s="1"/>
  <c r="E38" s="1"/>
  <c r="I33"/>
  <c r="I36" s="1"/>
  <c r="I38" s="1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<sst xmlns="http://schemas.openxmlformats.org/spreadsheetml/2006/main" count="265" uniqueCount="73">
  <si>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</si>
  <si>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</si>
  <si>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</si>
  <si>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</si>
  <si>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</si>
  <si>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</si>
  <si>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</si>
  <si>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</si>
  <si>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</si>
  <si>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</si>
  <si>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</si>
  <si>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</si>
  <si>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</si>
  <si>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</si>
  <si>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</si>
  <si>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</si>
  <si>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</si>
  <si>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</si>
  <si>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</si>
  <si>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</si>
  <si>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</si>
  <si>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</si>
  <si>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</si>
  <si>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</si>
  <si>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</si>
  <si>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</si>
  <si>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</si>
  <si>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</si>
  <si>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</si>
  <si>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</si>
  <si>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</si>
  <si>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</si>
  <si>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</si>
  <si>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</si>
  <si>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</si>
  <si>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</si>
  <si>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</si>
  <si>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</si>
  <si>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</si>
  <si>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</si>
  <si>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</si>
  <si>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</si>
  <si>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</si>
  <si>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</si>
  <si>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</si>
  <si>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</si>
  <si>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</si>
  <si>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</si>
  <si>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</si>
  <si>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</si>
  <si>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</si>
  <si>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</si>
  <si>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</si>
  <si>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</si>
  <si>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</si>
  <si>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</si>
  <si>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Sikkim</t>
  </si>
  <si>
    <t>2016-17</t>
  </si>
  <si>
    <t>2017-18</t>
  </si>
  <si>
    <t>2018-19</t>
  </si>
  <si>
    <t>Source: Directorate of Economics and Statistics of the respective State/Uts.</t>
  </si>
  <si>
    <t>2019-20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</si>
  <si>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</si>
  <si>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</si>
  <si>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</si>
  <si>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</si>
  <si>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</si>
  <si>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</si>
  <si>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</si>
  <si>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</si>
  <si>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</si>
  <si>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</si>
  <si>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As on 31.07.2020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</si>
</sst>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1" fontId="12" fillId="0" borderId="1" xfId="0" applyNumberFormat="1" applyFont="1" applyBorder="1" applyAlignment="1"/>
    <xf numFmtId="1" fontId="12" fillId="0" borderId="1" xfId="0" applyNumberFormat="1" applyFont="1" applyFill="1" applyBorder="1" applyProtection="1"/>
    <xf numFmtId="1" fontId="12" fillId="0" borderId="1" xfId="0" applyNumberFormat="1" applyFont="1" applyFill="1" applyBorder="1" applyProtection="1">
      <protection locked="0"/>
    </xf>
    <xf numFmtId="1" fontId="12" fillId="3" borderId="1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/>
    <xf numFmtId="0" fontId="10" fillId="0" borderId="0" xfId="0" applyFont="1" applyFill="1" applyBorder="1" applyProtection="1"/>
    <xf numFmtId="0" fontId="10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1" fontId="12" fillId="3" borderId="1" xfId="0" applyNumberFormat="1" applyFont="1" applyFill="1" applyBorder="1" applyProtection="1"/>
    <xf numFmtId="1" fontId="13" fillId="3" borderId="1" xfId="0" applyNumberFormat="1" applyFont="1" applyFill="1" applyBorder="1" applyProtection="1">
      <protection locked="0"/>
    </xf>
    <xf numFmtId="1" fontId="13" fillId="3" borderId="1" xfId="0" applyNumberFormat="1" applyFont="1" applyFill="1" applyBorder="1" applyProtection="1"/>
    <xf numFmtId="49" fontId="13" fillId="0" borderId="1" xfId="0" applyNumberFormat="1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0" fontId="14" fillId="3" borderId="1" xfId="0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Fill="1" applyBorder="1" applyAlignment="1" applyProtection="1">
      <alignment horizontal="left" vertical="top" wrapText="1"/>
    </xf>
    <xf numFmtId="49" fontId="12" fillId="3" borderId="1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left"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vertical="center" wrapText="1"/>
      <protection locked="0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vertical="center" wrapText="1"/>
      <protection locked="0"/>
    </xf>
    <xf numFmtId="0" fontId="15" fillId="3" borderId="1" xfId="0" applyFont="1" applyFill="1" applyBorder="1" applyAlignment="1" applyProtection="1">
      <alignment horizontal="left" vertical="center" wrapText="1"/>
      <protection locked="0"/>
    </xf>
    <xf numFmtId="0" fontId="12" fillId="3" borderId="1" xfId="0" applyFont="1" applyFill="1" applyBorder="1" applyAlignment="1" applyProtection="1">
      <alignment horizontal="left" vertical="center" wrapText="1"/>
    </xf>
    <xf numFmtId="49" fontId="13" fillId="3" borderId="1" xfId="0" applyNumberFormat="1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40"/>
  <sheetViews>
    <sheetView tabSelected="1" topLeftCell="A22" zoomScaleSheetLayoutView="100" workbookViewId="0">
      <selection activeCell="D13" sqref="D13"/>
    </sheetView>
  </sheetViews>
  <sheetFormatPr defaultColWidth="8.85546875" defaultRowHeight="15"/>
  <cols>
    <col min="1" max="1" width="11" style="1" customWidth="1"/>
    <col min="2" max="2" width="32.85546875" style="1" customWidth="1"/>
    <col min="3" max="5" width="14.5703125" style="1" customWidth="1"/>
    <col min="6" max="6" width="14.5703125" style="3" customWidth="1"/>
    <col min="7" max="10" width="14.5703125" style="2" customWidth="1"/>
    <col min="11" max="11" width="14.570312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21">
      <c r="A1" s="1" t="s">
        <v>43</v>
      </c>
      <c r="B1" s="10" t="s">
        <v>56</v>
      </c>
      <c r="H1" s="2" t="s">
        <v>72</v>
      </c>
      <c r="K1" s="4"/>
    </row>
    <row r="2" spans="1:181" ht="15.75">
      <c r="A2" s="8" t="s">
        <v>38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22" t="s">
        <v>0</v>
      </c>
      <c r="B5" s="23" t="s">
        <v>1</v>
      </c>
      <c r="C5" s="24" t="s">
        <v>21</v>
      </c>
      <c r="D5" s="24" t="s">
        <v>22</v>
      </c>
      <c r="E5" s="24" t="s">
        <v>23</v>
      </c>
      <c r="F5" s="24" t="s">
        <v>46</v>
      </c>
      <c r="G5" s="25" t="s">
        <v>55</v>
      </c>
      <c r="H5" s="25" t="s">
        <v>57</v>
      </c>
      <c r="I5" s="25" t="s">
        <v>58</v>
      </c>
      <c r="J5" s="25" t="s">
        <v>59</v>
      </c>
      <c r="K5" s="25" t="s">
        <v>61</v>
      </c>
    </row>
    <row r="6" spans="1:181" s="9" customFormat="1">
      <c r="A6" s="26" t="s">
        <v>26</v>
      </c>
      <c r="B6" s="27" t="s">
        <v>2</v>
      </c>
      <c r="C6" s="12">
        <f>SUM(C7:C10)</f>
        <v>90136.903475905186</v>
      </c>
      <c r="D6" s="12">
        <f t="shared" ref="D6:K6" si="0">SUM(D7:D10)</f>
        <v>108277.72717287783</v>
      </c>
      <c r="E6" s="12">
        <f t="shared" si="0"/>
        <v>122419.27593585951</v>
      </c>
      <c r="F6" s="12">
        <f t="shared" si="0"/>
        <v>139802.77693524727</v>
      </c>
      <c r="G6" s="12">
        <f t="shared" si="0"/>
        <v>155710.10071749712</v>
      </c>
      <c r="H6" s="12">
        <f t="shared" si="0"/>
        <v>190436.46870494587</v>
      </c>
      <c r="I6" s="12">
        <f t="shared" si="0"/>
        <v>239175.75852697858</v>
      </c>
      <c r="J6" s="12">
        <f t="shared" si="0"/>
        <v>267316.51626529382</v>
      </c>
      <c r="K6" s="12">
        <f t="shared" si="0"/>
        <v>312023.71744392108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28">
        <v>1.1000000000000001</v>
      </c>
      <c r="B7" s="29" t="s">
        <v>49</v>
      </c>
      <c r="C7" s="13">
        <v>78206.640508059092</v>
      </c>
      <c r="D7" s="13">
        <v>94942.019492071529</v>
      </c>
      <c r="E7" s="13">
        <v>104439.66975553683</v>
      </c>
      <c r="F7" s="13">
        <v>116961.16571657434</v>
      </c>
      <c r="G7" s="13">
        <v>125560.11173765331</v>
      </c>
      <c r="H7" s="13">
        <v>156908.43000648101</v>
      </c>
      <c r="I7" s="13">
        <v>199256.45697574352</v>
      </c>
      <c r="J7" s="13">
        <v>221397.95152224053</v>
      </c>
      <c r="K7" s="13">
        <v>257888.33146334661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28">
        <v>1.2</v>
      </c>
      <c r="B8" s="29" t="s">
        <v>50</v>
      </c>
      <c r="C8" s="13">
        <v>7626.7500477781623</v>
      </c>
      <c r="D8" s="13">
        <v>8746.6836544775979</v>
      </c>
      <c r="E8" s="13">
        <v>12986.111462486002</v>
      </c>
      <c r="F8" s="13">
        <v>16844.467631399231</v>
      </c>
      <c r="G8" s="13">
        <v>23502.990709390746</v>
      </c>
      <c r="H8" s="13">
        <v>26836.602394663529</v>
      </c>
      <c r="I8" s="13">
        <v>30665.38066681708</v>
      </c>
      <c r="J8" s="13">
        <v>35860.248446925696</v>
      </c>
      <c r="K8" s="13">
        <v>42593.848854186072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28">
        <v>1.3</v>
      </c>
      <c r="B9" s="29" t="s">
        <v>51</v>
      </c>
      <c r="C9" s="13">
        <v>4016.920250067933</v>
      </c>
      <c r="D9" s="13">
        <v>4137.421303793476</v>
      </c>
      <c r="E9" s="13">
        <v>4470.5254299956659</v>
      </c>
      <c r="F9" s="13">
        <v>5406.6135561826823</v>
      </c>
      <c r="G9" s="13">
        <v>6041.3090545320874</v>
      </c>
      <c r="H9" s="13">
        <v>6046.8991538529071</v>
      </c>
      <c r="I9" s="13">
        <v>8528.3430001006564</v>
      </c>
      <c r="J9" s="13">
        <v>9218.2459444832457</v>
      </c>
      <c r="K9" s="13">
        <v>10623.059120860649</v>
      </c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28">
        <v>1.4</v>
      </c>
      <c r="B10" s="29" t="s">
        <v>52</v>
      </c>
      <c r="C10" s="13">
        <v>286.59267</v>
      </c>
      <c r="D10" s="13">
        <v>451.60272253521117</v>
      </c>
      <c r="E10" s="13">
        <v>522.9692878410001</v>
      </c>
      <c r="F10" s="13">
        <v>590.53003109099996</v>
      </c>
      <c r="G10" s="13">
        <v>605.6892159209732</v>
      </c>
      <c r="H10" s="13">
        <v>644.53714994845188</v>
      </c>
      <c r="I10" s="13">
        <v>725.57788431732354</v>
      </c>
      <c r="J10" s="13">
        <v>840.07035164436934</v>
      </c>
      <c r="K10" s="13">
        <v>918.47800552775755</v>
      </c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30" t="s">
        <v>62</v>
      </c>
      <c r="B11" s="29" t="s">
        <v>3</v>
      </c>
      <c r="C11" s="13">
        <v>799.65559765759997</v>
      </c>
      <c r="D11" s="13">
        <v>895.56517479679997</v>
      </c>
      <c r="E11" s="13">
        <v>1238.2468052991999</v>
      </c>
      <c r="F11" s="13">
        <v>1295.396722</v>
      </c>
      <c r="G11" s="13">
        <v>1609.8751131126</v>
      </c>
      <c r="H11" s="13">
        <v>1680.4042565807999</v>
      </c>
      <c r="I11" s="13">
        <v>1723.1593114532186</v>
      </c>
      <c r="J11" s="13">
        <v>1822.2317068760283</v>
      </c>
      <c r="K11" s="13">
        <v>1990.56689502005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31"/>
      <c r="B12" s="32" t="s">
        <v>28</v>
      </c>
      <c r="C12" s="14">
        <f>C6+C11</f>
        <v>90936.559073562792</v>
      </c>
      <c r="D12" s="14">
        <f t="shared" ref="D12:K12" si="1">D6+D11</f>
        <v>109173.29234767462</v>
      </c>
      <c r="E12" s="14">
        <f t="shared" si="1"/>
        <v>123657.52274115871</v>
      </c>
      <c r="F12" s="14">
        <f t="shared" si="1"/>
        <v>141098.17365724727</v>
      </c>
      <c r="G12" s="14">
        <f t="shared" si="1"/>
        <v>157319.97583060971</v>
      </c>
      <c r="H12" s="14">
        <f t="shared" si="1"/>
        <v>192116.87296152668</v>
      </c>
      <c r="I12" s="14">
        <f t="shared" si="1"/>
        <v>240898.91783843181</v>
      </c>
      <c r="J12" s="14">
        <f t="shared" si="1"/>
        <v>269138.74797216983</v>
      </c>
      <c r="K12" s="14">
        <f t="shared" si="1"/>
        <v>314014.28433894116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26" t="s">
        <v>63</v>
      </c>
      <c r="B13" s="27" t="s">
        <v>4</v>
      </c>
      <c r="C13" s="12">
        <v>430622.83098714583</v>
      </c>
      <c r="D13" s="12">
        <v>462562.19219629664</v>
      </c>
      <c r="E13" s="12">
        <v>526855.6850730544</v>
      </c>
      <c r="F13" s="12">
        <v>586605.59400000004</v>
      </c>
      <c r="G13" s="12">
        <v>703851.23929465527</v>
      </c>
      <c r="H13" s="12">
        <v>867559.74505333509</v>
      </c>
      <c r="I13" s="12">
        <v>1133260.4424294031</v>
      </c>
      <c r="J13" s="12">
        <v>1236416.4211724226</v>
      </c>
      <c r="K13" s="12">
        <v>1389106.4520773867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8.5">
      <c r="A14" s="30" t="s">
        <v>64</v>
      </c>
      <c r="B14" s="29" t="s">
        <v>5</v>
      </c>
      <c r="C14" s="13">
        <v>186622.80247435521</v>
      </c>
      <c r="D14" s="13">
        <v>183905.9975323207</v>
      </c>
      <c r="E14" s="13">
        <v>184113.25103931417</v>
      </c>
      <c r="F14" s="13">
        <v>215302.91209828801</v>
      </c>
      <c r="G14" s="13">
        <v>245045.44017372598</v>
      </c>
      <c r="H14" s="13">
        <v>256131.64383633598</v>
      </c>
      <c r="I14" s="13">
        <v>312204.61622445955</v>
      </c>
      <c r="J14" s="13">
        <v>360967.29128730699</v>
      </c>
      <c r="K14" s="13">
        <v>411366.87973255443</v>
      </c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30" t="s">
        <v>65</v>
      </c>
      <c r="B15" s="29" t="s">
        <v>6</v>
      </c>
      <c r="C15" s="13">
        <v>67095.1568157</v>
      </c>
      <c r="D15" s="13">
        <v>67755.17736791473</v>
      </c>
      <c r="E15" s="13">
        <v>75612.691600000006</v>
      </c>
      <c r="F15" s="13">
        <v>77584.616197200012</v>
      </c>
      <c r="G15" s="13">
        <v>96739.540899999993</v>
      </c>
      <c r="H15" s="13">
        <v>90014.175499999998</v>
      </c>
      <c r="I15" s="13">
        <v>101140.742625</v>
      </c>
      <c r="J15" s="13">
        <v>118635</v>
      </c>
      <c r="K15" s="13">
        <v>132691.7323539505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31"/>
      <c r="B16" s="32" t="s">
        <v>29</v>
      </c>
      <c r="C16" s="14">
        <f>+C13+C14+C15</f>
        <v>684340.79027720098</v>
      </c>
      <c r="D16" s="14">
        <f t="shared" ref="D16:K16" si="2">+D13+D14+D15</f>
        <v>714223.36709653202</v>
      </c>
      <c r="E16" s="14">
        <f t="shared" si="2"/>
        <v>786581.62771236862</v>
      </c>
      <c r="F16" s="14">
        <f t="shared" si="2"/>
        <v>879493.12229548814</v>
      </c>
      <c r="G16" s="14">
        <f t="shared" si="2"/>
        <v>1045636.2203683812</v>
      </c>
      <c r="H16" s="14">
        <f t="shared" si="2"/>
        <v>1213705.564389671</v>
      </c>
      <c r="I16" s="14">
        <f t="shared" si="2"/>
        <v>1546605.8012788626</v>
      </c>
      <c r="J16" s="14">
        <f t="shared" si="2"/>
        <v>1716018.7124597295</v>
      </c>
      <c r="K16" s="14">
        <f t="shared" si="2"/>
        <v>1933165.0641638916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 ht="28.5">
      <c r="A17" s="26" t="s">
        <v>66</v>
      </c>
      <c r="B17" s="27" t="s">
        <v>7</v>
      </c>
      <c r="C17" s="12">
        <f>C18+C19</f>
        <v>31445.820800000001</v>
      </c>
      <c r="D17" s="12">
        <f t="shared" ref="D17:K17" si="3">D18+D19</f>
        <v>54858.262000000002</v>
      </c>
      <c r="E17" s="12">
        <f t="shared" si="3"/>
        <v>69952.574999999997</v>
      </c>
      <c r="F17" s="12">
        <f t="shared" si="3"/>
        <v>70191.188999999998</v>
      </c>
      <c r="G17" s="12">
        <f t="shared" si="3"/>
        <v>82487.214600000007</v>
      </c>
      <c r="H17" s="12">
        <f t="shared" si="3"/>
        <v>92629.755899999989</v>
      </c>
      <c r="I17" s="12">
        <f t="shared" si="3"/>
        <v>122602.26122075829</v>
      </c>
      <c r="J17" s="12">
        <f t="shared" si="3"/>
        <v>149067.94988124401</v>
      </c>
      <c r="K17" s="12">
        <f t="shared" si="3"/>
        <v>180281.93710043246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28">
        <v>6.1</v>
      </c>
      <c r="B18" s="29" t="s">
        <v>8</v>
      </c>
      <c r="C18" s="13">
        <v>26676.665000000001</v>
      </c>
      <c r="D18" s="13">
        <v>49789.642</v>
      </c>
      <c r="E18" s="13">
        <v>64502.087299999999</v>
      </c>
      <c r="F18" s="13">
        <v>64579.557000000001</v>
      </c>
      <c r="G18" s="13">
        <v>76056.734400000001</v>
      </c>
      <c r="H18" s="13">
        <v>85562.448399999994</v>
      </c>
      <c r="I18" s="13">
        <v>113612.68322075829</v>
      </c>
      <c r="J18" s="13">
        <v>139154.95238124402</v>
      </c>
      <c r="K18" s="13">
        <v>168293.21388262825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28">
        <v>6.2</v>
      </c>
      <c r="B19" s="29" t="s">
        <v>9</v>
      </c>
      <c r="C19" s="13">
        <v>4769.1558000000005</v>
      </c>
      <c r="D19" s="13">
        <v>5068.62</v>
      </c>
      <c r="E19" s="13">
        <v>5450.4876999999997</v>
      </c>
      <c r="F19" s="13">
        <v>5611.6319999999996</v>
      </c>
      <c r="G19" s="13">
        <v>6430.4802</v>
      </c>
      <c r="H19" s="13">
        <v>7067.3074999999999</v>
      </c>
      <c r="I19" s="13">
        <v>8989.5779999999995</v>
      </c>
      <c r="J19" s="13">
        <v>9912.9974999999995</v>
      </c>
      <c r="K19" s="13">
        <v>11988.723217804205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42.75">
      <c r="A20" s="26" t="s">
        <v>67</v>
      </c>
      <c r="B20" s="33" t="s">
        <v>10</v>
      </c>
      <c r="C20" s="12">
        <f>SUM(C21:C27)</f>
        <v>28365.223690417799</v>
      </c>
      <c r="D20" s="12">
        <f t="shared" ref="D20:K20" si="4">SUM(D21:D27)</f>
        <v>36019.601056921674</v>
      </c>
      <c r="E20" s="12">
        <f t="shared" si="4"/>
        <v>42348.606879999999</v>
      </c>
      <c r="F20" s="12">
        <f t="shared" si="4"/>
        <v>45141.616200046432</v>
      </c>
      <c r="G20" s="12">
        <f t="shared" si="4"/>
        <v>49112.51206327659</v>
      </c>
      <c r="H20" s="12">
        <f t="shared" si="4"/>
        <v>56485.126691928323</v>
      </c>
      <c r="I20" s="12">
        <f t="shared" si="4"/>
        <v>58256.563499999997</v>
      </c>
      <c r="J20" s="12">
        <f t="shared" si="4"/>
        <v>63333.1895</v>
      </c>
      <c r="K20" s="12">
        <f t="shared" si="4"/>
        <v>69073.478257402749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28">
        <v>7.1</v>
      </c>
      <c r="B21" s="29" t="s">
        <v>11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28">
        <v>7.2</v>
      </c>
      <c r="B22" s="29" t="s">
        <v>12</v>
      </c>
      <c r="C22" s="13">
        <v>21351.451000000001</v>
      </c>
      <c r="D22" s="13">
        <v>28413.77034429678</v>
      </c>
      <c r="E22" s="13">
        <v>31828.966400000001</v>
      </c>
      <c r="F22" s="13">
        <v>33084.050999999999</v>
      </c>
      <c r="G22" s="13">
        <v>35082.866000000002</v>
      </c>
      <c r="H22" s="13">
        <v>42133.399599999997</v>
      </c>
      <c r="I22" s="13">
        <v>43595.563499999997</v>
      </c>
      <c r="J22" s="13">
        <v>48031.1895</v>
      </c>
      <c r="K22" s="13">
        <v>52808.28002899589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28">
        <v>7.3</v>
      </c>
      <c r="B23" s="29" t="s">
        <v>13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28">
        <v>7.4</v>
      </c>
      <c r="B24" s="29" t="s">
        <v>14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28">
        <v>7.5</v>
      </c>
      <c r="B25" s="29" t="s">
        <v>15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28">
        <v>7.6</v>
      </c>
      <c r="B26" s="29" t="s">
        <v>16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8.5">
      <c r="A27" s="28">
        <v>7.7</v>
      </c>
      <c r="B27" s="29" t="s">
        <v>17</v>
      </c>
      <c r="C27" s="13">
        <v>7013.7726904177962</v>
      </c>
      <c r="D27" s="13">
        <v>7605.8307126248919</v>
      </c>
      <c r="E27" s="13">
        <v>10519.64048</v>
      </c>
      <c r="F27" s="13">
        <v>12057.565200046431</v>
      </c>
      <c r="G27" s="13">
        <v>14029.646063276585</v>
      </c>
      <c r="H27" s="13">
        <v>14351.727091928327</v>
      </c>
      <c r="I27" s="13">
        <v>14661</v>
      </c>
      <c r="J27" s="13">
        <v>15302</v>
      </c>
      <c r="K27" s="13">
        <v>16265.198228406851</v>
      </c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30" t="s">
        <v>68</v>
      </c>
      <c r="B28" s="29" t="s">
        <v>18</v>
      </c>
      <c r="C28" s="13">
        <v>16521</v>
      </c>
      <c r="D28" s="13">
        <v>17692</v>
      </c>
      <c r="E28" s="13">
        <v>19924</v>
      </c>
      <c r="F28" s="13">
        <v>20456</v>
      </c>
      <c r="G28" s="13">
        <v>40193</v>
      </c>
      <c r="H28" s="13">
        <v>26090</v>
      </c>
      <c r="I28" s="13">
        <v>27801</v>
      </c>
      <c r="J28" s="13">
        <v>30826</v>
      </c>
      <c r="K28" s="13">
        <v>33513.868721991726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8.5">
      <c r="A29" s="30" t="s">
        <v>69</v>
      </c>
      <c r="B29" s="29" t="s">
        <v>19</v>
      </c>
      <c r="C29" s="13">
        <v>58394.010074169004</v>
      </c>
      <c r="D29" s="13">
        <v>63934.944874967157</v>
      </c>
      <c r="E29" s="13">
        <v>68701.62138224674</v>
      </c>
      <c r="F29" s="13">
        <v>73926.37682210299</v>
      </c>
      <c r="G29" s="13">
        <v>76234.1238838016</v>
      </c>
      <c r="H29" s="13">
        <v>90262.865064277605</v>
      </c>
      <c r="I29" s="13">
        <v>94326.715876217306</v>
      </c>
      <c r="J29" s="13">
        <v>104691.39167687243</v>
      </c>
      <c r="K29" s="13">
        <v>114379.05231158031</v>
      </c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30" t="s">
        <v>70</v>
      </c>
      <c r="B30" s="29" t="s">
        <v>44</v>
      </c>
      <c r="C30" s="13">
        <v>74027</v>
      </c>
      <c r="D30" s="13">
        <v>85145</v>
      </c>
      <c r="E30" s="13">
        <v>94138</v>
      </c>
      <c r="F30" s="13">
        <v>108612</v>
      </c>
      <c r="G30" s="13">
        <v>115351</v>
      </c>
      <c r="H30" s="13">
        <v>119565</v>
      </c>
      <c r="I30" s="13">
        <v>126593</v>
      </c>
      <c r="J30" s="13">
        <v>182429</v>
      </c>
      <c r="K30" s="13">
        <v>209721.53281978364</v>
      </c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30" t="s">
        <v>71</v>
      </c>
      <c r="B31" s="29" t="s">
        <v>20</v>
      </c>
      <c r="C31" s="13">
        <v>105179.27978044801</v>
      </c>
      <c r="D31" s="13">
        <v>115695.57012898003</v>
      </c>
      <c r="E31" s="13">
        <v>126386.27801536648</v>
      </c>
      <c r="F31" s="13">
        <v>145597.65724521974</v>
      </c>
      <c r="G31" s="13">
        <v>157941.21038364712</v>
      </c>
      <c r="H31" s="13">
        <v>168763.38311271186</v>
      </c>
      <c r="I31" s="13">
        <v>182050.94281361427</v>
      </c>
      <c r="J31" s="13">
        <v>206306.23222082999</v>
      </c>
      <c r="K31" s="13">
        <v>225145.4547290866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31"/>
      <c r="B32" s="32" t="s">
        <v>30</v>
      </c>
      <c r="C32" s="14">
        <f>C17+C20+C28+C29+C30+C31</f>
        <v>313932.33434503479</v>
      </c>
      <c r="D32" s="14">
        <f t="shared" ref="D32:K32" si="5">D17+D20+D28+D29+D30+D31</f>
        <v>373345.37806086888</v>
      </c>
      <c r="E32" s="14">
        <f t="shared" si="5"/>
        <v>421451.08127761318</v>
      </c>
      <c r="F32" s="14">
        <f t="shared" si="5"/>
        <v>463924.83926736919</v>
      </c>
      <c r="G32" s="14">
        <f t="shared" si="5"/>
        <v>521319.0609307253</v>
      </c>
      <c r="H32" s="14">
        <f t="shared" si="5"/>
        <v>553796.13076891773</v>
      </c>
      <c r="I32" s="14">
        <f t="shared" si="5"/>
        <v>611630.48341058986</v>
      </c>
      <c r="J32" s="14">
        <f t="shared" si="5"/>
        <v>736653.76327894651</v>
      </c>
      <c r="K32" s="14">
        <f t="shared" si="5"/>
        <v>832115.32394027757</v>
      </c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34" t="s">
        <v>27</v>
      </c>
      <c r="B33" s="35" t="s">
        <v>31</v>
      </c>
      <c r="C33" s="19">
        <f t="shared" ref="C33:K33" si="6">C6+C11+C13+C14+C15+C17+C20+C28+C29+C30+C31</f>
        <v>1089209.6836957987</v>
      </c>
      <c r="D33" s="19">
        <f t="shared" si="6"/>
        <v>1196742.0375050756</v>
      </c>
      <c r="E33" s="19">
        <f t="shared" si="6"/>
        <v>1331690.2317311405</v>
      </c>
      <c r="F33" s="19">
        <f t="shared" si="6"/>
        <v>1484516.1352201046</v>
      </c>
      <c r="G33" s="19">
        <f t="shared" si="6"/>
        <v>1724275.257129716</v>
      </c>
      <c r="H33" s="19">
        <f t="shared" si="6"/>
        <v>1959618.5681201154</v>
      </c>
      <c r="I33" s="19">
        <f t="shared" si="6"/>
        <v>2399135.2025278844</v>
      </c>
      <c r="J33" s="19">
        <f t="shared" si="6"/>
        <v>2721811.2237108457</v>
      </c>
      <c r="K33" s="19">
        <f t="shared" si="6"/>
        <v>3079294.67244311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36" t="s">
        <v>33</v>
      </c>
      <c r="B34" s="37" t="s">
        <v>25</v>
      </c>
      <c r="C34" s="13">
        <v>40600</v>
      </c>
      <c r="D34" s="13">
        <v>53900</v>
      </c>
      <c r="E34" s="13">
        <v>71800</v>
      </c>
      <c r="F34" s="13">
        <v>72611</v>
      </c>
      <c r="G34" s="13">
        <v>93280</v>
      </c>
      <c r="H34" s="13">
        <v>121200</v>
      </c>
      <c r="I34" s="13">
        <v>207080</v>
      </c>
      <c r="J34" s="13">
        <v>166998</v>
      </c>
      <c r="K34" s="13">
        <v>188931.56411029809</v>
      </c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36" t="s">
        <v>34</v>
      </c>
      <c r="B35" s="37" t="s">
        <v>24</v>
      </c>
      <c r="C35" s="13">
        <v>13300</v>
      </c>
      <c r="D35" s="13">
        <v>16800</v>
      </c>
      <c r="E35" s="13">
        <v>17300</v>
      </c>
      <c r="F35" s="13">
        <v>16455</v>
      </c>
      <c r="G35" s="13">
        <v>14161</v>
      </c>
      <c r="H35" s="13">
        <v>12100</v>
      </c>
      <c r="I35" s="13">
        <v>9133</v>
      </c>
      <c r="J35" s="13">
        <v>16465</v>
      </c>
      <c r="K35" s="13">
        <v>18627.517713242421</v>
      </c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8" t="s">
        <v>35</v>
      </c>
      <c r="B36" s="39" t="s">
        <v>45</v>
      </c>
      <c r="C36" s="14">
        <f>C33+C34-C35</f>
        <v>1116509.6836957987</v>
      </c>
      <c r="D36" s="14">
        <f t="shared" ref="D36:K36" si="7">D33+D34-D35</f>
        <v>1233842.0375050756</v>
      </c>
      <c r="E36" s="14">
        <f t="shared" si="7"/>
        <v>1386190.2317311405</v>
      </c>
      <c r="F36" s="14">
        <f t="shared" si="7"/>
        <v>1540672.1352201046</v>
      </c>
      <c r="G36" s="14">
        <f t="shared" si="7"/>
        <v>1803394.257129716</v>
      </c>
      <c r="H36" s="14">
        <f t="shared" si="7"/>
        <v>2068718.5681201154</v>
      </c>
      <c r="I36" s="14">
        <f t="shared" si="7"/>
        <v>2597082.2025278844</v>
      </c>
      <c r="J36" s="14">
        <f t="shared" si="7"/>
        <v>2872344.2237108457</v>
      </c>
      <c r="K36" s="14">
        <f t="shared" si="7"/>
        <v>3249598.718840166</v>
      </c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36" t="s">
        <v>36</v>
      </c>
      <c r="B37" s="37" t="s">
        <v>32</v>
      </c>
      <c r="C37" s="24">
        <v>6140</v>
      </c>
      <c r="D37" s="24">
        <v>6210</v>
      </c>
      <c r="E37" s="24">
        <v>6270</v>
      </c>
      <c r="F37" s="24">
        <v>6330</v>
      </c>
      <c r="G37" s="24">
        <v>6400</v>
      </c>
      <c r="H37" s="24">
        <v>6470</v>
      </c>
      <c r="I37" s="24">
        <v>6540</v>
      </c>
      <c r="J37" s="24">
        <v>6600</v>
      </c>
      <c r="K37" s="24">
        <v>6670</v>
      </c>
      <c r="M37" s="2"/>
      <c r="N37" s="2"/>
      <c r="O37" s="2"/>
      <c r="P37" s="2"/>
    </row>
    <row r="38" spans="1:181">
      <c r="A38" s="38" t="s">
        <v>37</v>
      </c>
      <c r="B38" s="39" t="s">
        <v>48</v>
      </c>
      <c r="C38" s="14">
        <f>C36/C37*1000</f>
        <v>181841.96802863173</v>
      </c>
      <c r="D38" s="14">
        <f t="shared" ref="D38:K38" si="8">D36/D37*1000</f>
        <v>198686.31843882054</v>
      </c>
      <c r="E38" s="14">
        <f t="shared" si="8"/>
        <v>221082.971567965</v>
      </c>
      <c r="F38" s="14">
        <f t="shared" si="8"/>
        <v>243392.12246763107</v>
      </c>
      <c r="G38" s="14">
        <f t="shared" si="8"/>
        <v>281780.35267651815</v>
      </c>
      <c r="H38" s="14">
        <f t="shared" si="8"/>
        <v>319740.11872026511</v>
      </c>
      <c r="I38" s="14">
        <f t="shared" si="8"/>
        <v>397107.37041710771</v>
      </c>
      <c r="J38" s="14">
        <f t="shared" si="8"/>
        <v>435203.67025921907</v>
      </c>
      <c r="K38" s="14">
        <f t="shared" si="8"/>
        <v>487196.20972116431</v>
      </c>
      <c r="L38" s="4"/>
      <c r="M38" s="4"/>
      <c r="N38" s="4"/>
      <c r="O38" s="4"/>
      <c r="P38" s="4"/>
      <c r="BQ38" s="5"/>
      <c r="BR38" s="5"/>
      <c r="BS38" s="5"/>
      <c r="BT38" s="5"/>
    </row>
    <row r="40" spans="1:181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F2" sqref="F2"/>
    </sheetView>
  </sheetViews>
  <sheetFormatPr defaultColWidth="8.85546875" defaultRowHeight="15"/>
  <cols>
    <col min="1" max="1" width="11" style="1" customWidth="1"/>
    <col min="2" max="2" width="31.28515625" style="1" customWidth="1"/>
    <col min="3" max="5" width="16" style="1" customWidth="1"/>
    <col min="6" max="6" width="16" style="3" customWidth="1"/>
    <col min="7" max="10" width="12.7109375" style="2" customWidth="1"/>
    <col min="11" max="11" width="12.71093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77" width="9.140625" style="3"/>
    <col min="178" max="180" width="8.85546875" style="3"/>
    <col min="181" max="181" width="12.7109375" style="3" bestFit="1" customWidth="1"/>
    <col min="182" max="16384" width="8.85546875" style="1"/>
  </cols>
  <sheetData>
    <row r="1" spans="1:181" ht="21">
      <c r="A1" s="1" t="s">
        <v>43</v>
      </c>
      <c r="B1" s="10" t="s">
        <v>56</v>
      </c>
      <c r="H1" s="2" t="s">
        <v>72</v>
      </c>
      <c r="K1" s="4"/>
    </row>
    <row r="2" spans="1:181" ht="15.75">
      <c r="A2" s="8" t="s">
        <v>39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22" t="s">
        <v>0</v>
      </c>
      <c r="B5" s="23" t="s">
        <v>1</v>
      </c>
      <c r="C5" s="24" t="s">
        <v>21</v>
      </c>
      <c r="D5" s="24" t="s">
        <v>22</v>
      </c>
      <c r="E5" s="24" t="s">
        <v>23</v>
      </c>
      <c r="F5" s="24" t="s">
        <v>46</v>
      </c>
      <c r="G5" s="25" t="s">
        <v>55</v>
      </c>
      <c r="H5" s="25" t="s">
        <v>57</v>
      </c>
      <c r="I5" s="25" t="s">
        <v>58</v>
      </c>
      <c r="J5" s="25" t="s">
        <v>59</v>
      </c>
      <c r="K5" s="25" t="s">
        <v>61</v>
      </c>
    </row>
    <row r="6" spans="1:181" s="9" customFormat="1">
      <c r="A6" s="26" t="s">
        <v>26</v>
      </c>
      <c r="B6" s="27" t="s">
        <v>2</v>
      </c>
      <c r="C6" s="12">
        <f>SUM(C7:C10)</f>
        <v>90136.903475905186</v>
      </c>
      <c r="D6" s="12">
        <f t="shared" ref="D6:K6" si="0">SUM(D7:D10)</f>
        <v>93360.905101727738</v>
      </c>
      <c r="E6" s="12">
        <f t="shared" si="0"/>
        <v>96740.218182709388</v>
      </c>
      <c r="F6" s="12">
        <f t="shared" si="0"/>
        <v>99226.099426613946</v>
      </c>
      <c r="G6" s="12">
        <f t="shared" si="0"/>
        <v>103078.41523737989</v>
      </c>
      <c r="H6" s="12">
        <f t="shared" si="0"/>
        <v>112248.77191347083</v>
      </c>
      <c r="I6" s="12">
        <f t="shared" si="0"/>
        <v>130497.99441859659</v>
      </c>
      <c r="J6" s="12">
        <f t="shared" si="0"/>
        <v>136826.13392362458</v>
      </c>
      <c r="K6" s="12">
        <f t="shared" si="0"/>
        <v>146109.33429035917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28">
        <v>1.1000000000000001</v>
      </c>
      <c r="B7" s="29" t="s">
        <v>49</v>
      </c>
      <c r="C7" s="11">
        <v>78206.640508059092</v>
      </c>
      <c r="D7" s="11">
        <v>81637.578411190392</v>
      </c>
      <c r="E7" s="11">
        <v>83575.01909471651</v>
      </c>
      <c r="F7" s="11">
        <v>84687.975493267397</v>
      </c>
      <c r="G7" s="11">
        <v>85468.615355325834</v>
      </c>
      <c r="H7" s="11">
        <v>95670.670866272878</v>
      </c>
      <c r="I7" s="11">
        <v>111000.07507433713</v>
      </c>
      <c r="J7" s="11">
        <v>115675.41887138266</v>
      </c>
      <c r="K7" s="11">
        <v>123639.71651267138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28">
        <v>1.2</v>
      </c>
      <c r="B8" s="29" t="s">
        <v>50</v>
      </c>
      <c r="C8" s="11">
        <v>7626.7500477781623</v>
      </c>
      <c r="D8" s="11">
        <v>7399.9080686009829</v>
      </c>
      <c r="E8" s="11">
        <v>8932.4788384379244</v>
      </c>
      <c r="F8" s="11">
        <v>9547.1237033509897</v>
      </c>
      <c r="G8" s="11">
        <v>12802.283221640746</v>
      </c>
      <c r="H8" s="11">
        <v>11672.071906749781</v>
      </c>
      <c r="I8" s="11">
        <v>13026.247034189928</v>
      </c>
      <c r="J8" s="11">
        <v>14383.289231698302</v>
      </c>
      <c r="K8" s="11">
        <v>15105.294831767351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28">
        <v>1.3</v>
      </c>
      <c r="B9" s="29" t="s">
        <v>51</v>
      </c>
      <c r="C9" s="11">
        <v>4016.920250067933</v>
      </c>
      <c r="D9" s="11">
        <v>4007.2963721766691</v>
      </c>
      <c r="E9" s="11">
        <v>3884.0713142149866</v>
      </c>
      <c r="F9" s="11">
        <v>4606.4675500762778</v>
      </c>
      <c r="G9" s="11">
        <v>4383.5260532737102</v>
      </c>
      <c r="H9" s="11">
        <v>4431.1016101511759</v>
      </c>
      <c r="I9" s="11">
        <v>5937.0301263846513</v>
      </c>
      <c r="J9" s="11">
        <v>6161.476075164539</v>
      </c>
      <c r="K9" s="11">
        <v>6685.3777375088357</v>
      </c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28">
        <v>1.4</v>
      </c>
      <c r="B10" s="29" t="s">
        <v>52</v>
      </c>
      <c r="C10" s="11">
        <v>286.59267</v>
      </c>
      <c r="D10" s="11">
        <v>316.12224975968564</v>
      </c>
      <c r="E10" s="11">
        <v>348.64893533996684</v>
      </c>
      <c r="F10" s="11">
        <v>384.53267991926958</v>
      </c>
      <c r="G10" s="11">
        <v>423.99060713960006</v>
      </c>
      <c r="H10" s="11">
        <v>474.92753029698781</v>
      </c>
      <c r="I10" s="11">
        <v>534.64218368487275</v>
      </c>
      <c r="J10" s="11">
        <v>605.9497453790558</v>
      </c>
      <c r="K10" s="11">
        <v>678.94520841161216</v>
      </c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30" t="s">
        <v>62</v>
      </c>
      <c r="B11" s="29" t="s">
        <v>3</v>
      </c>
      <c r="C11" s="11">
        <v>799.65559765759997</v>
      </c>
      <c r="D11" s="11">
        <v>849.58140798100885</v>
      </c>
      <c r="E11" s="11">
        <v>1079.8379268448139</v>
      </c>
      <c r="F11" s="11">
        <v>1097.1377298900311</v>
      </c>
      <c r="G11" s="11">
        <v>1276.5928194898493</v>
      </c>
      <c r="H11" s="11">
        <v>1286.6835072360984</v>
      </c>
      <c r="I11" s="11">
        <v>1273.1635860784234</v>
      </c>
      <c r="J11" s="11">
        <v>1300.7280849265198</v>
      </c>
      <c r="K11" s="11">
        <v>1360.1108149186764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31"/>
      <c r="B12" s="40" t="s">
        <v>28</v>
      </c>
      <c r="C12" s="20">
        <f t="shared" ref="C12:K12" si="1">C6+C11</f>
        <v>90936.559073562792</v>
      </c>
      <c r="D12" s="20">
        <f t="shared" si="1"/>
        <v>94210.486509708746</v>
      </c>
      <c r="E12" s="20">
        <f t="shared" si="1"/>
        <v>97820.056109554207</v>
      </c>
      <c r="F12" s="20">
        <f t="shared" si="1"/>
        <v>100323.23715650398</v>
      </c>
      <c r="G12" s="20">
        <f t="shared" si="1"/>
        <v>104355.00805686973</v>
      </c>
      <c r="H12" s="20">
        <f t="shared" si="1"/>
        <v>113535.45542070693</v>
      </c>
      <c r="I12" s="20">
        <f t="shared" si="1"/>
        <v>131771.158004675</v>
      </c>
      <c r="J12" s="20">
        <f t="shared" si="1"/>
        <v>138126.86200855111</v>
      </c>
      <c r="K12" s="20">
        <f t="shared" si="1"/>
        <v>147469.44510527785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26" t="s">
        <v>63</v>
      </c>
      <c r="B13" s="27" t="s">
        <v>4</v>
      </c>
      <c r="C13" s="11">
        <v>430622.83098714583</v>
      </c>
      <c r="D13" s="11">
        <v>431782.72155430238</v>
      </c>
      <c r="E13" s="11">
        <v>466811.76947780309</v>
      </c>
      <c r="F13" s="11">
        <v>523485.4584314684</v>
      </c>
      <c r="G13" s="11">
        <v>598054.34961556364</v>
      </c>
      <c r="H13" s="11">
        <v>675110.74188235879</v>
      </c>
      <c r="I13" s="11">
        <v>782909.82431850478</v>
      </c>
      <c r="J13" s="11">
        <v>823077.45378095983</v>
      </c>
      <c r="K13" s="11">
        <v>886516.41967446823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8.5">
      <c r="A14" s="30" t="s">
        <v>64</v>
      </c>
      <c r="B14" s="29" t="s">
        <v>5</v>
      </c>
      <c r="C14" s="11">
        <v>186622.80247435521</v>
      </c>
      <c r="D14" s="11">
        <v>171438.89246810929</v>
      </c>
      <c r="E14" s="11">
        <v>164248.60380401573</v>
      </c>
      <c r="F14" s="11">
        <v>180893.49852407779</v>
      </c>
      <c r="G14" s="11">
        <v>185393.64664363579</v>
      </c>
      <c r="H14" s="11">
        <v>185931.79041237093</v>
      </c>
      <c r="I14" s="11">
        <v>212159.41442631441</v>
      </c>
      <c r="J14" s="11">
        <v>245127.27543538221</v>
      </c>
      <c r="K14" s="11">
        <v>260800.35601113929</v>
      </c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30" t="s">
        <v>65</v>
      </c>
      <c r="B15" s="29" t="s">
        <v>6</v>
      </c>
      <c r="C15" s="11">
        <v>67095.156815700015</v>
      </c>
      <c r="D15" s="11">
        <v>63127.310346993014</v>
      </c>
      <c r="E15" s="11">
        <v>66590.155204814699</v>
      </c>
      <c r="F15" s="11">
        <v>66452.087401927973</v>
      </c>
      <c r="G15" s="11">
        <v>72498.926151372696</v>
      </c>
      <c r="H15" s="11">
        <v>65241.680320662199</v>
      </c>
      <c r="I15" s="11">
        <v>69657.737866166441</v>
      </c>
      <c r="J15" s="11">
        <v>75712.689246970418</v>
      </c>
      <c r="K15" s="11">
        <v>78731.750449011161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 s="18" customFormat="1">
      <c r="A16" s="42"/>
      <c r="B16" s="32" t="s">
        <v>29</v>
      </c>
      <c r="C16" s="20">
        <f t="shared" ref="C16:K16" si="2">+C13+C14+C15</f>
        <v>684340.79027720098</v>
      </c>
      <c r="D16" s="20">
        <f t="shared" si="2"/>
        <v>666348.92436940467</v>
      </c>
      <c r="E16" s="20">
        <f t="shared" si="2"/>
        <v>697650.52848663356</v>
      </c>
      <c r="F16" s="20">
        <f t="shared" si="2"/>
        <v>770831.04435747419</v>
      </c>
      <c r="G16" s="20">
        <f t="shared" si="2"/>
        <v>855946.92241057218</v>
      </c>
      <c r="H16" s="20">
        <f t="shared" si="2"/>
        <v>926284.21261539194</v>
      </c>
      <c r="I16" s="20">
        <f t="shared" si="2"/>
        <v>1064726.9766109856</v>
      </c>
      <c r="J16" s="20">
        <f t="shared" si="2"/>
        <v>1143917.4184633126</v>
      </c>
      <c r="K16" s="20">
        <f t="shared" si="2"/>
        <v>1226048.5261346186</v>
      </c>
      <c r="L16" s="1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15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15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15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16"/>
      <c r="FW16" s="16"/>
      <c r="FX16" s="16"/>
      <c r="FY16" s="17"/>
    </row>
    <row r="17" spans="1:181" s="9" customFormat="1" ht="28.5">
      <c r="A17" s="26" t="s">
        <v>66</v>
      </c>
      <c r="B17" s="27" t="s">
        <v>7</v>
      </c>
      <c r="C17" s="12">
        <f t="shared" ref="C17:K17" si="3">C18+C19</f>
        <v>31445.820800000001</v>
      </c>
      <c r="D17" s="12">
        <f t="shared" si="3"/>
        <v>50934.612523793861</v>
      </c>
      <c r="E17" s="12">
        <f t="shared" si="3"/>
        <v>60934.326689633766</v>
      </c>
      <c r="F17" s="12">
        <f t="shared" si="3"/>
        <v>60092.797083652891</v>
      </c>
      <c r="G17" s="12">
        <f t="shared" si="3"/>
        <v>61863.441029078502</v>
      </c>
      <c r="H17" s="12">
        <f t="shared" si="3"/>
        <v>66329.539523131185</v>
      </c>
      <c r="I17" s="12">
        <f t="shared" si="3"/>
        <v>76206.899882089027</v>
      </c>
      <c r="J17" s="12">
        <f t="shared" si="3"/>
        <v>84898.883616932188</v>
      </c>
      <c r="K17" s="12">
        <f t="shared" si="3"/>
        <v>92638.035859205178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28">
        <v>6.1</v>
      </c>
      <c r="B18" s="29" t="s">
        <v>8</v>
      </c>
      <c r="C18" s="13">
        <v>26676.665000000001</v>
      </c>
      <c r="D18" s="13">
        <v>46228.591489531245</v>
      </c>
      <c r="E18" s="13">
        <v>56182.167273895138</v>
      </c>
      <c r="F18" s="13">
        <v>55286.047196288666</v>
      </c>
      <c r="G18" s="13">
        <v>56958.107352551946</v>
      </c>
      <c r="H18" s="13">
        <v>61346.452238024714</v>
      </c>
      <c r="I18" s="13">
        <v>70125.714813211147</v>
      </c>
      <c r="J18" s="13">
        <v>78419.872142555003</v>
      </c>
      <c r="K18" s="13">
        <v>85568.415250249949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28">
        <v>6.2</v>
      </c>
      <c r="B19" s="29" t="s">
        <v>9</v>
      </c>
      <c r="C19" s="13">
        <v>4769.1558000000005</v>
      </c>
      <c r="D19" s="13">
        <v>4706.0210342626142</v>
      </c>
      <c r="E19" s="13">
        <v>4752.1594157386262</v>
      </c>
      <c r="F19" s="13">
        <v>4806.749887364228</v>
      </c>
      <c r="G19" s="13">
        <v>4905.3336765265549</v>
      </c>
      <c r="H19" s="13">
        <v>4983.0872851064642</v>
      </c>
      <c r="I19" s="13">
        <v>6081.1850688778723</v>
      </c>
      <c r="J19" s="13">
        <v>6479.0114743771892</v>
      </c>
      <c r="K19" s="13">
        <v>7069.6206089552361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42.75">
      <c r="A20" s="26" t="s">
        <v>67</v>
      </c>
      <c r="B20" s="33" t="s">
        <v>10</v>
      </c>
      <c r="C20" s="12">
        <f t="shared" ref="C20:K20" si="4">SUM(C21:C27)</f>
        <v>28365.223690417799</v>
      </c>
      <c r="D20" s="12">
        <f t="shared" si="4"/>
        <v>33784.17972938122</v>
      </c>
      <c r="E20" s="12">
        <f t="shared" si="4"/>
        <v>37524.549846435148</v>
      </c>
      <c r="F20" s="12">
        <f t="shared" si="4"/>
        <v>40087.551603306929</v>
      </c>
      <c r="G20" s="12">
        <f t="shared" si="4"/>
        <v>43118.594881432698</v>
      </c>
      <c r="H20" s="12">
        <f t="shared" si="4"/>
        <v>48607.96611786171</v>
      </c>
      <c r="I20" s="12">
        <f t="shared" si="4"/>
        <v>49843.375907508293</v>
      </c>
      <c r="J20" s="12">
        <f t="shared" si="4"/>
        <v>51410.467654984066</v>
      </c>
      <c r="K20" s="12">
        <f t="shared" si="4"/>
        <v>54804.629058513128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28">
        <v>7.1</v>
      </c>
      <c r="B21" s="29" t="s">
        <v>11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/>
      <c r="K21" s="13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28">
        <v>7.2</v>
      </c>
      <c r="B22" s="29" t="s">
        <v>12</v>
      </c>
      <c r="C22" s="13">
        <v>21351.451000000001</v>
      </c>
      <c r="D22" s="13">
        <v>26695.160424469905</v>
      </c>
      <c r="E22" s="13">
        <v>28348.568887435842</v>
      </c>
      <c r="F22" s="13">
        <v>29772.275847244713</v>
      </c>
      <c r="G22" s="13">
        <v>31273.831890383801</v>
      </c>
      <c r="H22" s="13">
        <v>36604.897891992397</v>
      </c>
      <c r="I22" s="13">
        <v>37631.34267005224</v>
      </c>
      <c r="J22" s="13">
        <v>39196.425350482139</v>
      </c>
      <c r="K22" s="13">
        <v>42043.358522673523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28">
        <v>7.3</v>
      </c>
      <c r="B23" s="29" t="s">
        <v>13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28">
        <v>7.4</v>
      </c>
      <c r="B24" s="29" t="s">
        <v>14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28">
        <v>7.5</v>
      </c>
      <c r="B25" s="29" t="s">
        <v>15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28">
        <v>7.6</v>
      </c>
      <c r="B26" s="29" t="s">
        <v>16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8.5">
      <c r="A27" s="28">
        <v>7.7</v>
      </c>
      <c r="B27" s="29" t="s">
        <v>17</v>
      </c>
      <c r="C27" s="13">
        <v>7013.7726904177962</v>
      </c>
      <c r="D27" s="13">
        <v>7089.0193049113168</v>
      </c>
      <c r="E27" s="13">
        <v>9175.9809589993056</v>
      </c>
      <c r="F27" s="13">
        <v>10315.275756062216</v>
      </c>
      <c r="G27" s="13">
        <v>11844.762991048901</v>
      </c>
      <c r="H27" s="13">
        <v>12003.068225869316</v>
      </c>
      <c r="I27" s="13">
        <v>12212.033237456057</v>
      </c>
      <c r="J27" s="13">
        <v>12214.042304501923</v>
      </c>
      <c r="K27" s="13">
        <v>12761.270535839603</v>
      </c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30" t="s">
        <v>68</v>
      </c>
      <c r="B28" s="29" t="s">
        <v>18</v>
      </c>
      <c r="C28" s="11">
        <v>16521</v>
      </c>
      <c r="D28" s="11">
        <v>17341</v>
      </c>
      <c r="E28" s="11">
        <v>18238</v>
      </c>
      <c r="F28" s="11">
        <v>19558</v>
      </c>
      <c r="G28" s="11">
        <v>37251</v>
      </c>
      <c r="H28" s="11">
        <v>24242</v>
      </c>
      <c r="I28" s="11">
        <v>24024</v>
      </c>
      <c r="J28" s="11">
        <v>24717</v>
      </c>
      <c r="K28" s="11">
        <v>24962.35943618196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42.75">
      <c r="A29" s="30" t="s">
        <v>69</v>
      </c>
      <c r="B29" s="29" t="s">
        <v>19</v>
      </c>
      <c r="C29" s="11">
        <v>58394.010074169004</v>
      </c>
      <c r="D29" s="11">
        <v>59636.034500099682</v>
      </c>
      <c r="E29" s="11">
        <v>61883.011481134272</v>
      </c>
      <c r="F29" s="11">
        <v>62724.618707154863</v>
      </c>
      <c r="G29" s="11">
        <v>63001.233070106086</v>
      </c>
      <c r="H29" s="11">
        <v>65050.479011054907</v>
      </c>
      <c r="I29" s="11">
        <v>66879.977270305972</v>
      </c>
      <c r="J29" s="11">
        <v>70065.184515601301</v>
      </c>
      <c r="K29" s="11">
        <v>72039.044530687417</v>
      </c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30" t="s">
        <v>70</v>
      </c>
      <c r="B30" s="29" t="s">
        <v>44</v>
      </c>
      <c r="C30" s="11">
        <v>74027</v>
      </c>
      <c r="D30" s="11">
        <v>79859.833084947852</v>
      </c>
      <c r="E30" s="11">
        <v>83802.120935137966</v>
      </c>
      <c r="F30" s="11">
        <v>89269.517964311439</v>
      </c>
      <c r="G30" s="11">
        <v>90140.841160634169</v>
      </c>
      <c r="H30" s="11">
        <v>90425.29235587141</v>
      </c>
      <c r="I30" s="11">
        <v>91840.968765116442</v>
      </c>
      <c r="J30" s="11">
        <v>127389.17233607468</v>
      </c>
      <c r="K30" s="11">
        <v>140626.00835444816</v>
      </c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30" t="s">
        <v>71</v>
      </c>
      <c r="B31" s="29" t="s">
        <v>20</v>
      </c>
      <c r="C31" s="11">
        <v>105179.27978044801</v>
      </c>
      <c r="D31" s="11">
        <v>106068.39972911053</v>
      </c>
      <c r="E31" s="11">
        <v>107404.86918824642</v>
      </c>
      <c r="F31" s="11">
        <v>116567.90743852129</v>
      </c>
      <c r="G31" s="11">
        <v>118230.80328165785</v>
      </c>
      <c r="H31" s="11">
        <v>124049.74621560224</v>
      </c>
      <c r="I31" s="11">
        <v>127337.70062292967</v>
      </c>
      <c r="J31" s="11">
        <v>133583.17929911005</v>
      </c>
      <c r="K31" s="11">
        <v>138226.32977141367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31"/>
      <c r="B32" s="32" t="s">
        <v>30</v>
      </c>
      <c r="C32" s="20">
        <f t="shared" ref="C32:K32" si="5">C17+C20+C28+C29+C30+C31</f>
        <v>313932.33434503479</v>
      </c>
      <c r="D32" s="20">
        <f t="shared" si="5"/>
        <v>347624.05956733314</v>
      </c>
      <c r="E32" s="20">
        <f t="shared" si="5"/>
        <v>369786.87814058759</v>
      </c>
      <c r="F32" s="20">
        <f t="shared" si="5"/>
        <v>388300.39279694739</v>
      </c>
      <c r="G32" s="20">
        <f t="shared" si="5"/>
        <v>413605.91342290933</v>
      </c>
      <c r="H32" s="20">
        <f t="shared" si="5"/>
        <v>418705.02322352142</v>
      </c>
      <c r="I32" s="20">
        <f t="shared" si="5"/>
        <v>436132.92244794936</v>
      </c>
      <c r="J32" s="20">
        <f t="shared" si="5"/>
        <v>492063.88742270228</v>
      </c>
      <c r="K32" s="20">
        <f t="shared" si="5"/>
        <v>523296.40701044956</v>
      </c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34" t="s">
        <v>27</v>
      </c>
      <c r="B33" s="35" t="s">
        <v>31</v>
      </c>
      <c r="C33" s="21">
        <f t="shared" ref="C33:K33" si="6">C6+C11+C13+C14+C15+C17+C20+C28+C29+C30+C31</f>
        <v>1089209.6836957987</v>
      </c>
      <c r="D33" s="21">
        <f t="shared" si="6"/>
        <v>1108183.4704464464</v>
      </c>
      <c r="E33" s="21">
        <f t="shared" si="6"/>
        <v>1165257.4627367752</v>
      </c>
      <c r="F33" s="21">
        <f t="shared" si="6"/>
        <v>1259454.6743109256</v>
      </c>
      <c r="G33" s="21">
        <f t="shared" si="6"/>
        <v>1373907.843890351</v>
      </c>
      <c r="H33" s="21">
        <f t="shared" si="6"/>
        <v>1458524.69125962</v>
      </c>
      <c r="I33" s="21">
        <f t="shared" si="6"/>
        <v>1632631.0570636101</v>
      </c>
      <c r="J33" s="21">
        <f t="shared" si="6"/>
        <v>1774108.167894566</v>
      </c>
      <c r="K33" s="21">
        <f t="shared" si="6"/>
        <v>1896814.3782503463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36" t="s">
        <v>33</v>
      </c>
      <c r="B34" s="37" t="s">
        <v>25</v>
      </c>
      <c r="C34" s="11">
        <v>40600</v>
      </c>
      <c r="D34" s="11">
        <v>49304.793267471643</v>
      </c>
      <c r="E34" s="11">
        <v>60795.935647756138</v>
      </c>
      <c r="F34" s="11">
        <v>61602.741247963313</v>
      </c>
      <c r="G34" s="11">
        <v>74325.791748254909</v>
      </c>
      <c r="H34" s="11">
        <v>90207.95957768787</v>
      </c>
      <c r="I34" s="11">
        <v>140919.62759768765</v>
      </c>
      <c r="J34" s="11">
        <v>108851.29734167467</v>
      </c>
      <c r="K34" s="11">
        <v>116379.93288424436</v>
      </c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36" t="s">
        <v>34</v>
      </c>
      <c r="B35" s="37" t="s">
        <v>24</v>
      </c>
      <c r="C35" s="11">
        <v>13300</v>
      </c>
      <c r="D35" s="11">
        <v>15367.727771679474</v>
      </c>
      <c r="E35" s="11">
        <v>14648.602878916174</v>
      </c>
      <c r="F35" s="11">
        <v>13960.324292947851</v>
      </c>
      <c r="G35" s="11">
        <v>11283.528483566013</v>
      </c>
      <c r="H35" s="11">
        <v>9005.910155858277</v>
      </c>
      <c r="I35" s="11">
        <v>6215.0809293494358</v>
      </c>
      <c r="J35" s="11">
        <v>10732.084280833744</v>
      </c>
      <c r="K35" s="11">
        <v>11474.362536911121</v>
      </c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8" t="s">
        <v>35</v>
      </c>
      <c r="B36" s="39" t="s">
        <v>45</v>
      </c>
      <c r="C36" s="20">
        <f t="shared" ref="C36:K36" si="7">C33+C34-C35</f>
        <v>1116509.6836957987</v>
      </c>
      <c r="D36" s="20">
        <f t="shared" si="7"/>
        <v>1142120.5359422388</v>
      </c>
      <c r="E36" s="20">
        <f t="shared" si="7"/>
        <v>1211404.7955056152</v>
      </c>
      <c r="F36" s="20">
        <f t="shared" si="7"/>
        <v>1307097.0912659413</v>
      </c>
      <c r="G36" s="20">
        <f t="shared" si="7"/>
        <v>1436950.1071550399</v>
      </c>
      <c r="H36" s="20">
        <f t="shared" si="7"/>
        <v>1539726.7406814494</v>
      </c>
      <c r="I36" s="20">
        <f t="shared" si="7"/>
        <v>1767335.6037319482</v>
      </c>
      <c r="J36" s="20">
        <f t="shared" si="7"/>
        <v>1872227.3809554067</v>
      </c>
      <c r="K36" s="20">
        <f t="shared" si="7"/>
        <v>2001719.9485976796</v>
      </c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36" t="s">
        <v>36</v>
      </c>
      <c r="B37" s="37" t="s">
        <v>32</v>
      </c>
      <c r="C37" s="24">
        <f>GSVA_cur!C37</f>
        <v>6140</v>
      </c>
      <c r="D37" s="24">
        <f>GSVA_cur!D37</f>
        <v>6210</v>
      </c>
      <c r="E37" s="24">
        <f>GSVA_cur!E37</f>
        <v>6270</v>
      </c>
      <c r="F37" s="24">
        <f>GSVA_cur!F37</f>
        <v>6330</v>
      </c>
      <c r="G37" s="24">
        <f>GSVA_cur!G37</f>
        <v>6400</v>
      </c>
      <c r="H37" s="24">
        <f>GSVA_cur!H37</f>
        <v>6470</v>
      </c>
      <c r="I37" s="24">
        <f>GSVA_cur!I37</f>
        <v>6540</v>
      </c>
      <c r="J37" s="24">
        <f>GSVA_cur!J37</f>
        <v>6600</v>
      </c>
      <c r="K37" s="24">
        <f>GSVA_cur!K37</f>
        <v>6670</v>
      </c>
      <c r="M37" s="2"/>
      <c r="N37" s="2"/>
      <c r="O37" s="2"/>
      <c r="P37" s="2"/>
    </row>
    <row r="38" spans="1:181">
      <c r="A38" s="38" t="s">
        <v>37</v>
      </c>
      <c r="B38" s="39" t="s">
        <v>48</v>
      </c>
      <c r="C38" s="14">
        <f>C36/C37*1000</f>
        <v>181841.96802863173</v>
      </c>
      <c r="D38" s="14">
        <f t="shared" ref="D38:K38" si="8">D36/D37*1000</f>
        <v>183916.35039327518</v>
      </c>
      <c r="E38" s="14">
        <f t="shared" si="8"/>
        <v>193206.5064602257</v>
      </c>
      <c r="F38" s="14">
        <f t="shared" si="8"/>
        <v>206492.43147961158</v>
      </c>
      <c r="G38" s="14">
        <f t="shared" si="8"/>
        <v>224523.45424297499</v>
      </c>
      <c r="H38" s="14">
        <f t="shared" si="8"/>
        <v>237979.40350563359</v>
      </c>
      <c r="I38" s="14">
        <f t="shared" si="8"/>
        <v>270234.80179387587</v>
      </c>
      <c r="J38" s="14">
        <f t="shared" si="8"/>
        <v>283670.81529627374</v>
      </c>
      <c r="K38" s="14">
        <f t="shared" si="8"/>
        <v>300107.9383204917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SheetLayoutView="100" workbookViewId="0">
      <pane xSplit="2" ySplit="5" topLeftCell="C21" activePane="bottomRight" state="frozen"/>
      <selection activeCell="H2" sqref="H2"/>
      <selection pane="topRight" activeCell="H2" sqref="H2"/>
      <selection pane="bottomLeft" activeCell="H2" sqref="H2"/>
      <selection pane="bottomRight" activeCell="L3" sqref="L3"/>
    </sheetView>
  </sheetViews>
  <sheetFormatPr defaultColWidth="8.85546875" defaultRowHeight="15"/>
  <cols>
    <col min="1" max="1" width="11" style="1" customWidth="1"/>
    <col min="2" max="2" width="34.140625" style="1" customWidth="1"/>
    <col min="3" max="5" width="14.85546875" style="1" customWidth="1"/>
    <col min="6" max="6" width="14.85546875" style="3" customWidth="1"/>
    <col min="7" max="10" width="12.85546875" style="2" customWidth="1"/>
    <col min="11" max="11" width="12.8554687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21">
      <c r="A1" s="1" t="s">
        <v>43</v>
      </c>
      <c r="B1" s="10" t="s">
        <v>56</v>
      </c>
      <c r="H1" s="2" t="s">
        <v>72</v>
      </c>
      <c r="K1" s="4"/>
    </row>
    <row r="2" spans="1:181" ht="15.75">
      <c r="A2" s="8" t="s">
        <v>40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22" t="s">
        <v>0</v>
      </c>
      <c r="B5" s="23" t="s">
        <v>1</v>
      </c>
      <c r="C5" s="24" t="s">
        <v>21</v>
      </c>
      <c r="D5" s="24" t="s">
        <v>22</v>
      </c>
      <c r="E5" s="24" t="s">
        <v>23</v>
      </c>
      <c r="F5" s="24" t="s">
        <v>46</v>
      </c>
      <c r="G5" s="25" t="s">
        <v>55</v>
      </c>
      <c r="H5" s="25" t="s">
        <v>57</v>
      </c>
      <c r="I5" s="25" t="s">
        <v>58</v>
      </c>
      <c r="J5" s="25" t="s">
        <v>59</v>
      </c>
      <c r="K5" s="25" t="s">
        <v>61</v>
      </c>
    </row>
    <row r="6" spans="1:181" s="9" customFormat="1">
      <c r="A6" s="26" t="s">
        <v>26</v>
      </c>
      <c r="B6" s="27" t="s">
        <v>2</v>
      </c>
      <c r="C6" s="12">
        <f t="shared" ref="C6:K6" si="0">SUM(C7:C10)</f>
        <v>79504.903475905186</v>
      </c>
      <c r="D6" s="12">
        <f t="shared" si="0"/>
        <v>95829.727172877829</v>
      </c>
      <c r="E6" s="12">
        <f t="shared" si="0"/>
        <v>107372.27593585951</v>
      </c>
      <c r="F6" s="12">
        <f t="shared" si="0"/>
        <v>123031.77693524725</v>
      </c>
      <c r="G6" s="12">
        <f t="shared" si="0"/>
        <v>137481.10071749712</v>
      </c>
      <c r="H6" s="12">
        <f t="shared" si="0"/>
        <v>170640.42811464521</v>
      </c>
      <c r="I6" s="12">
        <f t="shared" si="0"/>
        <v>217829.75852697858</v>
      </c>
      <c r="J6" s="12">
        <f t="shared" si="0"/>
        <v>244072.51626529382</v>
      </c>
      <c r="K6" s="12">
        <f t="shared" si="0"/>
        <v>287186.88785494358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28">
        <v>1.1000000000000001</v>
      </c>
      <c r="B7" s="29" t="s">
        <v>49</v>
      </c>
      <c r="C7" s="11">
        <v>67798.640508059092</v>
      </c>
      <c r="D7" s="11">
        <v>82761.019492071529</v>
      </c>
      <c r="E7" s="11">
        <v>89723.66975553683</v>
      </c>
      <c r="F7" s="11">
        <v>100556.16571657434</v>
      </c>
      <c r="G7" s="11">
        <v>107739.11173765331</v>
      </c>
      <c r="H7" s="12">
        <v>137539.43000648101</v>
      </c>
      <c r="I7" s="12">
        <v>178394.45697574352</v>
      </c>
      <c r="J7" s="12">
        <v>198749.95152224053</v>
      </c>
      <c r="K7" s="11">
        <v>233726.25024368276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28">
        <v>1.2</v>
      </c>
      <c r="B8" s="29" t="s">
        <v>50</v>
      </c>
      <c r="C8" s="11">
        <v>7479.7500477781623</v>
      </c>
      <c r="D8" s="11">
        <v>8575.6836544775979</v>
      </c>
      <c r="E8" s="11">
        <v>12761.111462486002</v>
      </c>
      <c r="F8" s="11">
        <v>16581.467631399231</v>
      </c>
      <c r="G8" s="11">
        <v>23204.990709390746</v>
      </c>
      <c r="H8" s="12">
        <v>26518.602394663529</v>
      </c>
      <c r="I8" s="12">
        <v>30314.38066681708</v>
      </c>
      <c r="J8" s="12">
        <v>35407.248446925696</v>
      </c>
      <c r="K8" s="11">
        <v>42076.013028814297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28">
        <v>1.3</v>
      </c>
      <c r="B9" s="29" t="s">
        <v>51</v>
      </c>
      <c r="C9" s="11">
        <v>3973.920250067933</v>
      </c>
      <c r="D9" s="11">
        <v>4092.421303793476</v>
      </c>
      <c r="E9" s="11">
        <v>4419.5254299956659</v>
      </c>
      <c r="F9" s="11">
        <v>5359.6135561826823</v>
      </c>
      <c r="G9" s="11">
        <v>5985.3090545320874</v>
      </c>
      <c r="H9" s="12">
        <v>5990.8585635522431</v>
      </c>
      <c r="I9" s="12">
        <v>8448.3430001006564</v>
      </c>
      <c r="J9" s="12">
        <v>9129.2459444832457</v>
      </c>
      <c r="K9" s="11">
        <v>10517.967648476544</v>
      </c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28">
        <v>1.4</v>
      </c>
      <c r="B10" s="29" t="s">
        <v>52</v>
      </c>
      <c r="C10" s="11">
        <v>252.59267</v>
      </c>
      <c r="D10" s="11">
        <v>400.60272253521117</v>
      </c>
      <c r="E10" s="11">
        <v>467.9692878410001</v>
      </c>
      <c r="F10" s="11">
        <v>534.53003109099996</v>
      </c>
      <c r="G10" s="11">
        <v>551.6892159209732</v>
      </c>
      <c r="H10" s="12">
        <v>591.53714994845188</v>
      </c>
      <c r="I10" s="12">
        <v>672.57788431732354</v>
      </c>
      <c r="J10" s="12">
        <v>786.07035164436934</v>
      </c>
      <c r="K10" s="11">
        <v>866.6569339700178</v>
      </c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30" t="s">
        <v>62</v>
      </c>
      <c r="B11" s="29" t="s">
        <v>3</v>
      </c>
      <c r="C11" s="11">
        <v>696.65559765759997</v>
      </c>
      <c r="D11" s="11">
        <v>763.56517479679997</v>
      </c>
      <c r="E11" s="11">
        <v>1061.2468052991999</v>
      </c>
      <c r="F11" s="11">
        <v>1070.396722</v>
      </c>
      <c r="G11" s="11">
        <v>1347.8751131126</v>
      </c>
      <c r="H11" s="12">
        <v>1408.4042565807999</v>
      </c>
      <c r="I11" s="12">
        <v>1633.1593114532186</v>
      </c>
      <c r="J11" s="12">
        <v>1692.2317068760283</v>
      </c>
      <c r="K11" s="11">
        <v>1903.7135200394976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31"/>
      <c r="B12" s="40" t="s">
        <v>28</v>
      </c>
      <c r="C12" s="20">
        <f t="shared" ref="C12:K12" si="1">C6+C11</f>
        <v>80201.559073562792</v>
      </c>
      <c r="D12" s="20">
        <f t="shared" si="1"/>
        <v>96593.292347674622</v>
      </c>
      <c r="E12" s="20">
        <f t="shared" si="1"/>
        <v>108433.52274115871</v>
      </c>
      <c r="F12" s="20">
        <f t="shared" si="1"/>
        <v>124102.17365724726</v>
      </c>
      <c r="G12" s="20">
        <f t="shared" si="1"/>
        <v>138828.97583060971</v>
      </c>
      <c r="H12" s="20">
        <f t="shared" si="1"/>
        <v>172048.83237122602</v>
      </c>
      <c r="I12" s="20">
        <f t="shared" si="1"/>
        <v>219462.91783843181</v>
      </c>
      <c r="J12" s="20">
        <f t="shared" si="1"/>
        <v>245764.74797216983</v>
      </c>
      <c r="K12" s="20">
        <f t="shared" si="1"/>
        <v>289090.60137498309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26" t="s">
        <v>63</v>
      </c>
      <c r="B13" s="27" t="s">
        <v>4</v>
      </c>
      <c r="C13" s="11">
        <v>413379.83098714583</v>
      </c>
      <c r="D13" s="11">
        <v>441714.19219629664</v>
      </c>
      <c r="E13" s="11">
        <v>501920.6850730544</v>
      </c>
      <c r="F13" s="11">
        <v>560283.59400000004</v>
      </c>
      <c r="G13" s="11">
        <v>656611.23929465527</v>
      </c>
      <c r="H13" s="11">
        <v>809513.68006557296</v>
      </c>
      <c r="I13" s="11">
        <v>1038004.4424294031</v>
      </c>
      <c r="J13" s="11">
        <v>1132647.4211724226</v>
      </c>
      <c r="K13" s="11">
        <v>1264992.4320688301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8.5">
      <c r="A14" s="30" t="s">
        <v>64</v>
      </c>
      <c r="B14" s="29" t="s">
        <v>5</v>
      </c>
      <c r="C14" s="11">
        <v>127866.80247435521</v>
      </c>
      <c r="D14" s="11">
        <v>127543.9975323207</v>
      </c>
      <c r="E14" s="11">
        <v>128359.25103931417</v>
      </c>
      <c r="F14" s="11">
        <v>149376.59967968016</v>
      </c>
      <c r="G14" s="11">
        <v>163740.44017372598</v>
      </c>
      <c r="H14" s="11">
        <v>172034.72490000873</v>
      </c>
      <c r="I14" s="11">
        <v>212183.61622445955</v>
      </c>
      <c r="J14" s="11">
        <v>238309.29128730699</v>
      </c>
      <c r="K14" s="11">
        <v>268295.62989163795</v>
      </c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30" t="s">
        <v>65</v>
      </c>
      <c r="B15" s="29" t="s">
        <v>6</v>
      </c>
      <c r="C15" s="11">
        <v>63928.1568157</v>
      </c>
      <c r="D15" s="11">
        <v>64183.17736791473</v>
      </c>
      <c r="E15" s="11">
        <v>71020.691600000006</v>
      </c>
      <c r="F15" s="11">
        <v>72965.616197200012</v>
      </c>
      <c r="G15" s="11">
        <v>90988.540899999993</v>
      </c>
      <c r="H15" s="11">
        <v>84494.175499999998</v>
      </c>
      <c r="I15" s="11">
        <v>95147.742624999999</v>
      </c>
      <c r="J15" s="11">
        <v>118630</v>
      </c>
      <c r="K15" s="11">
        <v>134897.5637375495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31"/>
      <c r="B16" s="40" t="s">
        <v>29</v>
      </c>
      <c r="C16" s="20">
        <f t="shared" ref="C16:K16" si="2">+C13+C14+C15</f>
        <v>605174.79027720098</v>
      </c>
      <c r="D16" s="20">
        <f t="shared" si="2"/>
        <v>633441.36709653202</v>
      </c>
      <c r="E16" s="20">
        <f t="shared" si="2"/>
        <v>701300.62771236862</v>
      </c>
      <c r="F16" s="20">
        <f t="shared" si="2"/>
        <v>782625.80987688026</v>
      </c>
      <c r="G16" s="20">
        <f t="shared" si="2"/>
        <v>911340.22036838124</v>
      </c>
      <c r="H16" s="20">
        <f t="shared" si="2"/>
        <v>1066042.5804655817</v>
      </c>
      <c r="I16" s="20">
        <f t="shared" si="2"/>
        <v>1345335.8012788626</v>
      </c>
      <c r="J16" s="20">
        <f t="shared" si="2"/>
        <v>1489586.7124597295</v>
      </c>
      <c r="K16" s="20">
        <f t="shared" si="2"/>
        <v>1668185.6256980177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 ht="28.5">
      <c r="A17" s="26" t="s">
        <v>66</v>
      </c>
      <c r="B17" s="27" t="s">
        <v>7</v>
      </c>
      <c r="C17" s="12">
        <f t="shared" ref="C17:K17" si="3">C18+C19</f>
        <v>27758.820800000001</v>
      </c>
      <c r="D17" s="12">
        <f t="shared" si="3"/>
        <v>50334.262000000002</v>
      </c>
      <c r="E17" s="12">
        <f t="shared" si="3"/>
        <v>64508.575000000004</v>
      </c>
      <c r="F17" s="12">
        <f t="shared" si="3"/>
        <v>64717.643111376383</v>
      </c>
      <c r="G17" s="12">
        <f t="shared" si="3"/>
        <v>74879.214600000007</v>
      </c>
      <c r="H17" s="12">
        <f t="shared" si="3"/>
        <v>83800.755899999989</v>
      </c>
      <c r="I17" s="12">
        <f t="shared" si="3"/>
        <v>112400.2612207583</v>
      </c>
      <c r="J17" s="12">
        <f t="shared" si="3"/>
        <v>137072.94988124401</v>
      </c>
      <c r="K17" s="12">
        <f t="shared" si="3"/>
        <v>165753.64473806546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28">
        <v>6.1</v>
      </c>
      <c r="B18" s="29" t="s">
        <v>8</v>
      </c>
      <c r="C18" s="13">
        <v>23548.845106839508</v>
      </c>
      <c r="D18" s="13">
        <v>45683.636228107338</v>
      </c>
      <c r="E18" s="13">
        <v>59482.266896516645</v>
      </c>
      <c r="F18" s="13">
        <v>59543.609130439268</v>
      </c>
      <c r="G18" s="13">
        <v>69041.833507526419</v>
      </c>
      <c r="H18" s="13">
        <v>77407.068418872354</v>
      </c>
      <c r="I18" s="13">
        <v>104158.72549863165</v>
      </c>
      <c r="J18" s="13">
        <v>127957.61817799797</v>
      </c>
      <c r="K18" s="13">
        <v>154731.05089939438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28">
        <v>6.2</v>
      </c>
      <c r="B19" s="29" t="s">
        <v>9</v>
      </c>
      <c r="C19" s="13">
        <v>4209.9756931604934</v>
      </c>
      <c r="D19" s="13">
        <v>4650.6257718926636</v>
      </c>
      <c r="E19" s="13">
        <v>5026.3081034833594</v>
      </c>
      <c r="F19" s="13">
        <v>5174.0339809371126</v>
      </c>
      <c r="G19" s="13">
        <v>5837.3810924735835</v>
      </c>
      <c r="H19" s="13">
        <v>6393.6874811276402</v>
      </c>
      <c r="I19" s="13">
        <v>8241.5357221266459</v>
      </c>
      <c r="J19" s="13">
        <v>9115.3317032460509</v>
      </c>
      <c r="K19" s="13">
        <v>11022.593838671088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42.75">
      <c r="A20" s="26" t="s">
        <v>67</v>
      </c>
      <c r="B20" s="33" t="s">
        <v>10</v>
      </c>
      <c r="C20" s="12">
        <f t="shared" ref="C20:K20" si="4">SUM(C21:C27)</f>
        <v>24148.223690417799</v>
      </c>
      <c r="D20" s="12">
        <f t="shared" si="4"/>
        <v>31238.601056921671</v>
      </c>
      <c r="E20" s="12">
        <f t="shared" si="4"/>
        <v>35748.606879999999</v>
      </c>
      <c r="F20" s="12">
        <f t="shared" si="4"/>
        <v>38211.616200046432</v>
      </c>
      <c r="G20" s="12">
        <f t="shared" si="4"/>
        <v>41625.51206327659</v>
      </c>
      <c r="H20" s="12">
        <f t="shared" si="4"/>
        <v>48052.416706410891</v>
      </c>
      <c r="I20" s="12">
        <f t="shared" si="4"/>
        <v>47304.563499999997</v>
      </c>
      <c r="J20" s="12">
        <f t="shared" si="4"/>
        <v>50675.1895</v>
      </c>
      <c r="K20" s="12">
        <f t="shared" si="4"/>
        <v>54589.631099986043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28">
        <v>7.1</v>
      </c>
      <c r="B21" s="29" t="s">
        <v>11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28">
        <v>7.2</v>
      </c>
      <c r="B22" s="29" t="s">
        <v>12</v>
      </c>
      <c r="C22" s="11">
        <v>18434.451000000001</v>
      </c>
      <c r="D22" s="11">
        <v>25107.77034429678</v>
      </c>
      <c r="E22" s="11">
        <v>27739.966400000001</v>
      </c>
      <c r="F22" s="11">
        <v>28940.050999999999</v>
      </c>
      <c r="G22" s="11">
        <v>30711.866000000002</v>
      </c>
      <c r="H22" s="11">
        <v>36888.224169292596</v>
      </c>
      <c r="I22" s="11">
        <v>37073.563499999997</v>
      </c>
      <c r="J22" s="11">
        <v>40370.1895</v>
      </c>
      <c r="K22" s="11">
        <v>43965.919501959557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28">
        <v>7.3</v>
      </c>
      <c r="B23" s="29" t="s">
        <v>13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28">
        <v>7.4</v>
      </c>
      <c r="B24" s="29" t="s">
        <v>14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28">
        <v>7.5</v>
      </c>
      <c r="B25" s="29" t="s">
        <v>15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28">
        <v>7.6</v>
      </c>
      <c r="B26" s="29" t="s">
        <v>16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8.5">
      <c r="A27" s="28">
        <v>7.7</v>
      </c>
      <c r="B27" s="29" t="s">
        <v>17</v>
      </c>
      <c r="C27" s="11">
        <v>5713.7726904177962</v>
      </c>
      <c r="D27" s="11">
        <v>6130.8307126248919</v>
      </c>
      <c r="E27" s="11">
        <v>8008.64048</v>
      </c>
      <c r="F27" s="11">
        <v>9271.5652000464306</v>
      </c>
      <c r="G27" s="11">
        <v>10913.646063276585</v>
      </c>
      <c r="H27" s="11">
        <v>11164.192537118293</v>
      </c>
      <c r="I27" s="11">
        <v>10231</v>
      </c>
      <c r="J27" s="11">
        <v>10305</v>
      </c>
      <c r="K27" s="11">
        <v>10623.71159802649</v>
      </c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30" t="s">
        <v>68</v>
      </c>
      <c r="B28" s="29" t="s">
        <v>18</v>
      </c>
      <c r="C28" s="11">
        <v>16260</v>
      </c>
      <c r="D28" s="11">
        <v>17379</v>
      </c>
      <c r="E28" s="11">
        <v>19591</v>
      </c>
      <c r="F28" s="11">
        <v>20079</v>
      </c>
      <c r="G28" s="11">
        <v>39371</v>
      </c>
      <c r="H28" s="11">
        <v>25514</v>
      </c>
      <c r="I28" s="11">
        <v>27201</v>
      </c>
      <c r="J28" s="11">
        <v>30135</v>
      </c>
      <c r="K28" s="11">
        <v>32756.507577526882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8.5">
      <c r="A29" s="30" t="s">
        <v>69</v>
      </c>
      <c r="B29" s="29" t="s">
        <v>19</v>
      </c>
      <c r="C29" s="11">
        <v>35692.010074169004</v>
      </c>
      <c r="D29" s="11">
        <v>39078.780403509423</v>
      </c>
      <c r="E29" s="11">
        <v>41992.302966903073</v>
      </c>
      <c r="F29" s="11">
        <v>45185.815855597626</v>
      </c>
      <c r="G29" s="11">
        <v>46596.37374107528</v>
      </c>
      <c r="H29" s="11">
        <v>55171.12260496524</v>
      </c>
      <c r="I29" s="11">
        <v>57655.058952810512</v>
      </c>
      <c r="J29" s="11">
        <v>63990.231218298104</v>
      </c>
      <c r="K29" s="11">
        <v>69911.59336708601</v>
      </c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30" t="s">
        <v>70</v>
      </c>
      <c r="B30" s="29" t="s">
        <v>44</v>
      </c>
      <c r="C30" s="11">
        <v>57122</v>
      </c>
      <c r="D30" s="11">
        <v>66076</v>
      </c>
      <c r="E30" s="11">
        <v>73842</v>
      </c>
      <c r="F30" s="11">
        <v>85853</v>
      </c>
      <c r="G30" s="11">
        <v>92421</v>
      </c>
      <c r="H30" s="11">
        <v>96723</v>
      </c>
      <c r="I30" s="11">
        <v>103802</v>
      </c>
      <c r="J30" s="11">
        <v>151382</v>
      </c>
      <c r="K30" s="11">
        <v>176156.1099839735</v>
      </c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30" t="s">
        <v>71</v>
      </c>
      <c r="B31" s="29" t="s">
        <v>20</v>
      </c>
      <c r="C31" s="11">
        <v>100560.27978044801</v>
      </c>
      <c r="D31" s="11">
        <v>110433.57012898003</v>
      </c>
      <c r="E31" s="11">
        <v>120376.27801536648</v>
      </c>
      <c r="F31" s="11">
        <v>138622.65724521974</v>
      </c>
      <c r="G31" s="11">
        <v>150138.21038364712</v>
      </c>
      <c r="H31" s="11">
        <v>159864.38311271186</v>
      </c>
      <c r="I31" s="11">
        <v>172415.94281361427</v>
      </c>
      <c r="J31" s="11">
        <v>194970.23222082999</v>
      </c>
      <c r="K31" s="11">
        <v>212380.08571584939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31"/>
      <c r="B32" s="40" t="s">
        <v>30</v>
      </c>
      <c r="C32" s="20">
        <f t="shared" ref="C32:K32" si="5">C17+C20+C28+C29+C30+C31</f>
        <v>261541.33434503482</v>
      </c>
      <c r="D32" s="20">
        <f t="shared" si="5"/>
        <v>314540.21358941111</v>
      </c>
      <c r="E32" s="20">
        <f t="shared" si="5"/>
        <v>356058.76286226953</v>
      </c>
      <c r="F32" s="20">
        <f t="shared" si="5"/>
        <v>392669.73241224018</v>
      </c>
      <c r="G32" s="20">
        <f t="shared" si="5"/>
        <v>445031.31078799901</v>
      </c>
      <c r="H32" s="20">
        <f t="shared" si="5"/>
        <v>469125.67832408799</v>
      </c>
      <c r="I32" s="20">
        <f t="shared" si="5"/>
        <v>520778.82648718311</v>
      </c>
      <c r="J32" s="20">
        <f t="shared" si="5"/>
        <v>628225.60282037209</v>
      </c>
      <c r="K32" s="20">
        <f t="shared" si="5"/>
        <v>711547.5724824873</v>
      </c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34" t="s">
        <v>27</v>
      </c>
      <c r="B33" s="41" t="s">
        <v>41</v>
      </c>
      <c r="C33" s="21">
        <f t="shared" ref="C33:K33" si="6">C6+C11+C13+C14+C15+C17+C20+C28+C29+C30+C31</f>
        <v>946917.68369579874</v>
      </c>
      <c r="D33" s="21">
        <f t="shared" si="6"/>
        <v>1044574.8730336176</v>
      </c>
      <c r="E33" s="21">
        <f t="shared" si="6"/>
        <v>1165792.9133157968</v>
      </c>
      <c r="F33" s="21">
        <f t="shared" si="6"/>
        <v>1299397.7159463675</v>
      </c>
      <c r="G33" s="21">
        <f t="shared" si="6"/>
        <v>1495200.5069869896</v>
      </c>
      <c r="H33" s="21">
        <f t="shared" si="6"/>
        <v>1707217.0911608955</v>
      </c>
      <c r="I33" s="21">
        <f t="shared" si="6"/>
        <v>2085577.5456044776</v>
      </c>
      <c r="J33" s="21">
        <f t="shared" si="6"/>
        <v>2363577.0632522716</v>
      </c>
      <c r="K33" s="21">
        <f t="shared" si="6"/>
        <v>2668823.7995554879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36" t="s">
        <v>33</v>
      </c>
      <c r="B34" s="37" t="s">
        <v>25</v>
      </c>
      <c r="C34" s="11">
        <f>GSVA_cur!C34</f>
        <v>40600</v>
      </c>
      <c r="D34" s="11">
        <f>GSVA_cur!D34</f>
        <v>53900</v>
      </c>
      <c r="E34" s="11">
        <f>GSVA_cur!E34</f>
        <v>71800</v>
      </c>
      <c r="F34" s="11">
        <f>GSVA_cur!F34</f>
        <v>72611</v>
      </c>
      <c r="G34" s="11">
        <f>GSVA_cur!G34</f>
        <v>93280</v>
      </c>
      <c r="H34" s="11">
        <f>GSVA_cur!H34</f>
        <v>121200</v>
      </c>
      <c r="I34" s="11">
        <f>GSVA_cur!I34</f>
        <v>207080</v>
      </c>
      <c r="J34" s="11">
        <f>GSVA_cur!J34</f>
        <v>166998</v>
      </c>
      <c r="K34" s="11">
        <f>GSVA_cur!K34</f>
        <v>188931.56411029809</v>
      </c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36" t="s">
        <v>34</v>
      </c>
      <c r="B35" s="37" t="s">
        <v>24</v>
      </c>
      <c r="C35" s="11">
        <f>GSVA_cur!C35</f>
        <v>13300</v>
      </c>
      <c r="D35" s="11">
        <f>GSVA_cur!D35</f>
        <v>16800</v>
      </c>
      <c r="E35" s="11">
        <f>GSVA_cur!E35</f>
        <v>17300</v>
      </c>
      <c r="F35" s="11">
        <f>GSVA_cur!F35</f>
        <v>16455</v>
      </c>
      <c r="G35" s="11">
        <f>GSVA_cur!G35</f>
        <v>14161</v>
      </c>
      <c r="H35" s="11">
        <f>GSVA_cur!H35</f>
        <v>12100</v>
      </c>
      <c r="I35" s="11">
        <f>GSVA_cur!I35</f>
        <v>9133</v>
      </c>
      <c r="J35" s="11">
        <f>GSVA_cur!J35</f>
        <v>16465</v>
      </c>
      <c r="K35" s="11">
        <f>GSVA_cur!K35</f>
        <v>18627.517713242421</v>
      </c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8" t="s">
        <v>35</v>
      </c>
      <c r="B36" s="39" t="s">
        <v>53</v>
      </c>
      <c r="C36" s="20">
        <f t="shared" ref="C36:K36" si="7">C33+C34-C35</f>
        <v>974217.68369579874</v>
      </c>
      <c r="D36" s="20">
        <f t="shared" si="7"/>
        <v>1081674.8730336176</v>
      </c>
      <c r="E36" s="20">
        <f t="shared" si="7"/>
        <v>1220292.9133157968</v>
      </c>
      <c r="F36" s="20">
        <f t="shared" si="7"/>
        <v>1355553.7159463675</v>
      </c>
      <c r="G36" s="20">
        <f t="shared" si="7"/>
        <v>1574319.5069869896</v>
      </c>
      <c r="H36" s="20">
        <f t="shared" si="7"/>
        <v>1816317.0911608955</v>
      </c>
      <c r="I36" s="20">
        <f t="shared" si="7"/>
        <v>2283524.5456044776</v>
      </c>
      <c r="J36" s="20">
        <f t="shared" si="7"/>
        <v>2514110.0632522716</v>
      </c>
      <c r="K36" s="20">
        <f t="shared" si="7"/>
        <v>2839127.8459525439</v>
      </c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36" t="s">
        <v>36</v>
      </c>
      <c r="B37" s="37" t="s">
        <v>32</v>
      </c>
      <c r="C37" s="11">
        <f>GSVA_cur!C37</f>
        <v>6140</v>
      </c>
      <c r="D37" s="11">
        <f>GSVA_cur!D37</f>
        <v>6210</v>
      </c>
      <c r="E37" s="11">
        <f>GSVA_cur!E37</f>
        <v>6270</v>
      </c>
      <c r="F37" s="11">
        <f>GSVA_cur!F37</f>
        <v>6330</v>
      </c>
      <c r="G37" s="11">
        <f>GSVA_cur!G37</f>
        <v>6400</v>
      </c>
      <c r="H37" s="11">
        <f>GSVA_cur!H37</f>
        <v>6470</v>
      </c>
      <c r="I37" s="11">
        <f>GSVA_cur!I37</f>
        <v>6540</v>
      </c>
      <c r="J37" s="11">
        <f>GSVA_cur!J37</f>
        <v>6600</v>
      </c>
      <c r="K37" s="11">
        <f>GSVA_cur!K37</f>
        <v>6670</v>
      </c>
      <c r="M37" s="2"/>
      <c r="N37" s="2"/>
      <c r="O37" s="2"/>
      <c r="P37" s="2"/>
    </row>
    <row r="38" spans="1:181">
      <c r="A38" s="38" t="s">
        <v>37</v>
      </c>
      <c r="B38" s="39" t="s">
        <v>54</v>
      </c>
      <c r="C38" s="20">
        <f t="shared" ref="C38:K38" si="8">C36/C37*1000</f>
        <v>158667.3751947555</v>
      </c>
      <c r="D38" s="20">
        <f t="shared" si="8"/>
        <v>174182.74928077578</v>
      </c>
      <c r="E38" s="20">
        <f t="shared" si="8"/>
        <v>194624.06910937748</v>
      </c>
      <c r="F38" s="20">
        <f t="shared" si="8"/>
        <v>214147.50646862047</v>
      </c>
      <c r="G38" s="20">
        <f t="shared" si="8"/>
        <v>245987.42296671713</v>
      </c>
      <c r="H38" s="20">
        <f t="shared" si="8"/>
        <v>280729.07127679989</v>
      </c>
      <c r="I38" s="20">
        <f t="shared" si="8"/>
        <v>349162.77455725957</v>
      </c>
      <c r="J38" s="20">
        <f t="shared" si="8"/>
        <v>380925.76715943508</v>
      </c>
      <c r="K38" s="20">
        <f t="shared" si="8"/>
        <v>425656.34871852235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Y38"/>
  <sheetViews>
    <sheetView zoomScaleSheetLayoutView="100" workbookViewId="0">
      <pane xSplit="2" ySplit="5" topLeftCell="C6" activePane="bottomRight" state="frozen"/>
      <selection activeCell="H2" sqref="H2"/>
      <selection pane="topRight" activeCell="H2" sqref="H2"/>
      <selection pane="bottomLeft" activeCell="H2" sqref="H2"/>
      <selection pane="bottomRight" activeCell="L3" sqref="L3"/>
    </sheetView>
  </sheetViews>
  <sheetFormatPr defaultColWidth="8.85546875" defaultRowHeight="15"/>
  <cols>
    <col min="1" max="1" width="11" style="1" customWidth="1"/>
    <col min="2" max="2" width="35.42578125" style="1" customWidth="1"/>
    <col min="3" max="5" width="14.7109375" style="1" customWidth="1"/>
    <col min="6" max="6" width="14.7109375" style="3" customWidth="1"/>
    <col min="7" max="10" width="13.140625" style="2" customWidth="1"/>
    <col min="11" max="11" width="13.140625" style="3" customWidth="1"/>
    <col min="12" max="12" width="10.85546875" style="2" customWidth="1"/>
    <col min="13" max="13" width="11" style="3" customWidth="1"/>
    <col min="14" max="16" width="11.42578125" style="3" customWidth="1"/>
    <col min="17" max="44" width="9.140625" style="3" customWidth="1"/>
    <col min="45" max="45" width="12.42578125" style="3" customWidth="1"/>
    <col min="46" max="67" width="9.140625" style="3" customWidth="1"/>
    <col min="68" max="68" width="12.140625" style="3" customWidth="1"/>
    <col min="69" max="72" width="9.140625" style="3" customWidth="1"/>
    <col min="73" max="77" width="9.140625" style="3" hidden="1" customWidth="1"/>
    <col min="78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2" customWidth="1"/>
    <col min="103" max="107" width="9.140625" style="2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50" width="9.140625" style="3" customWidth="1"/>
    <col min="151" max="151" width="9.140625" style="3" hidden="1" customWidth="1"/>
    <col min="152" max="159" width="9.140625" style="3" customWidth="1"/>
    <col min="160" max="160" width="9.140625" style="3" hidden="1" customWidth="1"/>
    <col min="161" max="165" width="9.140625" style="3" customWidth="1"/>
    <col min="166" max="166" width="9.140625" style="3" hidden="1" customWidth="1"/>
    <col min="167" max="176" width="9.140625" style="3" customWidth="1"/>
    <col min="177" max="180" width="8.85546875" style="3"/>
    <col min="181" max="181" width="12.7109375" style="3" bestFit="1" customWidth="1"/>
    <col min="182" max="16384" width="8.85546875" style="1"/>
  </cols>
  <sheetData>
    <row r="1" spans="1:181" ht="21">
      <c r="A1" s="1" t="s">
        <v>43</v>
      </c>
      <c r="B1" s="10" t="s">
        <v>56</v>
      </c>
      <c r="H1" s="2" t="s">
        <v>72</v>
      </c>
      <c r="K1" s="4"/>
    </row>
    <row r="2" spans="1:181" ht="15.75">
      <c r="A2" s="8" t="s">
        <v>42</v>
      </c>
    </row>
    <row r="3" spans="1:181" ht="15.75">
      <c r="A3" s="8"/>
    </row>
    <row r="4" spans="1:181" ht="15.75">
      <c r="A4" s="8"/>
      <c r="E4" s="7"/>
      <c r="F4" s="7" t="s">
        <v>47</v>
      </c>
    </row>
    <row r="5" spans="1:181">
      <c r="A5" s="22" t="s">
        <v>0</v>
      </c>
      <c r="B5" s="23" t="s">
        <v>1</v>
      </c>
      <c r="C5" s="24" t="s">
        <v>21</v>
      </c>
      <c r="D5" s="24" t="s">
        <v>22</v>
      </c>
      <c r="E5" s="24" t="s">
        <v>23</v>
      </c>
      <c r="F5" s="24" t="s">
        <v>46</v>
      </c>
      <c r="G5" s="25" t="s">
        <v>55</v>
      </c>
      <c r="H5" s="25" t="s">
        <v>57</v>
      </c>
      <c r="I5" s="25" t="s">
        <v>58</v>
      </c>
      <c r="J5" s="25" t="s">
        <v>59</v>
      </c>
      <c r="K5" s="25" t="s">
        <v>61</v>
      </c>
    </row>
    <row r="6" spans="1:181" s="9" customFormat="1">
      <c r="A6" s="26" t="s">
        <v>26</v>
      </c>
      <c r="B6" s="27" t="s">
        <v>2</v>
      </c>
      <c r="C6" s="12">
        <f t="shared" ref="C6:K6" si="0">SUM(C7:C10)</f>
        <v>79504.903475905186</v>
      </c>
      <c r="D6" s="12">
        <f t="shared" si="0"/>
        <v>81820.905101727738</v>
      </c>
      <c r="E6" s="12">
        <f t="shared" si="0"/>
        <v>83851.218182709388</v>
      </c>
      <c r="F6" s="12">
        <f t="shared" si="0"/>
        <v>85529.099426613946</v>
      </c>
      <c r="G6" s="12">
        <f t="shared" si="0"/>
        <v>88793.415237379886</v>
      </c>
      <c r="H6" s="12">
        <f t="shared" si="0"/>
        <v>97257.771913470831</v>
      </c>
      <c r="I6" s="12">
        <f t="shared" si="0"/>
        <v>114732.99441859659</v>
      </c>
      <c r="J6" s="12">
        <f t="shared" si="0"/>
        <v>120159.13392362455</v>
      </c>
      <c r="K6" s="12">
        <f t="shared" si="0"/>
        <v>128619.04192701945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2"/>
      <c r="FW6" s="2"/>
      <c r="FX6" s="2"/>
      <c r="FY6" s="3"/>
    </row>
    <row r="7" spans="1:181">
      <c r="A7" s="28">
        <v>1.1000000000000001</v>
      </c>
      <c r="B7" s="29" t="s">
        <v>49</v>
      </c>
      <c r="C7" s="11">
        <v>67798.640508059092</v>
      </c>
      <c r="D7" s="11">
        <v>70345.578411190392</v>
      </c>
      <c r="E7" s="11">
        <v>70980.01909471651</v>
      </c>
      <c r="F7" s="11">
        <v>71307.975493267397</v>
      </c>
      <c r="G7" s="11">
        <v>71547.615355325834</v>
      </c>
      <c r="H7" s="11">
        <v>81070.670866272878</v>
      </c>
      <c r="I7" s="11">
        <v>95637.075074337132</v>
      </c>
      <c r="J7" s="11">
        <v>99474.418871382659</v>
      </c>
      <c r="K7" s="11">
        <v>106654.11222001177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2"/>
      <c r="FW7" s="2"/>
      <c r="FX7" s="2"/>
    </row>
    <row r="8" spans="1:181">
      <c r="A8" s="28">
        <v>1.2</v>
      </c>
      <c r="B8" s="29" t="s">
        <v>50</v>
      </c>
      <c r="C8" s="11">
        <v>7479.7500477781623</v>
      </c>
      <c r="D8" s="11">
        <v>7241.9080686009829</v>
      </c>
      <c r="E8" s="11">
        <v>8732.4788384379244</v>
      </c>
      <c r="F8" s="11">
        <v>9320.1237033509897</v>
      </c>
      <c r="G8" s="11">
        <v>12535.283221640746</v>
      </c>
      <c r="H8" s="11">
        <v>11394.071906749781</v>
      </c>
      <c r="I8" s="11">
        <v>12737.247034189928</v>
      </c>
      <c r="J8" s="11">
        <v>14032.289231698302</v>
      </c>
      <c r="K8" s="11">
        <v>14719.447136539991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2"/>
      <c r="FW8" s="2"/>
      <c r="FX8" s="2"/>
    </row>
    <row r="9" spans="1:181">
      <c r="A9" s="28">
        <v>1.3</v>
      </c>
      <c r="B9" s="29" t="s">
        <v>51</v>
      </c>
      <c r="C9" s="11">
        <v>3973.920250067933</v>
      </c>
      <c r="D9" s="11">
        <v>3965.2963721766691</v>
      </c>
      <c r="E9" s="11">
        <v>3839.0713142149866</v>
      </c>
      <c r="F9" s="11">
        <v>4565.4675500762778</v>
      </c>
      <c r="G9" s="11">
        <v>4333.5260532737102</v>
      </c>
      <c r="H9" s="11">
        <v>4365.1016101511759</v>
      </c>
      <c r="I9" s="11">
        <v>5871.0301263846513</v>
      </c>
      <c r="J9" s="11">
        <v>6093.476075164539</v>
      </c>
      <c r="K9" s="11">
        <v>6610.4533054859312</v>
      </c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2"/>
      <c r="FW9" s="2"/>
      <c r="FX9" s="2"/>
    </row>
    <row r="10" spans="1:181">
      <c r="A10" s="28">
        <v>1.4</v>
      </c>
      <c r="B10" s="29" t="s">
        <v>52</v>
      </c>
      <c r="C10" s="11">
        <v>252.59267</v>
      </c>
      <c r="D10" s="11">
        <v>268.12224975968564</v>
      </c>
      <c r="E10" s="11">
        <v>299.64893533996684</v>
      </c>
      <c r="F10" s="11">
        <v>335.53267991926958</v>
      </c>
      <c r="G10" s="11">
        <v>376.99060713960006</v>
      </c>
      <c r="H10" s="11">
        <v>427.92753029698781</v>
      </c>
      <c r="I10" s="11">
        <v>487.64218368487275</v>
      </c>
      <c r="J10" s="11">
        <v>558.9497453790558</v>
      </c>
      <c r="K10" s="11">
        <v>635.02926498176271</v>
      </c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2"/>
      <c r="FW10" s="2"/>
      <c r="FX10" s="2"/>
    </row>
    <row r="11" spans="1:181">
      <c r="A11" s="30" t="s">
        <v>62</v>
      </c>
      <c r="B11" s="29" t="s">
        <v>3</v>
      </c>
      <c r="C11" s="11">
        <v>696.65559765759997</v>
      </c>
      <c r="D11" s="11">
        <v>723.58140798100885</v>
      </c>
      <c r="E11" s="11">
        <v>917.83792684481386</v>
      </c>
      <c r="F11" s="11">
        <v>941.18112008965818</v>
      </c>
      <c r="G11" s="11">
        <v>1057.5928194898493</v>
      </c>
      <c r="H11" s="11">
        <v>1086.2060671279526</v>
      </c>
      <c r="I11" s="11">
        <v>1201.1635860784234</v>
      </c>
      <c r="J11" s="11">
        <v>1199.7280849265198</v>
      </c>
      <c r="K11" s="11">
        <v>1276.3249598014747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2"/>
      <c r="FW11" s="2"/>
      <c r="FX11" s="2"/>
    </row>
    <row r="12" spans="1:181">
      <c r="A12" s="31"/>
      <c r="B12" s="40" t="s">
        <v>28</v>
      </c>
      <c r="C12" s="20">
        <f t="shared" ref="C12:K12" si="1">C6+C11</f>
        <v>80201.559073562792</v>
      </c>
      <c r="D12" s="20">
        <f t="shared" si="1"/>
        <v>82544.486509708746</v>
      </c>
      <c r="E12" s="20">
        <f t="shared" si="1"/>
        <v>84769.056109554207</v>
      </c>
      <c r="F12" s="20">
        <f t="shared" si="1"/>
        <v>86470.280546703609</v>
      </c>
      <c r="G12" s="20">
        <f t="shared" si="1"/>
        <v>89851.00805686973</v>
      </c>
      <c r="H12" s="20">
        <f t="shared" si="1"/>
        <v>98343.977980598778</v>
      </c>
      <c r="I12" s="20">
        <f t="shared" si="1"/>
        <v>115934.15800467502</v>
      </c>
      <c r="J12" s="20">
        <f t="shared" si="1"/>
        <v>121358.86200855108</v>
      </c>
      <c r="K12" s="20">
        <f t="shared" si="1"/>
        <v>129895.36688682094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2"/>
      <c r="FW12" s="2"/>
      <c r="FX12" s="2"/>
    </row>
    <row r="13" spans="1:181" s="9" customFormat="1">
      <c r="A13" s="26" t="s">
        <v>63</v>
      </c>
      <c r="B13" s="27" t="s">
        <v>4</v>
      </c>
      <c r="C13" s="11">
        <v>413379.83098714583</v>
      </c>
      <c r="D13" s="11">
        <v>411666.72155430238</v>
      </c>
      <c r="E13" s="11">
        <v>443381.76947780309</v>
      </c>
      <c r="F13" s="11">
        <v>499778.4584314684</v>
      </c>
      <c r="G13" s="11">
        <v>555850.34961556364</v>
      </c>
      <c r="H13" s="11">
        <v>627626.56852951075</v>
      </c>
      <c r="I13" s="11">
        <v>699149.82431850478</v>
      </c>
      <c r="J13" s="11">
        <v>734765.45378095983</v>
      </c>
      <c r="K13" s="11">
        <v>790631.60127354774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2"/>
      <c r="FW13" s="2"/>
      <c r="FX13" s="2"/>
      <c r="FY13" s="3"/>
    </row>
    <row r="14" spans="1:181" ht="28.5">
      <c r="A14" s="30" t="s">
        <v>64</v>
      </c>
      <c r="B14" s="29" t="s">
        <v>5</v>
      </c>
      <c r="C14" s="11">
        <v>127866.80247435521</v>
      </c>
      <c r="D14" s="11">
        <v>117115.89246810929</v>
      </c>
      <c r="E14" s="11">
        <v>111953.60380401573</v>
      </c>
      <c r="F14" s="11">
        <v>122395.18241952255</v>
      </c>
      <c r="G14" s="11">
        <v>125440.04834617086</v>
      </c>
      <c r="H14" s="11">
        <v>125804.16427780839</v>
      </c>
      <c r="I14" s="11">
        <v>143550.15764854295</v>
      </c>
      <c r="J14" s="11">
        <v>165856.6937878129</v>
      </c>
      <c r="K14" s="11">
        <v>176179.08884491216</v>
      </c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4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4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4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2"/>
      <c r="FW14" s="2"/>
      <c r="FX14" s="2"/>
    </row>
    <row r="15" spans="1:181">
      <c r="A15" s="30" t="s">
        <v>65</v>
      </c>
      <c r="B15" s="29" t="s">
        <v>6</v>
      </c>
      <c r="C15" s="11">
        <v>63928.156815700015</v>
      </c>
      <c r="D15" s="11">
        <v>59719.310346993014</v>
      </c>
      <c r="E15" s="11">
        <v>62269.155204814699</v>
      </c>
      <c r="F15" s="11">
        <v>62168.087401927973</v>
      </c>
      <c r="G15" s="11">
        <v>67136.926151372696</v>
      </c>
      <c r="H15" s="11">
        <v>59975.680320662199</v>
      </c>
      <c r="I15" s="11">
        <v>63967.737866166441</v>
      </c>
      <c r="J15" s="11">
        <v>68927.689246970418</v>
      </c>
      <c r="K15" s="11">
        <v>71216.805611558375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4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4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4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2"/>
      <c r="FW15" s="2"/>
      <c r="FX15" s="2"/>
    </row>
    <row r="16" spans="1:181">
      <c r="A16" s="31"/>
      <c r="B16" s="40" t="s">
        <v>29</v>
      </c>
      <c r="C16" s="20">
        <f t="shared" ref="C16:K16" si="2">+C13+C14+C15</f>
        <v>605174.79027720098</v>
      </c>
      <c r="D16" s="20">
        <f t="shared" si="2"/>
        <v>588501.92436940467</v>
      </c>
      <c r="E16" s="20">
        <f t="shared" si="2"/>
        <v>617604.52848663356</v>
      </c>
      <c r="F16" s="20">
        <f t="shared" si="2"/>
        <v>684341.72825291893</v>
      </c>
      <c r="G16" s="20">
        <f t="shared" si="2"/>
        <v>748427.32411310729</v>
      </c>
      <c r="H16" s="20">
        <f t="shared" si="2"/>
        <v>813406.41312798136</v>
      </c>
      <c r="I16" s="20">
        <f t="shared" si="2"/>
        <v>906667.71983321419</v>
      </c>
      <c r="J16" s="20">
        <f t="shared" si="2"/>
        <v>969549.83681574324</v>
      </c>
      <c r="K16" s="20">
        <f t="shared" si="2"/>
        <v>1038027.4957300182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4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4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4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2"/>
      <c r="FW16" s="2"/>
      <c r="FX16" s="2"/>
    </row>
    <row r="17" spans="1:181" s="9" customFormat="1" ht="28.5">
      <c r="A17" s="26" t="s">
        <v>66</v>
      </c>
      <c r="B17" s="27" t="s">
        <v>7</v>
      </c>
      <c r="C17" s="12">
        <f t="shared" ref="C17:K17" si="3">C18+C19</f>
        <v>27758.820800000001</v>
      </c>
      <c r="D17" s="12">
        <f t="shared" si="3"/>
        <v>46667.612523793861</v>
      </c>
      <c r="E17" s="12">
        <f t="shared" si="3"/>
        <v>55971.326689633766</v>
      </c>
      <c r="F17" s="12">
        <f t="shared" si="3"/>
        <v>54723.797083652898</v>
      </c>
      <c r="G17" s="12">
        <f t="shared" si="3"/>
        <v>55059.441029078509</v>
      </c>
      <c r="H17" s="12">
        <f t="shared" si="3"/>
        <v>58510.539523131185</v>
      </c>
      <c r="I17" s="12">
        <f t="shared" si="3"/>
        <v>67556.899882089027</v>
      </c>
      <c r="J17" s="12">
        <f t="shared" si="3"/>
        <v>75204.883616932202</v>
      </c>
      <c r="K17" s="12">
        <f t="shared" si="3"/>
        <v>81533.971313004964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2"/>
      <c r="FW17" s="2"/>
      <c r="FX17" s="2"/>
      <c r="FY17" s="3"/>
    </row>
    <row r="18" spans="1:181">
      <c r="A18" s="28">
        <v>6.1</v>
      </c>
      <c r="B18" s="29" t="s">
        <v>8</v>
      </c>
      <c r="C18" s="13">
        <v>23548.845106839508</v>
      </c>
      <c r="D18" s="13">
        <v>42355.834044018491</v>
      </c>
      <c r="E18" s="13">
        <v>51606.222788604275</v>
      </c>
      <c r="F18" s="13">
        <v>50346.506988438683</v>
      </c>
      <c r="G18" s="13">
        <v>50693.616467788503</v>
      </c>
      <c r="H18" s="13">
        <v>54114.864117593999</v>
      </c>
      <c r="I18" s="13">
        <v>62165.970563375275</v>
      </c>
      <c r="J18" s="13">
        <v>69465.664405501637</v>
      </c>
      <c r="K18" s="13">
        <v>75311.751265070867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2"/>
      <c r="FW18" s="2"/>
      <c r="FX18" s="2"/>
    </row>
    <row r="19" spans="1:181">
      <c r="A19" s="28">
        <v>6.2</v>
      </c>
      <c r="B19" s="29" t="s">
        <v>9</v>
      </c>
      <c r="C19" s="13">
        <v>4209.9756931604934</v>
      </c>
      <c r="D19" s="13">
        <v>4311.7784797753675</v>
      </c>
      <c r="E19" s="13">
        <v>4365.1039010294908</v>
      </c>
      <c r="F19" s="13">
        <v>4377.2900952142136</v>
      </c>
      <c r="G19" s="13">
        <v>4365.8245612900046</v>
      </c>
      <c r="H19" s="13">
        <v>4395.6754055371821</v>
      </c>
      <c r="I19" s="13">
        <v>5390.9293187137491</v>
      </c>
      <c r="J19" s="13">
        <v>5739.2192114305635</v>
      </c>
      <c r="K19" s="13">
        <v>6222.2200479341036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2"/>
      <c r="FW19" s="2"/>
      <c r="FX19" s="2"/>
    </row>
    <row r="20" spans="1:181" s="9" customFormat="1" ht="28.5">
      <c r="A20" s="26" t="s">
        <v>67</v>
      </c>
      <c r="B20" s="33" t="s">
        <v>10</v>
      </c>
      <c r="C20" s="12">
        <f t="shared" ref="C20:K20" si="4">SUM(C21:C27)</f>
        <v>24148.223690417799</v>
      </c>
      <c r="D20" s="12">
        <f t="shared" si="4"/>
        <v>29305.232799082893</v>
      </c>
      <c r="E20" s="12">
        <f t="shared" si="4"/>
        <v>32039.785397225642</v>
      </c>
      <c r="F20" s="12">
        <f t="shared" si="4"/>
        <v>33804.551603306929</v>
      </c>
      <c r="G20" s="12">
        <f t="shared" si="4"/>
        <v>36403.594881432698</v>
      </c>
      <c r="H20" s="12">
        <f t="shared" si="4"/>
        <v>41173.682522888834</v>
      </c>
      <c r="I20" s="12">
        <f t="shared" si="4"/>
        <v>40288.375907508293</v>
      </c>
      <c r="J20" s="12">
        <f t="shared" si="4"/>
        <v>40603.467654984066</v>
      </c>
      <c r="K20" s="12">
        <f t="shared" si="4"/>
        <v>42650.779276908652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2"/>
      <c r="FW20" s="2"/>
      <c r="FX20" s="2"/>
      <c r="FY20" s="3"/>
    </row>
    <row r="21" spans="1:181">
      <c r="A21" s="28">
        <v>7.1</v>
      </c>
      <c r="B21" s="29" t="s">
        <v>11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/>
      <c r="K21" s="13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2"/>
      <c r="FW21" s="2"/>
      <c r="FX21" s="2"/>
    </row>
    <row r="22" spans="1:181">
      <c r="A22" s="28">
        <v>7.2</v>
      </c>
      <c r="B22" s="29" t="s">
        <v>12</v>
      </c>
      <c r="C22" s="11">
        <v>18434.451000000001</v>
      </c>
      <c r="D22" s="11">
        <v>23530.160424469905</v>
      </c>
      <c r="E22" s="11">
        <v>24564.568887435842</v>
      </c>
      <c r="F22" s="11">
        <v>25913.275847244713</v>
      </c>
      <c r="G22" s="11">
        <v>27198.831890383801</v>
      </c>
      <c r="H22" s="11">
        <v>31845.897891992397</v>
      </c>
      <c r="I22" s="11">
        <v>31820.34267005224</v>
      </c>
      <c r="J22" s="11">
        <v>32479.425350482139</v>
      </c>
      <c r="K22" s="11">
        <v>34431.239446218096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2"/>
      <c r="FW22" s="2"/>
      <c r="FX22" s="2"/>
    </row>
    <row r="23" spans="1:181">
      <c r="A23" s="28">
        <v>7.3</v>
      </c>
      <c r="B23" s="29" t="s">
        <v>13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2"/>
      <c r="FW23" s="2"/>
      <c r="FX23" s="2"/>
    </row>
    <row r="24" spans="1:181">
      <c r="A24" s="28">
        <v>7.4</v>
      </c>
      <c r="B24" s="29" t="s">
        <v>14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2"/>
      <c r="FW24" s="2"/>
      <c r="FX24" s="2"/>
    </row>
    <row r="25" spans="1:181">
      <c r="A25" s="28">
        <v>7.5</v>
      </c>
      <c r="B25" s="29" t="s">
        <v>15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2"/>
      <c r="FW25" s="2"/>
      <c r="FX25" s="2"/>
    </row>
    <row r="26" spans="1:181">
      <c r="A26" s="28">
        <v>7.6</v>
      </c>
      <c r="B26" s="29" t="s">
        <v>16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2"/>
      <c r="FW26" s="2"/>
      <c r="FX26" s="2"/>
    </row>
    <row r="27" spans="1:181" ht="28.5">
      <c r="A27" s="28">
        <v>7.7</v>
      </c>
      <c r="B27" s="29" t="s">
        <v>17</v>
      </c>
      <c r="C27" s="11">
        <v>5713.7726904177962</v>
      </c>
      <c r="D27" s="11">
        <v>5775.0723746129879</v>
      </c>
      <c r="E27" s="11">
        <v>7475.2165097897996</v>
      </c>
      <c r="F27" s="11">
        <v>7891.2757560622158</v>
      </c>
      <c r="G27" s="11">
        <v>9204.7629910489013</v>
      </c>
      <c r="H27" s="11">
        <v>9327.7846308964381</v>
      </c>
      <c r="I27" s="11">
        <v>8468.0332374560567</v>
      </c>
      <c r="J27" s="11">
        <v>8124.0423045019234</v>
      </c>
      <c r="K27" s="11">
        <v>8219.539830690559</v>
      </c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2"/>
      <c r="FW27" s="2"/>
      <c r="FX27" s="2"/>
    </row>
    <row r="28" spans="1:181">
      <c r="A28" s="30" t="s">
        <v>68</v>
      </c>
      <c r="B28" s="29" t="s">
        <v>18</v>
      </c>
      <c r="C28" s="11">
        <v>16260</v>
      </c>
      <c r="D28" s="11">
        <v>17037</v>
      </c>
      <c r="E28" s="11">
        <v>17921</v>
      </c>
      <c r="F28" s="11">
        <v>19224</v>
      </c>
      <c r="G28" s="11">
        <v>36537</v>
      </c>
      <c r="H28" s="11">
        <v>23738</v>
      </c>
      <c r="I28" s="11">
        <v>23512</v>
      </c>
      <c r="J28" s="11">
        <v>24151</v>
      </c>
      <c r="K28" s="11">
        <v>24364.217242977029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2"/>
      <c r="FW28" s="2"/>
      <c r="FX28" s="2"/>
    </row>
    <row r="29" spans="1:181" ht="28.5">
      <c r="A29" s="30" t="s">
        <v>69</v>
      </c>
      <c r="B29" s="29" t="s">
        <v>19</v>
      </c>
      <c r="C29" s="11">
        <v>35692.010074169004</v>
      </c>
      <c r="D29" s="11">
        <v>36451.169245912402</v>
      </c>
      <c r="E29" s="11">
        <v>37824.582802228331</v>
      </c>
      <c r="F29" s="11">
        <v>38348.963402530368</v>
      </c>
      <c r="G29" s="11">
        <v>38518.081594080577</v>
      </c>
      <c r="H29" s="11">
        <v>39770.962188845617</v>
      </c>
      <c r="I29" s="11">
        <v>40889.492093611843</v>
      </c>
      <c r="J29" s="11">
        <v>42836.883701516053</v>
      </c>
      <c r="K29" s="11">
        <v>44043.674384990074</v>
      </c>
      <c r="L29" s="4"/>
      <c r="M29" s="6"/>
      <c r="N29" s="6"/>
      <c r="O29" s="6"/>
      <c r="P29" s="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2"/>
      <c r="FW29" s="2"/>
      <c r="FX29" s="2"/>
    </row>
    <row r="30" spans="1:181">
      <c r="A30" s="30" t="s">
        <v>70</v>
      </c>
      <c r="B30" s="29" t="s">
        <v>44</v>
      </c>
      <c r="C30" s="11">
        <v>57121.999999999993</v>
      </c>
      <c r="D30" s="11">
        <v>61535.833084947852</v>
      </c>
      <c r="E30" s="11">
        <v>64872.120935137973</v>
      </c>
      <c r="F30" s="11">
        <v>68685.517964311439</v>
      </c>
      <c r="G30" s="11">
        <v>69263.841160634169</v>
      </c>
      <c r="H30" s="11">
        <v>69251.121689334293</v>
      </c>
      <c r="I30" s="11">
        <v>71730.968765116442</v>
      </c>
      <c r="J30" s="11">
        <v>100991.17233607468</v>
      </c>
      <c r="K30" s="11">
        <v>112402.20608772003</v>
      </c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2"/>
      <c r="FW30" s="2"/>
      <c r="FX30" s="2"/>
    </row>
    <row r="31" spans="1:181">
      <c r="A31" s="30" t="s">
        <v>71</v>
      </c>
      <c r="B31" s="29" t="s">
        <v>20</v>
      </c>
      <c r="C31" s="11">
        <v>100560.27978044801</v>
      </c>
      <c r="D31" s="11">
        <v>101052.39972911053</v>
      </c>
      <c r="E31" s="11">
        <v>101835.86918824642</v>
      </c>
      <c r="F31" s="11">
        <v>110428.90743852129</v>
      </c>
      <c r="G31" s="11">
        <v>111318.80328165785</v>
      </c>
      <c r="H31" s="11">
        <v>116187.74621560224</v>
      </c>
      <c r="I31" s="11">
        <v>119151.70062292967</v>
      </c>
      <c r="J31" s="11">
        <v>124400.17929911005</v>
      </c>
      <c r="K31" s="11">
        <v>128174.35702784803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2"/>
      <c r="FW31" s="2"/>
      <c r="FX31" s="2"/>
    </row>
    <row r="32" spans="1:181">
      <c r="A32" s="31"/>
      <c r="B32" s="40" t="s">
        <v>30</v>
      </c>
      <c r="C32" s="20">
        <f t="shared" ref="C32:K32" si="5">C17+C20+C28+C29+C30+C31</f>
        <v>261541.33434503482</v>
      </c>
      <c r="D32" s="20">
        <f t="shared" si="5"/>
        <v>292049.24738284753</v>
      </c>
      <c r="E32" s="20">
        <f t="shared" si="5"/>
        <v>310464.68501247215</v>
      </c>
      <c r="F32" s="20">
        <f t="shared" si="5"/>
        <v>325215.73749232292</v>
      </c>
      <c r="G32" s="20">
        <f t="shared" si="5"/>
        <v>347100.76194688381</v>
      </c>
      <c r="H32" s="20">
        <f t="shared" si="5"/>
        <v>348632.05213980214</v>
      </c>
      <c r="I32" s="20">
        <f t="shared" si="5"/>
        <v>363129.4372712553</v>
      </c>
      <c r="J32" s="20">
        <f t="shared" si="5"/>
        <v>408187.5866086171</v>
      </c>
      <c r="K32" s="20">
        <f t="shared" si="5"/>
        <v>433169.20533344871</v>
      </c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2"/>
      <c r="FW32" s="2"/>
      <c r="FX32" s="2"/>
    </row>
    <row r="33" spans="1:181" s="9" customFormat="1">
      <c r="A33" s="34" t="s">
        <v>27</v>
      </c>
      <c r="B33" s="41" t="s">
        <v>41</v>
      </c>
      <c r="C33" s="21">
        <f t="shared" ref="C33:K33" si="6">C6+C11+C13+C14+C15+C17+C20+C28+C29+C30+C31</f>
        <v>946917.68369579874</v>
      </c>
      <c r="D33" s="21">
        <f t="shared" si="6"/>
        <v>963095.65826196107</v>
      </c>
      <c r="E33" s="21">
        <f t="shared" si="6"/>
        <v>1012838.2696086598</v>
      </c>
      <c r="F33" s="21">
        <f t="shared" si="6"/>
        <v>1096027.7462919455</v>
      </c>
      <c r="G33" s="21">
        <f t="shared" si="6"/>
        <v>1185379.0941168608</v>
      </c>
      <c r="H33" s="21">
        <f t="shared" si="6"/>
        <v>1260382.4432483823</v>
      </c>
      <c r="I33" s="21">
        <f t="shared" si="6"/>
        <v>1385731.3151091444</v>
      </c>
      <c r="J33" s="21">
        <f t="shared" si="6"/>
        <v>1499096.2854329115</v>
      </c>
      <c r="K33" s="21">
        <f t="shared" si="6"/>
        <v>1601092.0679502881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2"/>
      <c r="FW33" s="2"/>
      <c r="FX33" s="2"/>
      <c r="FY33" s="3"/>
    </row>
    <row r="34" spans="1:181">
      <c r="A34" s="36" t="s">
        <v>33</v>
      </c>
      <c r="B34" s="37" t="s">
        <v>25</v>
      </c>
      <c r="C34" s="11">
        <f>GSVA_const!C34</f>
        <v>40600</v>
      </c>
      <c r="D34" s="11">
        <f>GSVA_const!D34</f>
        <v>49304.793267471643</v>
      </c>
      <c r="E34" s="11">
        <f>GSVA_const!E34</f>
        <v>60795.935647756138</v>
      </c>
      <c r="F34" s="11">
        <f>GSVA_const!F34</f>
        <v>61602.741247963313</v>
      </c>
      <c r="G34" s="11">
        <f>GSVA_const!G34</f>
        <v>74325.791748254909</v>
      </c>
      <c r="H34" s="11">
        <f>GSVA_const!H34</f>
        <v>90207.95957768787</v>
      </c>
      <c r="I34" s="11">
        <f>GSVA_const!I34</f>
        <v>140919.62759768765</v>
      </c>
      <c r="J34" s="11">
        <f>GSVA_const!J34</f>
        <v>108851.29734167467</v>
      </c>
      <c r="K34" s="11">
        <f>GSVA_const!K34</f>
        <v>116379.93288424436</v>
      </c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</row>
    <row r="35" spans="1:181">
      <c r="A35" s="36" t="s">
        <v>34</v>
      </c>
      <c r="B35" s="37" t="s">
        <v>24</v>
      </c>
      <c r="C35" s="11">
        <f>GSVA_const!C35</f>
        <v>13300</v>
      </c>
      <c r="D35" s="11">
        <f>GSVA_const!D35</f>
        <v>15367.727771679474</v>
      </c>
      <c r="E35" s="11">
        <f>GSVA_const!E35</f>
        <v>14648.602878916174</v>
      </c>
      <c r="F35" s="11">
        <f>GSVA_const!F35</f>
        <v>13960.324292947851</v>
      </c>
      <c r="G35" s="11">
        <f>GSVA_const!G35</f>
        <v>11283.528483566013</v>
      </c>
      <c r="H35" s="11">
        <f>GSVA_const!H35</f>
        <v>9005.910155858277</v>
      </c>
      <c r="I35" s="11">
        <f>GSVA_const!I35</f>
        <v>6215.0809293494358</v>
      </c>
      <c r="J35" s="11">
        <f>GSVA_const!J35</f>
        <v>10732.084280833744</v>
      </c>
      <c r="K35" s="11">
        <f>GSVA_const!K35</f>
        <v>11474.362536911121</v>
      </c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</row>
    <row r="36" spans="1:181">
      <c r="A36" s="38" t="s">
        <v>35</v>
      </c>
      <c r="B36" s="39" t="s">
        <v>53</v>
      </c>
      <c r="C36" s="20">
        <f t="shared" ref="C36:K36" si="7">C33+C34-C35</f>
        <v>974217.68369579874</v>
      </c>
      <c r="D36" s="20">
        <f t="shared" si="7"/>
        <v>997032.72375775315</v>
      </c>
      <c r="E36" s="20">
        <f t="shared" si="7"/>
        <v>1058985.6023774999</v>
      </c>
      <c r="F36" s="20">
        <f t="shared" si="7"/>
        <v>1143670.1632469611</v>
      </c>
      <c r="G36" s="20">
        <f t="shared" si="7"/>
        <v>1248421.3573815497</v>
      </c>
      <c r="H36" s="20">
        <f t="shared" si="7"/>
        <v>1341584.4926702117</v>
      </c>
      <c r="I36" s="20">
        <f t="shared" si="7"/>
        <v>1520435.8617774828</v>
      </c>
      <c r="J36" s="20">
        <f t="shared" si="7"/>
        <v>1597215.4984937522</v>
      </c>
      <c r="K36" s="20">
        <f t="shared" si="7"/>
        <v>1705997.6382976214</v>
      </c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</row>
    <row r="37" spans="1:181">
      <c r="A37" s="36" t="s">
        <v>36</v>
      </c>
      <c r="B37" s="37" t="s">
        <v>32</v>
      </c>
      <c r="C37" s="11">
        <f>GSVA_cur!C37</f>
        <v>6140</v>
      </c>
      <c r="D37" s="11">
        <f>GSVA_cur!D37</f>
        <v>6210</v>
      </c>
      <c r="E37" s="11">
        <f>GSVA_cur!E37</f>
        <v>6270</v>
      </c>
      <c r="F37" s="11">
        <f>GSVA_cur!F37</f>
        <v>6330</v>
      </c>
      <c r="G37" s="11">
        <f>GSVA_cur!G37</f>
        <v>6400</v>
      </c>
      <c r="H37" s="11">
        <f>GSVA_cur!H37</f>
        <v>6470</v>
      </c>
      <c r="I37" s="11">
        <f>GSVA_cur!I37</f>
        <v>6540</v>
      </c>
      <c r="J37" s="11">
        <f>GSVA_cur!J37</f>
        <v>6600</v>
      </c>
      <c r="K37" s="11">
        <f>GSVA_cur!K37</f>
        <v>6670</v>
      </c>
      <c r="M37" s="2"/>
      <c r="N37" s="2"/>
      <c r="O37" s="2"/>
      <c r="P37" s="2"/>
    </row>
    <row r="38" spans="1:181">
      <c r="A38" s="38" t="s">
        <v>37</v>
      </c>
      <c r="B38" s="39" t="s">
        <v>54</v>
      </c>
      <c r="C38" s="20">
        <f t="shared" ref="C38:K38" si="8">C36/C37*1000</f>
        <v>158667.3751947555</v>
      </c>
      <c r="D38" s="20">
        <f t="shared" si="8"/>
        <v>160552.77355197314</v>
      </c>
      <c r="E38" s="20">
        <f t="shared" si="8"/>
        <v>168897.22525956936</v>
      </c>
      <c r="F38" s="20">
        <f t="shared" si="8"/>
        <v>180674.59135023082</v>
      </c>
      <c r="G38" s="20">
        <f t="shared" si="8"/>
        <v>195065.83709086713</v>
      </c>
      <c r="H38" s="20">
        <f t="shared" si="8"/>
        <v>207354.63565227384</v>
      </c>
      <c r="I38" s="20">
        <f t="shared" si="8"/>
        <v>232482.54767239798</v>
      </c>
      <c r="J38" s="20">
        <f t="shared" si="8"/>
        <v>242002.34825662911</v>
      </c>
      <c r="K38" s="20">
        <f t="shared" si="8"/>
        <v>255771.75986471085</v>
      </c>
      <c r="L38" s="4"/>
      <c r="M38" s="4"/>
      <c r="N38" s="4"/>
      <c r="O38" s="4"/>
      <c r="P38" s="4"/>
      <c r="BQ38" s="5"/>
      <c r="BR38" s="5"/>
      <c r="BS38" s="5"/>
      <c r="BT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6" max="1048575" man="1"/>
    <brk id="28" max="1048575" man="1"/>
    <brk id="44" max="1048575" man="1"/>
    <brk id="108" max="95" man="1"/>
    <brk id="144" max="1048575" man="1"/>
    <brk id="168" max="1048575" man="1"/>
    <brk id="176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2020-08-27T08:00:12Z</dcterms:modified>
</cp:coreProperties>
</file>