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K37" i="12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J32"/>
  <c r="K20"/>
  <c r="K32" s="1"/>
  <c r="J20"/>
  <c r="I20"/>
  <c r="H20"/>
  <c r="G20"/>
  <c r="F20"/>
  <c r="E20"/>
  <c r="D20"/>
  <c r="C20"/>
  <c r="C32" s="1"/>
  <c r="K17"/>
  <c r="J17"/>
  <c r="I17"/>
  <c r="I33" s="1"/>
  <c r="I36" s="1"/>
  <c r="I38" s="1"/>
  <c r="H17"/>
  <c r="H32" s="1"/>
  <c r="G17"/>
  <c r="G32" s="1"/>
  <c r="F17"/>
  <c r="F32" s="1"/>
  <c r="E17"/>
  <c r="E32" s="1"/>
  <c r="D17"/>
  <c r="D32" s="1"/>
  <c r="C17"/>
  <c r="K16"/>
  <c r="J16"/>
  <c r="I16"/>
  <c r="H16"/>
  <c r="G16"/>
  <c r="F16"/>
  <c r="E16"/>
  <c r="D16"/>
  <c r="C16"/>
  <c r="K12"/>
  <c r="J12"/>
  <c r="F12"/>
  <c r="K6"/>
  <c r="K33" s="1"/>
  <c r="K36" s="1"/>
  <c r="K38" s="1"/>
  <c r="J6"/>
  <c r="J33" s="1"/>
  <c r="J36" s="1"/>
  <c r="J38" s="1"/>
  <c r="I6"/>
  <c r="I12" s="1"/>
  <c r="H6"/>
  <c r="H12" s="1"/>
  <c r="G6"/>
  <c r="G33" s="1"/>
  <c r="G36" s="1"/>
  <c r="G38" s="1"/>
  <c r="F6"/>
  <c r="E6"/>
  <c r="E12" s="1"/>
  <c r="D6"/>
  <c r="D12" s="1"/>
  <c r="C6"/>
  <c r="C33" s="1"/>
  <c r="C36" s="1"/>
  <c r="C38" s="1"/>
  <c r="K37" i="11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H20"/>
  <c r="G20"/>
  <c r="F20"/>
  <c r="E20"/>
  <c r="D20"/>
  <c r="C20"/>
  <c r="K17"/>
  <c r="J17"/>
  <c r="J32" s="1"/>
  <c r="I17"/>
  <c r="I32" s="1"/>
  <c r="H17"/>
  <c r="H32" s="1"/>
  <c r="G17"/>
  <c r="F17"/>
  <c r="F32" s="1"/>
  <c r="E17"/>
  <c r="E32" s="1"/>
  <c r="D17"/>
  <c r="D32" s="1"/>
  <c r="C17"/>
  <c r="K16"/>
  <c r="J16"/>
  <c r="I16"/>
  <c r="H16"/>
  <c r="G16"/>
  <c r="F16"/>
  <c r="E16"/>
  <c r="D16"/>
  <c r="C16"/>
  <c r="H12"/>
  <c r="K6"/>
  <c r="K12" s="1"/>
  <c r="J6"/>
  <c r="J33" s="1"/>
  <c r="J36" s="1"/>
  <c r="J38" s="1"/>
  <c r="I6"/>
  <c r="I12" s="1"/>
  <c r="H6"/>
  <c r="G6"/>
  <c r="G12" s="1"/>
  <c r="F6"/>
  <c r="F33" s="1"/>
  <c r="F36" s="1"/>
  <c r="F38" s="1"/>
  <c r="E6"/>
  <c r="D6"/>
  <c r="C6"/>
  <c r="C12" s="1"/>
  <c r="K37" i="1"/>
  <c r="J37"/>
  <c r="I37"/>
  <c r="H37"/>
  <c r="G37"/>
  <c r="F37"/>
  <c r="E37"/>
  <c r="D37"/>
  <c r="C37"/>
  <c r="K20"/>
  <c r="J20"/>
  <c r="I20"/>
  <c r="H20"/>
  <c r="G20"/>
  <c r="F20"/>
  <c r="E20"/>
  <c r="D20"/>
  <c r="C20"/>
  <c r="K17"/>
  <c r="K32" s="1"/>
  <c r="J17"/>
  <c r="J32" s="1"/>
  <c r="I17"/>
  <c r="I32" s="1"/>
  <c r="H17"/>
  <c r="G17"/>
  <c r="G32" s="1"/>
  <c r="F17"/>
  <c r="F32" s="1"/>
  <c r="E17"/>
  <c r="E32" s="1"/>
  <c r="D17"/>
  <c r="C17"/>
  <c r="C32" s="1"/>
  <c r="K16"/>
  <c r="J16"/>
  <c r="I16"/>
  <c r="H16"/>
  <c r="G16"/>
  <c r="F16"/>
  <c r="E16"/>
  <c r="D16"/>
  <c r="C16"/>
  <c r="J12"/>
  <c r="F12"/>
  <c r="K6"/>
  <c r="K12" s="1"/>
  <c r="J6"/>
  <c r="I6"/>
  <c r="I12" s="1"/>
  <c r="H6"/>
  <c r="H12" s="1"/>
  <c r="G6"/>
  <c r="G12" s="1"/>
  <c r="F6"/>
  <c r="E6"/>
  <c r="E12" s="1"/>
  <c r="D6"/>
  <c r="D12" s="1"/>
  <c r="C6"/>
  <c r="C12" s="1"/>
  <c r="I32" i="10"/>
  <c r="H32"/>
  <c r="K20"/>
  <c r="J20"/>
  <c r="I20"/>
  <c r="H20"/>
  <c r="G20"/>
  <c r="F20"/>
  <c r="E20"/>
  <c r="D20"/>
  <c r="C20"/>
  <c r="K17"/>
  <c r="K32" s="1"/>
  <c r="J17"/>
  <c r="I17"/>
  <c r="H17"/>
  <c r="G17"/>
  <c r="G32" s="1"/>
  <c r="F17"/>
  <c r="E17"/>
  <c r="E32" s="1"/>
  <c r="D17"/>
  <c r="D32" s="1"/>
  <c r="C17"/>
  <c r="C32" s="1"/>
  <c r="K16"/>
  <c r="J16"/>
  <c r="I16"/>
  <c r="H16"/>
  <c r="G16"/>
  <c r="F16"/>
  <c r="E16"/>
  <c r="D16"/>
  <c r="C16"/>
  <c r="K12"/>
  <c r="I12"/>
  <c r="C12"/>
  <c r="K6"/>
  <c r="J6"/>
  <c r="J12" s="1"/>
  <c r="I6"/>
  <c r="I33" s="1"/>
  <c r="I36" s="1"/>
  <c r="I38" s="1"/>
  <c r="H6"/>
  <c r="H12" s="1"/>
  <c r="G6"/>
  <c r="G12" s="1"/>
  <c r="F6"/>
  <c r="F12" s="1"/>
  <c r="E6"/>
  <c r="E33" s="1"/>
  <c r="E36" s="1"/>
  <c r="E38" s="1"/>
  <c r="D6"/>
  <c r="D33" s="1"/>
  <c r="D36" s="1"/>
  <c r="D38" s="1"/>
  <c r="C6"/>
  <c r="J32" l="1"/>
  <c r="H33"/>
  <c r="H36" s="1"/>
  <c r="H38" s="1"/>
  <c r="J33" i="1"/>
  <c r="J36" s="1"/>
  <c r="J38" s="1"/>
  <c r="D32"/>
  <c r="C32" i="11"/>
  <c r="K32"/>
  <c r="G12" i="12"/>
  <c r="D12" i="10"/>
  <c r="D33" i="11"/>
  <c r="D36" s="1"/>
  <c r="D38" s="1"/>
  <c r="D12"/>
  <c r="F33" i="12"/>
  <c r="F36" s="1"/>
  <c r="F38" s="1"/>
  <c r="D33" i="1"/>
  <c r="D36" s="1"/>
  <c r="D38" s="1"/>
  <c r="E12" i="10"/>
  <c r="F32"/>
  <c r="F33" i="1"/>
  <c r="F36" s="1"/>
  <c r="F38" s="1"/>
  <c r="H32"/>
  <c r="E33" i="11"/>
  <c r="E36" s="1"/>
  <c r="E38" s="1"/>
  <c r="F12"/>
  <c r="G32"/>
  <c r="H33" i="1"/>
  <c r="H36" s="1"/>
  <c r="H38" s="1"/>
  <c r="J12" i="11"/>
  <c r="C12" i="12"/>
  <c r="H33" i="11"/>
  <c r="H36" s="1"/>
  <c r="H38" s="1"/>
  <c r="E33" i="12"/>
  <c r="E36" s="1"/>
  <c r="E38" s="1"/>
  <c r="I32"/>
  <c r="D33"/>
  <c r="D36" s="1"/>
  <c r="D38" s="1"/>
  <c r="H33"/>
  <c r="H36" s="1"/>
  <c r="H38" s="1"/>
  <c r="I33" i="11"/>
  <c r="I36" s="1"/>
  <c r="I38" s="1"/>
  <c r="E12"/>
  <c r="K33"/>
  <c r="K36" s="1"/>
  <c r="K38" s="1"/>
  <c r="C33"/>
  <c r="C36" s="1"/>
  <c r="C38" s="1"/>
  <c r="G33"/>
  <c r="G36" s="1"/>
  <c r="G38" s="1"/>
  <c r="C33" i="1"/>
  <c r="C36" s="1"/>
  <c r="C38" s="1"/>
  <c r="G33"/>
  <c r="G36" s="1"/>
  <c r="G38" s="1"/>
  <c r="K33"/>
  <c r="K36" s="1"/>
  <c r="K38" s="1"/>
  <c r="E33"/>
  <c r="E36" s="1"/>
  <c r="E38" s="1"/>
  <c r="I33"/>
  <c r="I36" s="1"/>
  <c r="I38" s="1"/>
  <c r="C33" i="10"/>
  <c r="C36" s="1"/>
  <c r="C38" s="1"/>
  <c r="G33"/>
  <c r="G36" s="1"/>
  <c r="G38" s="1"/>
  <c r="K33"/>
  <c r="K36" s="1"/>
  <c r="K38" s="1"/>
  <c r="F33"/>
  <c r="F36" s="1"/>
  <c r="F38" s="1"/>
  <c r="J33"/>
  <c r="J36" s="1"/>
  <c r="J38" s="1"/>
</calcChain>
</file>

<file path=xl/sharedStrings.xml><?xml version="1.0" encoding="utf-8"?>
<sst xmlns="http://schemas.openxmlformats.org/spreadsheetml/2006/main" count="265" uniqueCount="74">
  <si>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</si>
  <si>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</si>
  <si>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</si>
  <si>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</si>
  <si>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</si>
  <si>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</si>
  <si>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</si>
  <si>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</si>
  <si>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</si>
  <si>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</si>
  <si>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</si>
  <si>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</si>
  <si>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</si>
  <si>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</si>
  <si>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</si>
  <si>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</si>
  <si>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</si>
  <si>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</si>
  <si>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</si>
  <si>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</si>
  <si>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</si>
  <si>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</si>
  <si>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</si>
  <si>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</si>
  <si>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</si>
  <si>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</si>
  <si>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</si>
  <si>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</si>
  <si>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</si>
  <si>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</si>
  <si>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</si>
  <si>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</si>
  <si>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</si>
  <si>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</si>
  <si>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</si>
  <si>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</si>
  <si>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</si>
  <si>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</si>
  <si>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</si>
  <si>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</si>
  <si>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</si>
  <si>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</si>
  <si>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</si>
  <si>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</si>
  <si>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</si>
  <si>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</si>
  <si>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</si>
  <si>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</si>
  <si>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</si>
  <si>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</si>
  <si>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</si>
  <si>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</si>
  <si>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</si>
  <si>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</si>
  <si>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</si>
  <si>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</si>
  <si>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Tamil Nadu</t>
  </si>
  <si>
    <t>Services incidental to transport*</t>
  </si>
  <si>
    <t>2016-17</t>
  </si>
  <si>
    <t>2017-18</t>
  </si>
  <si>
    <t>2018-19</t>
  </si>
  <si>
    <t>2019-20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</si>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</sst>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40"/>
  <sheetViews>
    <sheetView tabSelected="1" zoomScaleSheetLayoutView="10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B4" sqref="B4"/>
    </sheetView>
  </sheetViews>
  <sheetFormatPr defaultColWidth="8.85546875" defaultRowHeight="15"/>
  <cols>
    <col min="1" max="1" width="11" style="1" customWidth="1"/>
    <col min="2" max="2" width="34.7109375" style="1" customWidth="1"/>
    <col min="3" max="5" width="12.7109375" style="1" customWidth="1"/>
    <col min="6" max="6" width="12.7109375" style="3" customWidth="1"/>
    <col min="7" max="11" width="12.71093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6" width="8.85546875" style="3"/>
    <col min="187" max="187" width="12.7109375" style="3" bestFit="1" customWidth="1"/>
    <col min="188" max="16384" width="8.85546875" style="1"/>
  </cols>
  <sheetData>
    <row r="1" spans="1:187" ht="18.75">
      <c r="A1" s="1" t="s">
        <v>43</v>
      </c>
      <c r="B1" s="10" t="s">
        <v>56</v>
      </c>
      <c r="H1" s="2" t="s">
        <v>73</v>
      </c>
      <c r="Q1" s="4"/>
    </row>
    <row r="2" spans="1:187" ht="15.75">
      <c r="A2" s="8" t="s">
        <v>38</v>
      </c>
    </row>
    <row r="3" spans="1:187" ht="15.75">
      <c r="A3" s="8"/>
    </row>
    <row r="4" spans="1:187" ht="15.75">
      <c r="A4" s="8"/>
      <c r="E4" s="7"/>
      <c r="F4" s="7" t="s">
        <v>47</v>
      </c>
    </row>
    <row r="5" spans="1:187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58</v>
      </c>
      <c r="I5" s="12" t="s">
        <v>59</v>
      </c>
      <c r="J5" s="12" t="s">
        <v>60</v>
      </c>
      <c r="K5" s="12" t="s">
        <v>61</v>
      </c>
    </row>
    <row r="6" spans="1:187" s="9" customFormat="1">
      <c r="A6" s="19" t="s">
        <v>26</v>
      </c>
      <c r="B6" s="13" t="s">
        <v>2</v>
      </c>
      <c r="C6" s="14">
        <f>SUM(C7:C10)</f>
        <v>8773221.2434999999</v>
      </c>
      <c r="D6" s="14">
        <f t="shared" ref="D6:K6" si="0">SUM(D7:D10)</f>
        <v>8426466.8378999997</v>
      </c>
      <c r="E6" s="14">
        <f t="shared" si="0"/>
        <v>10846227.8188</v>
      </c>
      <c r="F6" s="14">
        <f t="shared" si="0"/>
        <v>12924021.7125</v>
      </c>
      <c r="G6" s="14">
        <f t="shared" si="0"/>
        <v>13235403.3255</v>
      </c>
      <c r="H6" s="14">
        <f t="shared" si="0"/>
        <v>13692560.437599998</v>
      </c>
      <c r="I6" s="14">
        <f t="shared" si="0"/>
        <v>16209891.921800001</v>
      </c>
      <c r="J6" s="14">
        <f t="shared" si="0"/>
        <v>17752432.0242</v>
      </c>
      <c r="K6" s="14">
        <f t="shared" si="0"/>
        <v>21045379.318399996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27">
        <v>1.1000000000000001</v>
      </c>
      <c r="B7" s="15" t="s">
        <v>49</v>
      </c>
      <c r="C7" s="16">
        <v>5375639.3531999998</v>
      </c>
      <c r="D7" s="16">
        <v>4696012.3739999998</v>
      </c>
      <c r="E7" s="16">
        <v>6297031.4500000002</v>
      </c>
      <c r="F7" s="16">
        <v>7180912.5647999998</v>
      </c>
      <c r="G7" s="16">
        <v>7021598.4462000001</v>
      </c>
      <c r="H7" s="16">
        <v>5634802.6553999996</v>
      </c>
      <c r="I7" s="16">
        <v>7720780.085</v>
      </c>
      <c r="J7" s="16">
        <v>8331222.4594999999</v>
      </c>
      <c r="K7" s="16">
        <v>10394880.602499999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27">
        <v>1.2</v>
      </c>
      <c r="B8" s="15" t="s">
        <v>50</v>
      </c>
      <c r="C8" s="16">
        <v>2617944.1554</v>
      </c>
      <c r="D8" s="16">
        <v>2959120.878</v>
      </c>
      <c r="E8" s="16">
        <v>3714994.5734999999</v>
      </c>
      <c r="F8" s="16">
        <v>4672727.3397000004</v>
      </c>
      <c r="G8" s="16">
        <v>5051547.1789999995</v>
      </c>
      <c r="H8" s="16">
        <v>6522783.9764999999</v>
      </c>
      <c r="I8" s="16">
        <v>6830415.3600000003</v>
      </c>
      <c r="J8" s="16">
        <v>7655953.4349999996</v>
      </c>
      <c r="K8" s="16">
        <v>8753879.4114999995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27">
        <v>1.3</v>
      </c>
      <c r="B9" s="15" t="s">
        <v>51</v>
      </c>
      <c r="C9" s="16">
        <v>355527.57390000002</v>
      </c>
      <c r="D9" s="16">
        <v>338086.91489999997</v>
      </c>
      <c r="E9" s="16">
        <v>399307.28909999999</v>
      </c>
      <c r="F9" s="16">
        <v>390029.85</v>
      </c>
      <c r="G9" s="16">
        <v>448449.33789999998</v>
      </c>
      <c r="H9" s="16">
        <v>696612.51150000002</v>
      </c>
      <c r="I9" s="16">
        <v>581832.174</v>
      </c>
      <c r="J9" s="16">
        <v>636701.99639999995</v>
      </c>
      <c r="K9" s="16">
        <v>714452.53289999999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27">
        <v>1.4</v>
      </c>
      <c r="B10" s="15" t="s">
        <v>52</v>
      </c>
      <c r="C10" s="16">
        <v>424110.16100000002</v>
      </c>
      <c r="D10" s="16">
        <v>433246.67099999997</v>
      </c>
      <c r="E10" s="16">
        <v>434894.5062</v>
      </c>
      <c r="F10" s="16">
        <v>680351.95799999998</v>
      </c>
      <c r="G10" s="16">
        <v>713808.36239999998</v>
      </c>
      <c r="H10" s="16">
        <v>838361.2942</v>
      </c>
      <c r="I10" s="16">
        <v>1076864.3027999999</v>
      </c>
      <c r="J10" s="16">
        <v>1128554.1333000001</v>
      </c>
      <c r="K10" s="16">
        <v>1182166.7715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8" t="s">
        <v>63</v>
      </c>
      <c r="B11" s="15" t="s">
        <v>3</v>
      </c>
      <c r="C11" s="16">
        <v>326842.93160000001</v>
      </c>
      <c r="D11" s="16">
        <v>317888.99339999998</v>
      </c>
      <c r="E11" s="16">
        <v>318742.9056</v>
      </c>
      <c r="F11" s="16">
        <v>267230.02380000002</v>
      </c>
      <c r="G11" s="16">
        <v>455821.59</v>
      </c>
      <c r="H11" s="16">
        <v>523708.58199999999</v>
      </c>
      <c r="I11" s="16">
        <v>559526.39809999999</v>
      </c>
      <c r="J11" s="16">
        <v>637532.01540000003</v>
      </c>
      <c r="K11" s="16">
        <v>611007.3162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29"/>
      <c r="B12" s="17" t="s">
        <v>28</v>
      </c>
      <c r="C12" s="18">
        <f>C6+C11</f>
        <v>9100064.1751000006</v>
      </c>
      <c r="D12" s="18">
        <f t="shared" ref="D12:K12" si="1">D6+D11</f>
        <v>8744355.8312999997</v>
      </c>
      <c r="E12" s="18">
        <f t="shared" si="1"/>
        <v>11164970.724400001</v>
      </c>
      <c r="F12" s="18">
        <f t="shared" si="1"/>
        <v>13191251.736300001</v>
      </c>
      <c r="G12" s="18">
        <f t="shared" si="1"/>
        <v>13691224.9155</v>
      </c>
      <c r="H12" s="18">
        <f t="shared" si="1"/>
        <v>14216269.019599998</v>
      </c>
      <c r="I12" s="18">
        <f t="shared" si="1"/>
        <v>16769418.3199</v>
      </c>
      <c r="J12" s="18">
        <f t="shared" si="1"/>
        <v>18389964.0396</v>
      </c>
      <c r="K12" s="18">
        <f t="shared" si="1"/>
        <v>21656386.634599995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19" t="s">
        <v>64</v>
      </c>
      <c r="B13" s="13" t="s">
        <v>4</v>
      </c>
      <c r="C13" s="14">
        <v>15176801.3605</v>
      </c>
      <c r="D13" s="14">
        <v>17826089.9344</v>
      </c>
      <c r="E13" s="14">
        <v>18141699.030299999</v>
      </c>
      <c r="F13" s="14">
        <v>18218939.408</v>
      </c>
      <c r="G13" s="14">
        <v>22055434.884799998</v>
      </c>
      <c r="H13" s="14">
        <v>24975948.8092</v>
      </c>
      <c r="I13" s="14">
        <v>28197895.940400001</v>
      </c>
      <c r="J13" s="14">
        <v>30554139.763799999</v>
      </c>
      <c r="K13" s="14">
        <v>34892494.217600003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8.5">
      <c r="A14" s="28" t="s">
        <v>65</v>
      </c>
      <c r="B14" s="15" t="s">
        <v>5</v>
      </c>
      <c r="C14" s="16">
        <v>795604.21299999999</v>
      </c>
      <c r="D14" s="16">
        <v>1267240.0559999999</v>
      </c>
      <c r="E14" s="16">
        <v>1306088.8281</v>
      </c>
      <c r="F14" s="16">
        <v>1688138.159</v>
      </c>
      <c r="G14" s="16">
        <v>2161110.3955999999</v>
      </c>
      <c r="H14" s="16">
        <v>2555681.3668</v>
      </c>
      <c r="I14" s="16">
        <v>2947877.284</v>
      </c>
      <c r="J14" s="16">
        <v>2582369.79</v>
      </c>
      <c r="K14" s="16">
        <v>3205837.5980000002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8" t="s">
        <v>66</v>
      </c>
      <c r="B15" s="15" t="s">
        <v>6</v>
      </c>
      <c r="C15" s="16">
        <v>9247220.8310000002</v>
      </c>
      <c r="D15" s="16">
        <v>10235642.7336</v>
      </c>
      <c r="E15" s="16">
        <v>11412163.039999999</v>
      </c>
      <c r="F15" s="16">
        <v>11914450.6338</v>
      </c>
      <c r="G15" s="16">
        <v>12424621.616799999</v>
      </c>
      <c r="H15" s="16">
        <v>13367262.0381</v>
      </c>
      <c r="I15" s="16">
        <v>14603778.862199999</v>
      </c>
      <c r="J15" s="16">
        <v>16360896.4542</v>
      </c>
      <c r="K15" s="16">
        <v>18089137.5627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29"/>
      <c r="B16" s="17" t="s">
        <v>29</v>
      </c>
      <c r="C16" s="18">
        <f>+C13+C14+C15</f>
        <v>25219626.4045</v>
      </c>
      <c r="D16" s="18">
        <f t="shared" ref="D16:K16" si="2">+D13+D14+D15</f>
        <v>29328972.723999999</v>
      </c>
      <c r="E16" s="18">
        <f t="shared" si="2"/>
        <v>30859950.898399998</v>
      </c>
      <c r="F16" s="18">
        <f t="shared" si="2"/>
        <v>31821528.200800002</v>
      </c>
      <c r="G16" s="18">
        <f t="shared" si="2"/>
        <v>36641166.897199996</v>
      </c>
      <c r="H16" s="18">
        <f t="shared" si="2"/>
        <v>40898892.214100003</v>
      </c>
      <c r="I16" s="18">
        <f t="shared" si="2"/>
        <v>45749552.086599998</v>
      </c>
      <c r="J16" s="18">
        <f t="shared" si="2"/>
        <v>49497406.008000001</v>
      </c>
      <c r="K16" s="18">
        <f t="shared" si="2"/>
        <v>56187469.378299996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 ht="28.5">
      <c r="A17" s="19" t="s">
        <v>67</v>
      </c>
      <c r="B17" s="13" t="s">
        <v>7</v>
      </c>
      <c r="C17" s="14">
        <f>C18+C19</f>
        <v>7930218.8795999996</v>
      </c>
      <c r="D17" s="14">
        <f t="shared" ref="D17:K17" si="3">D18+D19</f>
        <v>9691627.6015000008</v>
      </c>
      <c r="E17" s="14">
        <f t="shared" si="3"/>
        <v>11340540.6877</v>
      </c>
      <c r="F17" s="14">
        <f t="shared" si="3"/>
        <v>12385486.2446</v>
      </c>
      <c r="G17" s="14">
        <f t="shared" si="3"/>
        <v>12682316.134199999</v>
      </c>
      <c r="H17" s="14">
        <f t="shared" si="3"/>
        <v>14095330.8314</v>
      </c>
      <c r="I17" s="14">
        <f t="shared" si="3"/>
        <v>16001354.759400001</v>
      </c>
      <c r="J17" s="14">
        <f t="shared" si="3"/>
        <v>18182644.186000001</v>
      </c>
      <c r="K17" s="14">
        <f t="shared" si="3"/>
        <v>20448570.952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27">
        <v>6.1</v>
      </c>
      <c r="B18" s="15" t="s">
        <v>8</v>
      </c>
      <c r="C18" s="16">
        <v>6893400.3224999998</v>
      </c>
      <c r="D18" s="16">
        <v>8505164.6435000002</v>
      </c>
      <c r="E18" s="16">
        <v>9964677.1336000003</v>
      </c>
      <c r="F18" s="16">
        <v>10818940.1096</v>
      </c>
      <c r="G18" s="16">
        <v>11005221.793199999</v>
      </c>
      <c r="H18" s="16">
        <v>12286236.076400001</v>
      </c>
      <c r="I18" s="16">
        <v>14053270.0338</v>
      </c>
      <c r="J18" s="16">
        <v>15980678.5635</v>
      </c>
      <c r="K18" s="16">
        <v>17955061.899500001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27">
        <v>6.2</v>
      </c>
      <c r="B19" s="15" t="s">
        <v>9</v>
      </c>
      <c r="C19" s="16">
        <v>1036818.5571</v>
      </c>
      <c r="D19" s="16">
        <v>1186462.9580000001</v>
      </c>
      <c r="E19" s="16">
        <v>1375863.5541000001</v>
      </c>
      <c r="F19" s="16">
        <v>1566546.135</v>
      </c>
      <c r="G19" s="16">
        <v>1677094.341</v>
      </c>
      <c r="H19" s="16">
        <v>1809094.7549999999</v>
      </c>
      <c r="I19" s="16">
        <v>1948084.7256</v>
      </c>
      <c r="J19" s="16">
        <v>2201965.6225000001</v>
      </c>
      <c r="K19" s="16">
        <v>2493509.0525000002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28.5">
      <c r="A20" s="19" t="s">
        <v>68</v>
      </c>
      <c r="B20" s="20" t="s">
        <v>10</v>
      </c>
      <c r="C20" s="14">
        <f>SUM(C21:C27)</f>
        <v>5337970.8881999999</v>
      </c>
      <c r="D20" s="14">
        <f t="shared" ref="D20:K20" si="4">SUM(D21:D27)</f>
        <v>6145990.6475085281</v>
      </c>
      <c r="E20" s="14">
        <f t="shared" si="4"/>
        <v>6723139.8426999999</v>
      </c>
      <c r="F20" s="14">
        <f t="shared" si="4"/>
        <v>7201626.1067999993</v>
      </c>
      <c r="G20" s="14">
        <f t="shared" si="4"/>
        <v>7694063.1564999996</v>
      </c>
      <c r="H20" s="14">
        <f t="shared" si="4"/>
        <v>7912808.8140999991</v>
      </c>
      <c r="I20" s="14">
        <f t="shared" si="4"/>
        <v>8223102.5111999996</v>
      </c>
      <c r="J20" s="14">
        <f t="shared" si="4"/>
        <v>9213286.0342999995</v>
      </c>
      <c r="K20" s="14">
        <f t="shared" si="4"/>
        <v>9853242.4501000009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27">
        <v>7.1</v>
      </c>
      <c r="B21" s="15" t="s">
        <v>11</v>
      </c>
      <c r="C21" s="16">
        <v>316093</v>
      </c>
      <c r="D21" s="16">
        <v>370483</v>
      </c>
      <c r="E21" s="16">
        <v>401663</v>
      </c>
      <c r="F21" s="16">
        <v>474797</v>
      </c>
      <c r="G21" s="16">
        <v>520403</v>
      </c>
      <c r="H21" s="16">
        <v>571054</v>
      </c>
      <c r="I21" s="16">
        <v>636480</v>
      </c>
      <c r="J21" s="16">
        <v>682176</v>
      </c>
      <c r="K21" s="16">
        <v>755622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27">
        <v>7.2</v>
      </c>
      <c r="B22" s="15" t="s">
        <v>12</v>
      </c>
      <c r="C22" s="16">
        <v>2866546.0989000001</v>
      </c>
      <c r="D22" s="16">
        <v>3309408.3259965279</v>
      </c>
      <c r="E22" s="16">
        <v>3581989.7344</v>
      </c>
      <c r="F22" s="16">
        <v>3657904.1069999998</v>
      </c>
      <c r="G22" s="16">
        <v>3709851.622</v>
      </c>
      <c r="H22" s="16">
        <v>3825300.5959999999</v>
      </c>
      <c r="I22" s="16">
        <v>3975137.4375</v>
      </c>
      <c r="J22" s="16">
        <v>4700828.0654999996</v>
      </c>
      <c r="K22" s="16">
        <v>4902132.8125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27">
        <v>7.3</v>
      </c>
      <c r="B23" s="15" t="s">
        <v>13</v>
      </c>
      <c r="C23" s="16">
        <v>66378.675700000007</v>
      </c>
      <c r="D23" s="16">
        <v>62574.432399999998</v>
      </c>
      <c r="E23" s="16">
        <v>59572.620799999997</v>
      </c>
      <c r="F23" s="16">
        <v>67218.9375</v>
      </c>
      <c r="G23" s="16">
        <v>62533.106</v>
      </c>
      <c r="H23" s="16">
        <v>80955.098400000003</v>
      </c>
      <c r="I23" s="16">
        <v>85062.447</v>
      </c>
      <c r="J23" s="16">
        <v>90871.466</v>
      </c>
      <c r="K23" s="16">
        <v>101188.38099999999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27">
        <v>7.4</v>
      </c>
      <c r="B24" s="15" t="s">
        <v>14</v>
      </c>
      <c r="C24" s="16">
        <v>43316.743900000001</v>
      </c>
      <c r="D24" s="16">
        <v>80632.025500000003</v>
      </c>
      <c r="E24" s="16">
        <v>62920.703999999998</v>
      </c>
      <c r="F24" s="16">
        <v>105963.68640000001</v>
      </c>
      <c r="G24" s="16">
        <v>173954.06400000001</v>
      </c>
      <c r="H24" s="16">
        <v>192211.86439999999</v>
      </c>
      <c r="I24" s="16">
        <v>189030.726</v>
      </c>
      <c r="J24" s="16">
        <v>142674.378</v>
      </c>
      <c r="K24" s="16">
        <v>165727.61799999999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27">
        <v>7.5</v>
      </c>
      <c r="B25" s="15" t="s">
        <v>57</v>
      </c>
      <c r="C25" s="16">
        <v>822306.74750000006</v>
      </c>
      <c r="D25" s="16">
        <v>951480.93361200031</v>
      </c>
      <c r="E25" s="16">
        <v>939474.90560000006</v>
      </c>
      <c r="F25" s="16">
        <v>989797.2513</v>
      </c>
      <c r="G25" s="16">
        <v>1047697.964</v>
      </c>
      <c r="H25" s="16">
        <v>1045091.2628</v>
      </c>
      <c r="I25" s="16">
        <v>1070800.9380000001</v>
      </c>
      <c r="J25" s="16">
        <v>1084934.2560000001</v>
      </c>
      <c r="K25" s="16">
        <v>1175703.4380000001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27">
        <v>7.6</v>
      </c>
      <c r="B26" s="15" t="s">
        <v>16</v>
      </c>
      <c r="C26" s="16">
        <v>26960.622200000002</v>
      </c>
      <c r="D26" s="16">
        <v>28758.93</v>
      </c>
      <c r="E26" s="16">
        <v>33161.877899999999</v>
      </c>
      <c r="F26" s="16">
        <v>34823.124600000003</v>
      </c>
      <c r="G26" s="16">
        <v>36867.400500000003</v>
      </c>
      <c r="H26" s="16">
        <v>38493.9925</v>
      </c>
      <c r="I26" s="16">
        <v>41615.962699999996</v>
      </c>
      <c r="J26" s="16">
        <v>45743.868799999997</v>
      </c>
      <c r="K26" s="16">
        <v>50500.200599999996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8.5">
      <c r="A27" s="27">
        <v>7.7</v>
      </c>
      <c r="B27" s="15" t="s">
        <v>17</v>
      </c>
      <c r="C27" s="16">
        <v>1196369</v>
      </c>
      <c r="D27" s="16">
        <v>1342653</v>
      </c>
      <c r="E27" s="16">
        <v>1644357</v>
      </c>
      <c r="F27" s="16">
        <v>1871122</v>
      </c>
      <c r="G27" s="16">
        <v>2142756</v>
      </c>
      <c r="H27" s="16">
        <v>2159702</v>
      </c>
      <c r="I27" s="16">
        <v>2224975</v>
      </c>
      <c r="J27" s="16">
        <v>2466058</v>
      </c>
      <c r="K27" s="16">
        <v>2702368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8" t="s">
        <v>69</v>
      </c>
      <c r="B28" s="15" t="s">
        <v>18</v>
      </c>
      <c r="C28" s="16">
        <v>4019599</v>
      </c>
      <c r="D28" s="16">
        <v>4466210</v>
      </c>
      <c r="E28" s="16">
        <v>5103346</v>
      </c>
      <c r="F28" s="16">
        <v>5719637</v>
      </c>
      <c r="G28" s="16">
        <v>6009648</v>
      </c>
      <c r="H28" s="16">
        <v>6172968</v>
      </c>
      <c r="I28" s="16">
        <v>7391545</v>
      </c>
      <c r="J28" s="16">
        <v>8141803</v>
      </c>
      <c r="K28" s="16">
        <v>9095187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8.5">
      <c r="A29" s="28" t="s">
        <v>70</v>
      </c>
      <c r="B29" s="15" t="s">
        <v>19</v>
      </c>
      <c r="C29" s="16">
        <v>10253371.035599999</v>
      </c>
      <c r="D29" s="16">
        <v>12044214.782500001</v>
      </c>
      <c r="E29" s="16">
        <v>14245583.804400001</v>
      </c>
      <c r="F29" s="16">
        <v>16968889.042599998</v>
      </c>
      <c r="G29" s="16">
        <v>19001456.684700001</v>
      </c>
      <c r="H29" s="16">
        <v>21401769.3565</v>
      </c>
      <c r="I29" s="16">
        <v>23477847.582699999</v>
      </c>
      <c r="J29" s="16">
        <v>26676240.1417</v>
      </c>
      <c r="K29" s="16">
        <v>30049209.036200002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8" t="s">
        <v>71</v>
      </c>
      <c r="B30" s="15" t="s">
        <v>44</v>
      </c>
      <c r="C30" s="16">
        <v>2598408</v>
      </c>
      <c r="D30" s="16">
        <v>2572241</v>
      </c>
      <c r="E30" s="16">
        <v>2962722</v>
      </c>
      <c r="F30" s="16">
        <v>3452971</v>
      </c>
      <c r="G30" s="16">
        <v>3394982</v>
      </c>
      <c r="H30" s="16">
        <v>3792066</v>
      </c>
      <c r="I30" s="16">
        <v>4124900</v>
      </c>
      <c r="J30" s="16">
        <v>4717330</v>
      </c>
      <c r="K30" s="16">
        <v>5188805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8" t="s">
        <v>72</v>
      </c>
      <c r="B31" s="15" t="s">
        <v>20</v>
      </c>
      <c r="C31" s="16">
        <v>4842953.4491999997</v>
      </c>
      <c r="D31" s="16">
        <v>5483555.4815999996</v>
      </c>
      <c r="E31" s="16">
        <v>6378181.2863999996</v>
      </c>
      <c r="F31" s="16">
        <v>7542922.3806999996</v>
      </c>
      <c r="G31" s="16">
        <v>8526551.353497576</v>
      </c>
      <c r="H31" s="16">
        <v>9889775.8399999999</v>
      </c>
      <c r="I31" s="16">
        <v>11315956.67</v>
      </c>
      <c r="J31" s="16">
        <v>13680627.7903</v>
      </c>
      <c r="K31" s="16">
        <v>15539054.030099999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29"/>
      <c r="B32" s="17" t="s">
        <v>30</v>
      </c>
      <c r="C32" s="18">
        <f>C17+C20+C28+C29+C30+C31</f>
        <v>34982521.252599999</v>
      </c>
      <c r="D32" s="18">
        <f t="shared" ref="D32:K32" si="5">D17+D20+D28+D29+D30+D31</f>
        <v>40403839.513108529</v>
      </c>
      <c r="E32" s="18">
        <f t="shared" si="5"/>
        <v>46753513.621200003</v>
      </c>
      <c r="F32" s="18">
        <f t="shared" si="5"/>
        <v>53271531.774699993</v>
      </c>
      <c r="G32" s="18">
        <f t="shared" si="5"/>
        <v>57309017.328897581</v>
      </c>
      <c r="H32" s="18">
        <f t="shared" si="5"/>
        <v>63264718.841999993</v>
      </c>
      <c r="I32" s="18">
        <f t="shared" si="5"/>
        <v>70534706.523299992</v>
      </c>
      <c r="J32" s="18">
        <f t="shared" si="5"/>
        <v>80611931.1523</v>
      </c>
      <c r="K32" s="18">
        <f t="shared" si="5"/>
        <v>90174068.468400002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30" t="s">
        <v>27</v>
      </c>
      <c r="B33" s="21" t="s">
        <v>31</v>
      </c>
      <c r="C33" s="22">
        <f t="shared" ref="C33:K33" si="6">C6+C11+C13+C14+C15+C17+C20+C28+C29+C30+C31</f>
        <v>69302211.832199991</v>
      </c>
      <c r="D33" s="22">
        <f t="shared" si="6"/>
        <v>78477168.068408534</v>
      </c>
      <c r="E33" s="22">
        <f t="shared" si="6"/>
        <v>88778435.244000003</v>
      </c>
      <c r="F33" s="22">
        <f t="shared" si="6"/>
        <v>98284311.711799979</v>
      </c>
      <c r="G33" s="22">
        <f t="shared" si="6"/>
        <v>107641409.14159758</v>
      </c>
      <c r="H33" s="22">
        <f t="shared" si="6"/>
        <v>118379880.07570001</v>
      </c>
      <c r="I33" s="22">
        <f t="shared" si="6"/>
        <v>133053676.9298</v>
      </c>
      <c r="J33" s="22">
        <f t="shared" si="6"/>
        <v>148499301.19990003</v>
      </c>
      <c r="K33" s="22">
        <f t="shared" si="6"/>
        <v>168017924.4813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1" t="s">
        <v>33</v>
      </c>
      <c r="B34" s="23" t="s">
        <v>25</v>
      </c>
      <c r="C34" s="16">
        <v>8455881.0000000019</v>
      </c>
      <c r="D34" s="16">
        <v>10014105</v>
      </c>
      <c r="E34" s="16">
        <v>10809450.999999998</v>
      </c>
      <c r="F34" s="16">
        <v>11660868</v>
      </c>
      <c r="G34" s="16">
        <v>12670115</v>
      </c>
      <c r="H34" s="16">
        <v>14787416</v>
      </c>
      <c r="I34" s="16">
        <v>16307724</v>
      </c>
      <c r="J34" s="16">
        <v>18222189</v>
      </c>
      <c r="K34" s="16">
        <v>19461464.796944764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1" t="s">
        <v>34</v>
      </c>
      <c r="B35" s="23" t="s">
        <v>24</v>
      </c>
      <c r="C35" s="16">
        <v>2609517</v>
      </c>
      <c r="D35" s="16">
        <v>3008738</v>
      </c>
      <c r="E35" s="16">
        <v>2734841</v>
      </c>
      <c r="F35" s="16">
        <v>2677383</v>
      </c>
      <c r="G35" s="16">
        <v>2661521</v>
      </c>
      <c r="H35" s="16">
        <v>2903438</v>
      </c>
      <c r="I35" s="16">
        <v>2856310</v>
      </c>
      <c r="J35" s="16">
        <v>3700715</v>
      </c>
      <c r="K35" s="16">
        <v>2894057.875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2" t="s">
        <v>35</v>
      </c>
      <c r="B36" s="24" t="s">
        <v>45</v>
      </c>
      <c r="C36" s="18">
        <f>C33+C34-C35</f>
        <v>75148575.832199991</v>
      </c>
      <c r="D36" s="18">
        <f t="shared" ref="D36:K36" si="7">D33+D34-D35</f>
        <v>85482535.068408534</v>
      </c>
      <c r="E36" s="18">
        <f t="shared" si="7"/>
        <v>96853045.244000003</v>
      </c>
      <c r="F36" s="18">
        <f t="shared" si="7"/>
        <v>107267796.71179998</v>
      </c>
      <c r="G36" s="18">
        <f t="shared" si="7"/>
        <v>117650003.14159758</v>
      </c>
      <c r="H36" s="18">
        <f t="shared" si="7"/>
        <v>130263858.07570001</v>
      </c>
      <c r="I36" s="18">
        <f t="shared" si="7"/>
        <v>146505090.9298</v>
      </c>
      <c r="J36" s="18">
        <f t="shared" si="7"/>
        <v>163020775.19990003</v>
      </c>
      <c r="K36" s="18">
        <f t="shared" si="7"/>
        <v>184585331.40324476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1" t="s">
        <v>36</v>
      </c>
      <c r="B37" s="23" t="s">
        <v>32</v>
      </c>
      <c r="C37" s="11">
        <v>724370</v>
      </c>
      <c r="D37" s="11">
        <v>729350</v>
      </c>
      <c r="E37" s="11">
        <v>734330</v>
      </c>
      <c r="F37" s="11">
        <v>739300</v>
      </c>
      <c r="G37" s="11">
        <v>744280</v>
      </c>
      <c r="H37" s="11">
        <v>748410</v>
      </c>
      <c r="I37" s="11">
        <v>751950</v>
      </c>
      <c r="J37" s="11">
        <v>755480</v>
      </c>
      <c r="K37" s="11">
        <v>759020</v>
      </c>
      <c r="S37" s="2"/>
      <c r="T37" s="2"/>
      <c r="U37" s="2"/>
      <c r="V37" s="2"/>
    </row>
    <row r="38" spans="1:187">
      <c r="A38" s="32" t="s">
        <v>37</v>
      </c>
      <c r="B38" s="24" t="s">
        <v>48</v>
      </c>
      <c r="C38" s="18">
        <f>C36/C37*1000</f>
        <v>103743.35744467605</v>
      </c>
      <c r="D38" s="18">
        <f t="shared" ref="D38:K38" si="8">D36/D37*1000</f>
        <v>117203.72258642426</v>
      </c>
      <c r="E38" s="18">
        <f t="shared" si="8"/>
        <v>131893.07973799246</v>
      </c>
      <c r="F38" s="18">
        <f t="shared" si="8"/>
        <v>145093.73287136477</v>
      </c>
      <c r="G38" s="18">
        <f t="shared" si="8"/>
        <v>158072.23510184014</v>
      </c>
      <c r="H38" s="18">
        <f t="shared" si="8"/>
        <v>174054.13887534908</v>
      </c>
      <c r="I38" s="18">
        <f t="shared" si="8"/>
        <v>194833.55399933507</v>
      </c>
      <c r="J38" s="18">
        <f t="shared" si="8"/>
        <v>215784.36914266431</v>
      </c>
      <c r="K38" s="18">
        <f t="shared" si="8"/>
        <v>243189.02190093114</v>
      </c>
      <c r="R38" s="4"/>
      <c r="S38" s="4"/>
      <c r="T38" s="4"/>
      <c r="U38" s="4"/>
      <c r="V38" s="4"/>
      <c r="BW38" s="5"/>
      <c r="BX38" s="5"/>
      <c r="BY38" s="5"/>
      <c r="BZ38" s="5"/>
    </row>
    <row r="40" spans="1:187">
      <c r="B40" s="1" t="s">
        <v>62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24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38"/>
  <sheetViews>
    <sheetView zoomScaleSheetLayoutView="100" workbookViewId="0">
      <pane xSplit="2" ySplit="5" topLeftCell="C27" activePane="bottomRight" state="frozen"/>
      <selection activeCell="C1" sqref="C1:K1048576"/>
      <selection pane="topRight" activeCell="C1" sqref="C1:K1048576"/>
      <selection pane="bottomLeft" activeCell="C1" sqref="C1:K1048576"/>
      <selection pane="bottomRight" activeCell="B3" sqref="B3"/>
    </sheetView>
  </sheetViews>
  <sheetFormatPr defaultColWidth="8.85546875" defaultRowHeight="15"/>
  <cols>
    <col min="1" max="1" width="11" style="1" customWidth="1"/>
    <col min="2" max="2" width="36.140625" style="1" customWidth="1"/>
    <col min="3" max="5" width="12.7109375" style="1" customWidth="1"/>
    <col min="6" max="6" width="12.7109375" style="3" customWidth="1"/>
    <col min="7" max="11" width="12.71093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3" width="9.140625" style="3"/>
    <col min="184" max="186" width="8.85546875" style="3"/>
    <col min="187" max="187" width="12.7109375" style="3" bestFit="1" customWidth="1"/>
    <col min="188" max="16384" width="8.85546875" style="1"/>
  </cols>
  <sheetData>
    <row r="1" spans="1:187" ht="18.75">
      <c r="A1" s="1" t="s">
        <v>43</v>
      </c>
      <c r="B1" s="10" t="s">
        <v>56</v>
      </c>
      <c r="H1" s="2" t="s">
        <v>73</v>
      </c>
      <c r="Q1" s="4"/>
    </row>
    <row r="2" spans="1:187" ht="15.75">
      <c r="A2" s="8" t="s">
        <v>39</v>
      </c>
    </row>
    <row r="3" spans="1:187" ht="15.75">
      <c r="A3" s="8"/>
    </row>
    <row r="4" spans="1:187" ht="15.75">
      <c r="A4" s="8"/>
      <c r="E4" s="7"/>
      <c r="F4" s="7" t="s">
        <v>47</v>
      </c>
    </row>
    <row r="5" spans="1:187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58</v>
      </c>
      <c r="I5" s="12" t="s">
        <v>59</v>
      </c>
      <c r="J5" s="12" t="s">
        <v>60</v>
      </c>
      <c r="K5" s="12" t="s">
        <v>61</v>
      </c>
    </row>
    <row r="6" spans="1:187" s="9" customFormat="1">
      <c r="A6" s="19" t="s">
        <v>26</v>
      </c>
      <c r="B6" s="13" t="s">
        <v>2</v>
      </c>
      <c r="C6" s="14">
        <f>SUM(C7:C10)</f>
        <v>8773221.2434999999</v>
      </c>
      <c r="D6" s="14">
        <f t="shared" ref="D6:K6" si="0">SUM(D7:D10)</f>
        <v>7818877.0218127491</v>
      </c>
      <c r="E6" s="14">
        <f t="shared" si="0"/>
        <v>9161345.9809216335</v>
      </c>
      <c r="F6" s="14">
        <f t="shared" si="0"/>
        <v>9836475.6646335647</v>
      </c>
      <c r="G6" s="14">
        <f t="shared" si="0"/>
        <v>10091573.430127902</v>
      </c>
      <c r="H6" s="14">
        <f t="shared" si="0"/>
        <v>9928662.1321074963</v>
      </c>
      <c r="I6" s="14">
        <f t="shared" si="0"/>
        <v>11127061.139472747</v>
      </c>
      <c r="J6" s="14">
        <f t="shared" si="0"/>
        <v>12040316.181922104</v>
      </c>
      <c r="K6" s="14">
        <f t="shared" si="0"/>
        <v>12827803.659263493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27">
        <v>1.1000000000000001</v>
      </c>
      <c r="B7" s="15" t="s">
        <v>49</v>
      </c>
      <c r="C7" s="16">
        <v>5375639.3531999998</v>
      </c>
      <c r="D7" s="16">
        <v>4218361.9143426297</v>
      </c>
      <c r="E7" s="16">
        <v>5048372.4405635456</v>
      </c>
      <c r="F7" s="16">
        <v>5248786.103688173</v>
      </c>
      <c r="G7" s="16">
        <v>5004573.874182852</v>
      </c>
      <c r="H7" s="16">
        <v>3503453.93107025</v>
      </c>
      <c r="I7" s="16">
        <v>4493517.7664766656</v>
      </c>
      <c r="J7" s="16">
        <v>4754174.7423858903</v>
      </c>
      <c r="K7" s="16">
        <v>5107611.6325630769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27">
        <v>1.2</v>
      </c>
      <c r="B8" s="15" t="s">
        <v>50</v>
      </c>
      <c r="C8" s="16">
        <v>2617944.1554</v>
      </c>
      <c r="D8" s="16">
        <v>2825037.5956175299</v>
      </c>
      <c r="E8" s="16">
        <v>3338073.7566774287</v>
      </c>
      <c r="F8" s="16">
        <v>3797787.1018774421</v>
      </c>
      <c r="G8" s="16">
        <v>4256456.6816674564</v>
      </c>
      <c r="H8" s="16">
        <v>5423279.1272984445</v>
      </c>
      <c r="I8" s="16">
        <v>5711720.6533665834</v>
      </c>
      <c r="J8" s="16">
        <v>6347316.7719441494</v>
      </c>
      <c r="K8" s="16">
        <v>6768580.2080509514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27">
        <v>1.3</v>
      </c>
      <c r="B9" s="15" t="s">
        <v>51</v>
      </c>
      <c r="C9" s="16">
        <v>355527.57390000002</v>
      </c>
      <c r="D9" s="16">
        <v>347166.66822709161</v>
      </c>
      <c r="E9" s="16">
        <v>342893.33705116919</v>
      </c>
      <c r="F9" s="16">
        <v>322735.30420280184</v>
      </c>
      <c r="G9" s="16">
        <v>321418.49256276648</v>
      </c>
      <c r="H9" s="16">
        <v>534046.2121640736</v>
      </c>
      <c r="I9" s="16">
        <v>413849.63804773783</v>
      </c>
      <c r="J9" s="16">
        <v>412833.82624316157</v>
      </c>
      <c r="K9" s="16">
        <v>407581.35535233119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27">
        <v>1.4</v>
      </c>
      <c r="B10" s="15" t="s">
        <v>52</v>
      </c>
      <c r="C10" s="16">
        <v>424110.16100000002</v>
      </c>
      <c r="D10" s="16">
        <v>428310.843625498</v>
      </c>
      <c r="E10" s="16">
        <v>432006.44662948832</v>
      </c>
      <c r="F10" s="16">
        <v>467167.15486514819</v>
      </c>
      <c r="G10" s="16">
        <v>509124.38171482709</v>
      </c>
      <c r="H10" s="16">
        <v>467882.86157472892</v>
      </c>
      <c r="I10" s="16">
        <v>507973.08158175991</v>
      </c>
      <c r="J10" s="16">
        <v>525990.84134890174</v>
      </c>
      <c r="K10" s="16">
        <v>544030.46329713403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8" t="s">
        <v>63</v>
      </c>
      <c r="B11" s="15" t="s">
        <v>3</v>
      </c>
      <c r="C11" s="16">
        <v>326842.93160000001</v>
      </c>
      <c r="D11" s="16">
        <v>291636.40776892431</v>
      </c>
      <c r="E11" s="16">
        <v>283983.29791605519</v>
      </c>
      <c r="F11" s="16">
        <v>230505.2702754217</v>
      </c>
      <c r="G11" s="16">
        <v>399440.82899099955</v>
      </c>
      <c r="H11" s="16">
        <v>456642.67326732673</v>
      </c>
      <c r="I11" s="16">
        <v>485962.46784823656</v>
      </c>
      <c r="J11" s="16">
        <v>558126.10141259083</v>
      </c>
      <c r="K11" s="16">
        <v>536860.16632644727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29"/>
      <c r="B12" s="17" t="s">
        <v>28</v>
      </c>
      <c r="C12" s="18">
        <f>C6+C11</f>
        <v>9100064.1751000006</v>
      </c>
      <c r="D12" s="18">
        <f t="shared" ref="D12:K12" si="1">D6+D11</f>
        <v>8110513.4295816738</v>
      </c>
      <c r="E12" s="18">
        <f t="shared" si="1"/>
        <v>9445329.2788376883</v>
      </c>
      <c r="F12" s="18">
        <f t="shared" si="1"/>
        <v>10066980.934908986</v>
      </c>
      <c r="G12" s="18">
        <f t="shared" si="1"/>
        <v>10491014.259118902</v>
      </c>
      <c r="H12" s="18">
        <f t="shared" si="1"/>
        <v>10385304.805374824</v>
      </c>
      <c r="I12" s="18">
        <f t="shared" si="1"/>
        <v>11613023.607320983</v>
      </c>
      <c r="J12" s="18">
        <f t="shared" si="1"/>
        <v>12598442.283334695</v>
      </c>
      <c r="K12" s="18">
        <f t="shared" si="1"/>
        <v>13364663.82558994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19" t="s">
        <v>64</v>
      </c>
      <c r="B13" s="13" t="s">
        <v>4</v>
      </c>
      <c r="C13" s="14">
        <v>15176801.3605</v>
      </c>
      <c r="D13" s="14">
        <v>16945553.345019922</v>
      </c>
      <c r="E13" s="14">
        <v>16632909.426083554</v>
      </c>
      <c r="F13" s="14">
        <v>16209237.586676832</v>
      </c>
      <c r="G13" s="14">
        <v>19970560.799905259</v>
      </c>
      <c r="H13" s="14">
        <v>22451412.345308818</v>
      </c>
      <c r="I13" s="14">
        <v>24898500.025293909</v>
      </c>
      <c r="J13" s="14">
        <v>26739746.423287336</v>
      </c>
      <c r="K13" s="14">
        <v>29486634.904139791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8.5">
      <c r="A14" s="28" t="s">
        <v>65</v>
      </c>
      <c r="B14" s="15" t="s">
        <v>5</v>
      </c>
      <c r="C14" s="16">
        <v>795604.21299999999</v>
      </c>
      <c r="D14" s="16">
        <v>804672.74103585654</v>
      </c>
      <c r="E14" s="16">
        <v>834452.6259661481</v>
      </c>
      <c r="F14" s="16">
        <v>830901.40436481463</v>
      </c>
      <c r="G14" s="16">
        <v>777772.04983420181</v>
      </c>
      <c r="H14" s="16">
        <v>809341.60518623283</v>
      </c>
      <c r="I14" s="16">
        <v>951441.78482365515</v>
      </c>
      <c r="J14" s="16">
        <v>1075311.5251898423</v>
      </c>
      <c r="K14" s="16">
        <v>1058673.4319425165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8" t="s">
        <v>66</v>
      </c>
      <c r="B15" s="15" t="s">
        <v>6</v>
      </c>
      <c r="C15" s="16">
        <v>9247220.8310000002</v>
      </c>
      <c r="D15" s="16">
        <v>9268388.9458167329</v>
      </c>
      <c r="E15" s="16">
        <v>10030098.092848059</v>
      </c>
      <c r="F15" s="16">
        <v>10122449.368722005</v>
      </c>
      <c r="G15" s="16">
        <v>10666069.579156797</v>
      </c>
      <c r="H15" s="16">
        <v>11337285.596039604</v>
      </c>
      <c r="I15" s="16">
        <v>11780600.476487353</v>
      </c>
      <c r="J15" s="16">
        <v>12259318.388176696</v>
      </c>
      <c r="K15" s="16">
        <v>13545236.067445088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29"/>
      <c r="B16" s="17" t="s">
        <v>29</v>
      </c>
      <c r="C16" s="18">
        <f>+C13+C14+C15</f>
        <v>25219626.4045</v>
      </c>
      <c r="D16" s="18">
        <f t="shared" ref="D16:K16" si="2">+D13+D14+D15</f>
        <v>27018615.031872511</v>
      </c>
      <c r="E16" s="18">
        <f t="shared" si="2"/>
        <v>27497460.144897759</v>
      </c>
      <c r="F16" s="18">
        <f t="shared" si="2"/>
        <v>27162588.359763652</v>
      </c>
      <c r="G16" s="18">
        <f t="shared" si="2"/>
        <v>31414402.42889626</v>
      </c>
      <c r="H16" s="18">
        <f t="shared" si="2"/>
        <v>34598039.546534657</v>
      </c>
      <c r="I16" s="18">
        <f t="shared" si="2"/>
        <v>37630542.286604919</v>
      </c>
      <c r="J16" s="18">
        <f t="shared" si="2"/>
        <v>40074376.336653873</v>
      </c>
      <c r="K16" s="18">
        <f t="shared" si="2"/>
        <v>44090544.403527394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>
      <c r="A17" s="19" t="s">
        <v>67</v>
      </c>
      <c r="B17" s="13" t="s">
        <v>7</v>
      </c>
      <c r="C17" s="14">
        <f>C18+C19</f>
        <v>7930218.8795999996</v>
      </c>
      <c r="D17" s="14">
        <f t="shared" ref="D17:K17" si="3">D18+D19</f>
        <v>8910693.7863545809</v>
      </c>
      <c r="E17" s="14">
        <f t="shared" si="3"/>
        <v>9828600.7063888069</v>
      </c>
      <c r="F17" s="14">
        <f t="shared" si="3"/>
        <v>10228120.585056704</v>
      </c>
      <c r="G17" s="14">
        <f t="shared" si="3"/>
        <v>10133545.374893416</v>
      </c>
      <c r="H17" s="14">
        <f t="shared" si="3"/>
        <v>10811169.043281471</v>
      </c>
      <c r="I17" s="14">
        <f t="shared" si="3"/>
        <v>11801743.975952974</v>
      </c>
      <c r="J17" s="14">
        <f t="shared" si="3"/>
        <v>13144379.773309609</v>
      </c>
      <c r="K17" s="14">
        <f t="shared" si="3"/>
        <v>13735570.700933827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27">
        <v>6.1</v>
      </c>
      <c r="B18" s="15" t="s">
        <v>8</v>
      </c>
      <c r="C18" s="16">
        <v>6893400.3224999998</v>
      </c>
      <c r="D18" s="16">
        <v>7819710.6528884461</v>
      </c>
      <c r="E18" s="16">
        <v>8637897.9928578418</v>
      </c>
      <c r="F18" s="16">
        <v>8936968.1494329553</v>
      </c>
      <c r="G18" s="16">
        <v>8796467.1209853142</v>
      </c>
      <c r="H18" s="16">
        <v>9427896.3318246119</v>
      </c>
      <c r="I18" s="16">
        <v>10368619.913608834</v>
      </c>
      <c r="J18" s="16">
        <v>11649153.525315816</v>
      </c>
      <c r="K18" s="16">
        <v>12122411.993752105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27">
        <v>6.2</v>
      </c>
      <c r="B19" s="15" t="s">
        <v>9</v>
      </c>
      <c r="C19" s="16">
        <v>1036818.5571</v>
      </c>
      <c r="D19" s="16">
        <v>1090983.1334661355</v>
      </c>
      <c r="E19" s="16">
        <v>1190702.7135309656</v>
      </c>
      <c r="F19" s="16">
        <v>1291152.4356237492</v>
      </c>
      <c r="G19" s="16">
        <v>1337078.2539081005</v>
      </c>
      <c r="H19" s="16">
        <v>1383272.7114568599</v>
      </c>
      <c r="I19" s="16">
        <v>1433124.0623441397</v>
      </c>
      <c r="J19" s="16">
        <v>1495226.2479937933</v>
      </c>
      <c r="K19" s="16">
        <v>1613158.7071817219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28.5">
      <c r="A20" s="19" t="s">
        <v>68</v>
      </c>
      <c r="B20" s="20" t="s">
        <v>10</v>
      </c>
      <c r="C20" s="14">
        <f>SUM(C21:C27)</f>
        <v>5337970.8881999999</v>
      </c>
      <c r="D20" s="14">
        <f t="shared" ref="D20:K20" si="4">SUM(D21:D27)</f>
        <v>5698764.5579798836</v>
      </c>
      <c r="E20" s="14">
        <f t="shared" si="4"/>
        <v>5991024.8017012067</v>
      </c>
      <c r="F20" s="14">
        <f t="shared" si="4"/>
        <v>6294591.5674259029</v>
      </c>
      <c r="G20" s="14">
        <f t="shared" si="4"/>
        <v>6710950.2790146852</v>
      </c>
      <c r="H20" s="14">
        <f t="shared" si="4"/>
        <v>6679351.5578500703</v>
      </c>
      <c r="I20" s="14">
        <f t="shared" si="4"/>
        <v>6636553.7926903917</v>
      </c>
      <c r="J20" s="14">
        <f t="shared" si="4"/>
        <v>6542953.8152281782</v>
      </c>
      <c r="K20" s="14">
        <f t="shared" si="4"/>
        <v>6862998.2312403033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27">
        <v>7.1</v>
      </c>
      <c r="B21" s="15" t="s">
        <v>11</v>
      </c>
      <c r="C21" s="16">
        <v>316093</v>
      </c>
      <c r="D21" s="16">
        <v>354423</v>
      </c>
      <c r="E21" s="16">
        <v>375953</v>
      </c>
      <c r="F21" s="16">
        <v>414516</v>
      </c>
      <c r="G21" s="16">
        <v>442763</v>
      </c>
      <c r="H21" s="16">
        <v>439492</v>
      </c>
      <c r="I21" s="16">
        <v>481179</v>
      </c>
      <c r="J21" s="16">
        <v>506466</v>
      </c>
      <c r="K21" s="16">
        <v>537823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27">
        <v>7.2</v>
      </c>
      <c r="B22" s="15" t="s">
        <v>12</v>
      </c>
      <c r="C22" s="16">
        <v>2866546.0989000001</v>
      </c>
      <c r="D22" s="16">
        <v>3060230.6078815269</v>
      </c>
      <c r="E22" s="16">
        <v>3184484.3137657763</v>
      </c>
      <c r="F22" s="16">
        <v>3202668.6804536358</v>
      </c>
      <c r="G22" s="16">
        <v>3247953.3837044053</v>
      </c>
      <c r="H22" s="16">
        <v>3257343.7369165486</v>
      </c>
      <c r="I22" s="16">
        <v>3227279.1890808693</v>
      </c>
      <c r="J22" s="16">
        <v>3312524.6913529844</v>
      </c>
      <c r="K22" s="16">
        <v>3409429.0747938273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27">
        <v>7.3</v>
      </c>
      <c r="B23" s="15" t="s">
        <v>13</v>
      </c>
      <c r="C23" s="16">
        <v>66378.675700000007</v>
      </c>
      <c r="D23" s="16">
        <v>57862.967937986992</v>
      </c>
      <c r="E23" s="16">
        <v>52961.652520744545</v>
      </c>
      <c r="F23" s="16">
        <v>58853.50767178119</v>
      </c>
      <c r="G23" s="16">
        <v>54747.792989104688</v>
      </c>
      <c r="H23" s="16">
        <v>68934.876379066482</v>
      </c>
      <c r="I23" s="16">
        <v>69059.715117629443</v>
      </c>
      <c r="J23" s="16">
        <v>64034.569131406402</v>
      </c>
      <c r="K23" s="16">
        <v>70376.849105903486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27">
        <v>7.4</v>
      </c>
      <c r="B24" s="15" t="s">
        <v>14</v>
      </c>
      <c r="C24" s="16">
        <v>43316.743900000001</v>
      </c>
      <c r="D24" s="16">
        <v>74560.936908817239</v>
      </c>
      <c r="E24" s="16">
        <v>55938.187994049455</v>
      </c>
      <c r="F24" s="16">
        <v>92775.793862575054</v>
      </c>
      <c r="G24" s="16">
        <v>152295.93747039317</v>
      </c>
      <c r="H24" s="16">
        <v>163673.54398868457</v>
      </c>
      <c r="I24" s="16">
        <v>153467.62780432598</v>
      </c>
      <c r="J24" s="16">
        <v>100538.12582241929</v>
      </c>
      <c r="K24" s="16">
        <v>115263.74442720666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27">
        <v>7.5</v>
      </c>
      <c r="B25" s="15" t="s">
        <v>15</v>
      </c>
      <c r="C25" s="16">
        <v>822306.74750000006</v>
      </c>
      <c r="D25" s="16">
        <v>879840.35401649307</v>
      </c>
      <c r="E25" s="16">
        <v>835218.30723865808</v>
      </c>
      <c r="F25" s="16">
        <v>866614.09606404265</v>
      </c>
      <c r="G25" s="16">
        <v>917253.17148270959</v>
      </c>
      <c r="H25" s="16">
        <v>889922.78670438472</v>
      </c>
      <c r="I25" s="16">
        <v>869347.06020662631</v>
      </c>
      <c r="J25" s="16">
        <v>764518.79374540702</v>
      </c>
      <c r="K25" s="16">
        <v>817700.37249938759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27">
        <v>7.6</v>
      </c>
      <c r="B26" s="15" t="s">
        <v>16</v>
      </c>
      <c r="C26" s="16">
        <v>26960.622200000002</v>
      </c>
      <c r="D26" s="16">
        <v>26493.691235059759</v>
      </c>
      <c r="E26" s="16">
        <v>28814.340181978281</v>
      </c>
      <c r="F26" s="16">
        <v>28848.489373868295</v>
      </c>
      <c r="G26" s="16">
        <v>29572.993368072002</v>
      </c>
      <c r="H26" s="16">
        <v>29711.61386138614</v>
      </c>
      <c r="I26" s="16">
        <v>30859.200480940504</v>
      </c>
      <c r="J26" s="16">
        <v>31321.635175961459</v>
      </c>
      <c r="K26" s="16">
        <v>33023.190413978933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8.5">
      <c r="A27" s="27">
        <v>7.7</v>
      </c>
      <c r="B27" s="15" t="s">
        <v>17</v>
      </c>
      <c r="C27" s="16">
        <v>1196369</v>
      </c>
      <c r="D27" s="16">
        <v>1245353</v>
      </c>
      <c r="E27" s="16">
        <v>1457655</v>
      </c>
      <c r="F27" s="16">
        <v>1630315</v>
      </c>
      <c r="G27" s="16">
        <v>1866364</v>
      </c>
      <c r="H27" s="16">
        <v>1830273</v>
      </c>
      <c r="I27" s="16">
        <v>1805362</v>
      </c>
      <c r="J27" s="16">
        <v>1763550</v>
      </c>
      <c r="K27" s="16">
        <v>1879382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8" t="s">
        <v>69</v>
      </c>
      <c r="B28" s="15" t="s">
        <v>18</v>
      </c>
      <c r="C28" s="16">
        <v>4019599</v>
      </c>
      <c r="D28" s="16">
        <v>4407747</v>
      </c>
      <c r="E28" s="16">
        <v>4920896</v>
      </c>
      <c r="F28" s="16">
        <v>5424269</v>
      </c>
      <c r="G28" s="16">
        <v>5569766</v>
      </c>
      <c r="H28" s="16">
        <v>5715879</v>
      </c>
      <c r="I28" s="16">
        <v>6387307</v>
      </c>
      <c r="J28" s="16">
        <v>6528244</v>
      </c>
      <c r="K28" s="16">
        <v>7292684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8.5">
      <c r="A29" s="28" t="s">
        <v>70</v>
      </c>
      <c r="B29" s="15" t="s">
        <v>19</v>
      </c>
      <c r="C29" s="16">
        <v>10253371.035599999</v>
      </c>
      <c r="D29" s="16">
        <v>10987933.388944224</v>
      </c>
      <c r="E29" s="16">
        <v>12091856.681831524</v>
      </c>
      <c r="F29" s="16">
        <v>13685098.918040598</v>
      </c>
      <c r="G29" s="16">
        <v>14713954.284414969</v>
      </c>
      <c r="H29" s="16">
        <v>15954392.380952381</v>
      </c>
      <c r="I29" s="16">
        <v>16751567.242518703</v>
      </c>
      <c r="J29" s="16">
        <v>17872118.308541913</v>
      </c>
      <c r="K29" s="16">
        <v>19174949.454113554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8" t="s">
        <v>71</v>
      </c>
      <c r="B30" s="15" t="s">
        <v>44</v>
      </c>
      <c r="C30" s="16">
        <v>2598408.21</v>
      </c>
      <c r="D30" s="16">
        <v>2356132</v>
      </c>
      <c r="E30" s="16">
        <v>2513500</v>
      </c>
      <c r="F30" s="16">
        <v>2773908</v>
      </c>
      <c r="G30" s="16">
        <v>2616991</v>
      </c>
      <c r="H30" s="16">
        <v>2830689</v>
      </c>
      <c r="I30" s="16">
        <v>2942867</v>
      </c>
      <c r="J30" s="16">
        <v>3239942</v>
      </c>
      <c r="K30" s="16">
        <v>3350322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8" t="s">
        <v>72</v>
      </c>
      <c r="B31" s="15" t="s">
        <v>20</v>
      </c>
      <c r="C31" s="16">
        <v>4842953.4491999997</v>
      </c>
      <c r="D31" s="16">
        <v>5017018.6788844625</v>
      </c>
      <c r="E31" s="16">
        <v>5379683.2051658351</v>
      </c>
      <c r="F31" s="16">
        <v>5864511.7424949966</v>
      </c>
      <c r="G31" s="16">
        <v>6256523.1366426945</v>
      </c>
      <c r="H31" s="16">
        <v>6975276.0744931633</v>
      </c>
      <c r="I31" s="16">
        <v>7685470.4951905953</v>
      </c>
      <c r="J31" s="16">
        <v>8963991.2463460434</v>
      </c>
      <c r="K31" s="16">
        <v>9606160.6398301627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29"/>
      <c r="B32" s="17" t="s">
        <v>30</v>
      </c>
      <c r="C32" s="18">
        <f>C17+C20+C28+C29+C30+C31</f>
        <v>34982521.4626</v>
      </c>
      <c r="D32" s="18">
        <f t="shared" ref="D32:K32" si="5">D17+D20+D28+D29+D30+D31</f>
        <v>37378289.412163153</v>
      </c>
      <c r="E32" s="18">
        <f t="shared" si="5"/>
        <v>40725561.395087369</v>
      </c>
      <c r="F32" s="18">
        <f t="shared" si="5"/>
        <v>44270499.813018203</v>
      </c>
      <c r="G32" s="18">
        <f t="shared" si="5"/>
        <v>46001730.07496576</v>
      </c>
      <c r="H32" s="18">
        <f t="shared" si="5"/>
        <v>48966757.056577086</v>
      </c>
      <c r="I32" s="18">
        <f t="shared" si="5"/>
        <v>52205509.506352663</v>
      </c>
      <c r="J32" s="18">
        <f t="shared" si="5"/>
        <v>56291629.14342574</v>
      </c>
      <c r="K32" s="18">
        <f t="shared" si="5"/>
        <v>60022685.026117854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30" t="s">
        <v>27</v>
      </c>
      <c r="B33" s="21" t="s">
        <v>31</v>
      </c>
      <c r="C33" s="22">
        <f>C6+C11+C13+C14+C15+C17+C20+C28+C29+C30+C31</f>
        <v>69302212.042199999</v>
      </c>
      <c r="D33" s="22">
        <f t="shared" ref="D33:K33" si="6">D6+D11+D13+D14+D15+D17+D20+D28+D29+D30+D31</f>
        <v>72507417.873617336</v>
      </c>
      <c r="E33" s="22">
        <f t="shared" si="6"/>
        <v>77668350.818822816</v>
      </c>
      <c r="F33" s="22">
        <f t="shared" si="6"/>
        <v>81500069.107690856</v>
      </c>
      <c r="G33" s="22">
        <f t="shared" si="6"/>
        <v>87907146.762980923</v>
      </c>
      <c r="H33" s="22">
        <f t="shared" si="6"/>
        <v>93950101.408486575</v>
      </c>
      <c r="I33" s="22">
        <f t="shared" si="6"/>
        <v>101449075.40027857</v>
      </c>
      <c r="J33" s="22">
        <f t="shared" si="6"/>
        <v>108964447.76341431</v>
      </c>
      <c r="K33" s="22">
        <f t="shared" si="6"/>
        <v>117477893.25523518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1" t="s">
        <v>33</v>
      </c>
      <c r="B34" s="23" t="s">
        <v>25</v>
      </c>
      <c r="C34" s="16">
        <v>8455881.0000000019</v>
      </c>
      <c r="D34" s="16">
        <v>9460406.5508225542</v>
      </c>
      <c r="E34" s="16">
        <v>9928892.6430104803</v>
      </c>
      <c r="F34" s="16">
        <v>10119804.583018433</v>
      </c>
      <c r="G34" s="16">
        <v>11031293.918631608</v>
      </c>
      <c r="H34" s="16">
        <v>12040533.223443124</v>
      </c>
      <c r="I34" s="16">
        <v>13316361.384783493</v>
      </c>
      <c r="J34" s="16">
        <v>14667763.274345107</v>
      </c>
      <c r="K34" s="16">
        <v>15846694.294932507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1" t="s">
        <v>34</v>
      </c>
      <c r="B35" s="23" t="s">
        <v>24</v>
      </c>
      <c r="C35" s="16">
        <v>2609517</v>
      </c>
      <c r="D35" s="16">
        <v>2785392.94</v>
      </c>
      <c r="E35" s="16">
        <v>2399685.23</v>
      </c>
      <c r="F35" s="16">
        <v>2228366.96</v>
      </c>
      <c r="G35" s="16">
        <v>2182194.63</v>
      </c>
      <c r="H35" s="16">
        <v>2314422.91</v>
      </c>
      <c r="I35" s="16">
        <v>2186093.16</v>
      </c>
      <c r="J35" s="16">
        <v>2101464.0299999998</v>
      </c>
      <c r="K35" s="16">
        <v>2031666.87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2" t="s">
        <v>35</v>
      </c>
      <c r="B36" s="24" t="s">
        <v>45</v>
      </c>
      <c r="C36" s="18">
        <f>C33+C34-C35</f>
        <v>75148576.042199999</v>
      </c>
      <c r="D36" s="18">
        <f t="shared" ref="D36:K36" si="7">D33+D34-D35</f>
        <v>79182431.484439895</v>
      </c>
      <c r="E36" s="18">
        <f t="shared" si="7"/>
        <v>85197558.231833294</v>
      </c>
      <c r="F36" s="18">
        <f t="shared" si="7"/>
        <v>89391506.730709299</v>
      </c>
      <c r="G36" s="18">
        <f t="shared" si="7"/>
        <v>96756246.051612541</v>
      </c>
      <c r="H36" s="18">
        <f t="shared" si="7"/>
        <v>103676211.7219297</v>
      </c>
      <c r="I36" s="18">
        <f t="shared" si="7"/>
        <v>112579343.62506206</v>
      </c>
      <c r="J36" s="18">
        <f t="shared" si="7"/>
        <v>121530747.00775942</v>
      </c>
      <c r="K36" s="18">
        <f t="shared" si="7"/>
        <v>131292920.68016768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1" t="s">
        <v>36</v>
      </c>
      <c r="B37" s="23" t="s">
        <v>32</v>
      </c>
      <c r="C37" s="11">
        <f>GSVA_cur!C37</f>
        <v>724370</v>
      </c>
      <c r="D37" s="11">
        <f>GSVA_cur!D37</f>
        <v>729350</v>
      </c>
      <c r="E37" s="11">
        <f>GSVA_cur!E37</f>
        <v>734330</v>
      </c>
      <c r="F37" s="11">
        <f>GSVA_cur!F37</f>
        <v>739300</v>
      </c>
      <c r="G37" s="11">
        <f>GSVA_cur!G37</f>
        <v>744280</v>
      </c>
      <c r="H37" s="11">
        <f>GSVA_cur!H37</f>
        <v>748410</v>
      </c>
      <c r="I37" s="11">
        <f>GSVA_cur!I37</f>
        <v>751950</v>
      </c>
      <c r="J37" s="11">
        <f>GSVA_cur!J37</f>
        <v>755480</v>
      </c>
      <c r="K37" s="11">
        <f>GSVA_cur!K37</f>
        <v>759020</v>
      </c>
      <c r="S37" s="2"/>
      <c r="T37" s="2"/>
      <c r="U37" s="2"/>
      <c r="V37" s="2"/>
    </row>
    <row r="38" spans="1:187">
      <c r="A38" s="32" t="s">
        <v>37</v>
      </c>
      <c r="B38" s="24" t="s">
        <v>48</v>
      </c>
      <c r="C38" s="18">
        <f>C36/C37*1000</f>
        <v>103743.35773458316</v>
      </c>
      <c r="D38" s="18">
        <f t="shared" ref="D38:K38" si="8">D36/D37*1000</f>
        <v>108565.75236092397</v>
      </c>
      <c r="E38" s="18">
        <f t="shared" si="8"/>
        <v>116020.80567569526</v>
      </c>
      <c r="F38" s="18">
        <f t="shared" si="8"/>
        <v>120913.71125484824</v>
      </c>
      <c r="G38" s="18">
        <f t="shared" si="8"/>
        <v>129999.79315796816</v>
      </c>
      <c r="H38" s="18">
        <f t="shared" si="8"/>
        <v>138528.62965744673</v>
      </c>
      <c r="I38" s="18">
        <f t="shared" si="8"/>
        <v>149716.52852591538</v>
      </c>
      <c r="J38" s="18">
        <f t="shared" si="8"/>
        <v>160865.60465897102</v>
      </c>
      <c r="K38" s="18">
        <f t="shared" si="8"/>
        <v>172976.89215062538</v>
      </c>
      <c r="R38" s="4"/>
      <c r="S38" s="4"/>
      <c r="T38" s="4"/>
      <c r="U38" s="4"/>
      <c r="V38" s="4"/>
      <c r="BW38" s="5"/>
      <c r="BX38" s="5"/>
      <c r="BY38" s="5"/>
      <c r="BZ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38"/>
  <sheetViews>
    <sheetView zoomScaleSheetLayoutView="100" workbookViewId="0">
      <pane xSplit="2" ySplit="5" topLeftCell="C36" activePane="bottomRight" state="frozen"/>
      <selection activeCell="C1" sqref="C1:K1048576"/>
      <selection pane="topRight" activeCell="C1" sqref="C1:K1048576"/>
      <selection pane="bottomLeft" activeCell="C1" sqref="C1:K1048576"/>
      <selection pane="bottomRight" activeCell="M8" sqref="M8"/>
    </sheetView>
  </sheetViews>
  <sheetFormatPr defaultColWidth="8.85546875" defaultRowHeight="15"/>
  <cols>
    <col min="1" max="1" width="11" style="1" customWidth="1"/>
    <col min="2" max="2" width="37.28515625" style="1" customWidth="1"/>
    <col min="3" max="5" width="12.7109375" style="1" customWidth="1"/>
    <col min="6" max="6" width="12.7109375" style="3" customWidth="1"/>
    <col min="7" max="11" width="12.71093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6" width="8.85546875" style="3"/>
    <col min="187" max="187" width="12.7109375" style="3" bestFit="1" customWidth="1"/>
    <col min="188" max="16384" width="8.85546875" style="1"/>
  </cols>
  <sheetData>
    <row r="1" spans="1:187" ht="18.75">
      <c r="A1" s="1" t="s">
        <v>43</v>
      </c>
      <c r="B1" s="10" t="s">
        <v>56</v>
      </c>
      <c r="H1" s="2" t="s">
        <v>73</v>
      </c>
      <c r="Q1" s="4"/>
    </row>
    <row r="2" spans="1:187" ht="15.75">
      <c r="A2" s="8" t="s">
        <v>40</v>
      </c>
    </row>
    <row r="3" spans="1:187" ht="15.75">
      <c r="A3" s="8"/>
    </row>
    <row r="4" spans="1:187" ht="15.75">
      <c r="A4" s="8"/>
      <c r="E4" s="7"/>
      <c r="F4" s="7" t="s">
        <v>47</v>
      </c>
    </row>
    <row r="5" spans="1:187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58</v>
      </c>
      <c r="I5" s="12" t="s">
        <v>59</v>
      </c>
      <c r="J5" s="12" t="s">
        <v>60</v>
      </c>
      <c r="K5" s="12" t="s">
        <v>61</v>
      </c>
    </row>
    <row r="6" spans="1:187" s="9" customFormat="1">
      <c r="A6" s="19" t="s">
        <v>26</v>
      </c>
      <c r="B6" s="13" t="s">
        <v>2</v>
      </c>
      <c r="C6" s="14">
        <f>SUM(C7:C10)</f>
        <v>8339831.2435000008</v>
      </c>
      <c r="D6" s="14">
        <f t="shared" ref="D6:K6" si="0">SUM(D7:D10)</f>
        <v>7935495.8379000006</v>
      </c>
      <c r="E6" s="14">
        <f t="shared" si="0"/>
        <v>10273688.8188</v>
      </c>
      <c r="F6" s="14">
        <f t="shared" si="0"/>
        <v>12263039.7125</v>
      </c>
      <c r="G6" s="14">
        <f t="shared" si="0"/>
        <v>12534654.3255</v>
      </c>
      <c r="H6" s="14">
        <f t="shared" si="0"/>
        <v>12926204.437599998</v>
      </c>
      <c r="I6" s="14">
        <f t="shared" si="0"/>
        <v>15402811.491800001</v>
      </c>
      <c r="J6" s="14">
        <f t="shared" si="0"/>
        <v>16874095.014199998</v>
      </c>
      <c r="K6" s="14">
        <f t="shared" si="0"/>
        <v>19972715.176453661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27">
        <v>1.1000000000000001</v>
      </c>
      <c r="B7" s="15" t="s">
        <v>49</v>
      </c>
      <c r="C7" s="16">
        <v>5031026.3531999998</v>
      </c>
      <c r="D7" s="16">
        <v>4297673.3739999998</v>
      </c>
      <c r="E7" s="16">
        <v>5824735.4500000002</v>
      </c>
      <c r="F7" s="16">
        <v>6646516.5647999998</v>
      </c>
      <c r="G7" s="16">
        <v>6444946.4462000001</v>
      </c>
      <c r="H7" s="16">
        <v>5007226.6553999996</v>
      </c>
      <c r="I7" s="16">
        <v>7048330.1050000004</v>
      </c>
      <c r="J7" s="16">
        <v>7606861.5494999997</v>
      </c>
      <c r="K7" s="16">
        <v>9491094.2483158931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27">
        <v>1.2</v>
      </c>
      <c r="B8" s="15" t="s">
        <v>50</v>
      </c>
      <c r="C8" s="16">
        <v>2582918.1554</v>
      </c>
      <c r="D8" s="16">
        <v>2918908.878</v>
      </c>
      <c r="E8" s="16">
        <v>3664976.5734999999</v>
      </c>
      <c r="F8" s="16">
        <v>4614043.3397000004</v>
      </c>
      <c r="G8" s="16">
        <v>4995511.1789999995</v>
      </c>
      <c r="H8" s="16">
        <v>6457767.9764999999</v>
      </c>
      <c r="I8" s="16">
        <v>6762365.5500000007</v>
      </c>
      <c r="J8" s="16">
        <v>7581450.3249999993</v>
      </c>
      <c r="K8" s="16">
        <v>8668691.9497084785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27">
        <v>1.3</v>
      </c>
      <c r="B9" s="15" t="s">
        <v>51</v>
      </c>
      <c r="C9" s="16">
        <v>351628.57390000002</v>
      </c>
      <c r="D9" s="16">
        <v>334288.91489999997</v>
      </c>
      <c r="E9" s="16">
        <v>394913.28909999999</v>
      </c>
      <c r="F9" s="16">
        <v>386183.85</v>
      </c>
      <c r="G9" s="16">
        <v>444302.33789999998</v>
      </c>
      <c r="H9" s="16">
        <v>691185.51150000002</v>
      </c>
      <c r="I9" s="16">
        <v>576453.24399999995</v>
      </c>
      <c r="J9" s="16">
        <v>630778.78639999998</v>
      </c>
      <c r="K9" s="16">
        <v>707806.01316026924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27">
        <v>1.4</v>
      </c>
      <c r="B10" s="15" t="s">
        <v>52</v>
      </c>
      <c r="C10" s="16">
        <v>374258.16100000002</v>
      </c>
      <c r="D10" s="16">
        <v>384624.67099999997</v>
      </c>
      <c r="E10" s="16">
        <v>389063.5062</v>
      </c>
      <c r="F10" s="16">
        <v>616295.95799999998</v>
      </c>
      <c r="G10" s="16">
        <v>649894.36239999998</v>
      </c>
      <c r="H10" s="16">
        <v>770024.2942</v>
      </c>
      <c r="I10" s="16">
        <v>1015662.5928</v>
      </c>
      <c r="J10" s="16">
        <v>1055004.3533000001</v>
      </c>
      <c r="K10" s="16">
        <v>1105122.9652690215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8" t="s">
        <v>63</v>
      </c>
      <c r="B11" s="15" t="s">
        <v>3</v>
      </c>
      <c r="C11" s="16">
        <v>287390.93160000001</v>
      </c>
      <c r="D11" s="16">
        <v>279310.99339999998</v>
      </c>
      <c r="E11" s="16">
        <v>273021.9056</v>
      </c>
      <c r="F11" s="16">
        <v>224878.02380000002</v>
      </c>
      <c r="G11" s="16">
        <v>381379.59</v>
      </c>
      <c r="H11" s="16">
        <v>439905.58199999999</v>
      </c>
      <c r="I11" s="16">
        <v>472197.56809999997</v>
      </c>
      <c r="J11" s="16">
        <v>538372.81540000008</v>
      </c>
      <c r="K11" s="16">
        <v>515973.66266571346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29"/>
      <c r="B12" s="17" t="s">
        <v>28</v>
      </c>
      <c r="C12" s="18">
        <f>C6+C11</f>
        <v>8627222.1751000006</v>
      </c>
      <c r="D12" s="18">
        <f t="shared" ref="D12:K12" si="1">D6+D11</f>
        <v>8214806.8313000007</v>
      </c>
      <c r="E12" s="18">
        <f t="shared" si="1"/>
        <v>10546710.724400001</v>
      </c>
      <c r="F12" s="18">
        <f t="shared" si="1"/>
        <v>12487917.736300001</v>
      </c>
      <c r="G12" s="18">
        <f t="shared" si="1"/>
        <v>12916033.9155</v>
      </c>
      <c r="H12" s="18">
        <f t="shared" si="1"/>
        <v>13366110.019599998</v>
      </c>
      <c r="I12" s="18">
        <f t="shared" si="1"/>
        <v>15875009.059900001</v>
      </c>
      <c r="J12" s="18">
        <f t="shared" si="1"/>
        <v>17412467.829599999</v>
      </c>
      <c r="K12" s="18">
        <f t="shared" si="1"/>
        <v>20488688.839119375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19" t="s">
        <v>64</v>
      </c>
      <c r="B13" s="13" t="s">
        <v>4</v>
      </c>
      <c r="C13" s="14">
        <v>12163483.3605</v>
      </c>
      <c r="D13" s="14">
        <v>14643961.9344</v>
      </c>
      <c r="E13" s="14">
        <v>13795257.030299999</v>
      </c>
      <c r="F13" s="14">
        <v>14470977.408</v>
      </c>
      <c r="G13" s="14">
        <v>18350183.884799998</v>
      </c>
      <c r="H13" s="14">
        <v>21164449.8092</v>
      </c>
      <c r="I13" s="14">
        <v>24119364.910399999</v>
      </c>
      <c r="J13" s="14">
        <v>26108802.873799998</v>
      </c>
      <c r="K13" s="14">
        <v>29815967.994682766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8.5">
      <c r="A14" s="28" t="s">
        <v>65</v>
      </c>
      <c r="B14" s="15" t="s">
        <v>5</v>
      </c>
      <c r="C14" s="16">
        <v>529050.21299999999</v>
      </c>
      <c r="D14" s="16">
        <v>829051.05599999987</v>
      </c>
      <c r="E14" s="16">
        <v>865116.82810000004</v>
      </c>
      <c r="F14" s="16">
        <v>1094096.159</v>
      </c>
      <c r="G14" s="16">
        <v>1455255.3955999999</v>
      </c>
      <c r="H14" s="16">
        <v>1702254.3668</v>
      </c>
      <c r="I14" s="16">
        <v>2062947.814</v>
      </c>
      <c r="J14" s="16">
        <v>1717625.6400000001</v>
      </c>
      <c r="K14" s="16">
        <v>2124765.1763634807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8" t="s">
        <v>66</v>
      </c>
      <c r="B15" s="15" t="s">
        <v>6</v>
      </c>
      <c r="C15" s="16">
        <v>8815013.8310000002</v>
      </c>
      <c r="D15" s="16">
        <v>9727211.7335999999</v>
      </c>
      <c r="E15" s="16">
        <v>10718798.039999999</v>
      </c>
      <c r="F15" s="16">
        <v>11213791.6338</v>
      </c>
      <c r="G15" s="16">
        <v>11685930.616799999</v>
      </c>
      <c r="H15" s="16">
        <v>12547451.0381</v>
      </c>
      <c r="I15" s="16">
        <v>13665133.732199999</v>
      </c>
      <c r="J15" s="16">
        <v>15275475.6742</v>
      </c>
      <c r="K15" s="16">
        <v>16889061.157486103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29"/>
      <c r="B16" s="17" t="s">
        <v>29</v>
      </c>
      <c r="C16" s="18">
        <f>+C13+C14+C15</f>
        <v>21507547.4045</v>
      </c>
      <c r="D16" s="18">
        <f t="shared" ref="D16:K16" si="2">+D13+D14+D15</f>
        <v>25200224.723999999</v>
      </c>
      <c r="E16" s="18">
        <f t="shared" si="2"/>
        <v>25379171.898399998</v>
      </c>
      <c r="F16" s="18">
        <f t="shared" si="2"/>
        <v>26778865.200800002</v>
      </c>
      <c r="G16" s="18">
        <f t="shared" si="2"/>
        <v>31491369.897199996</v>
      </c>
      <c r="H16" s="18">
        <f t="shared" si="2"/>
        <v>35414155.214100003</v>
      </c>
      <c r="I16" s="18">
        <f t="shared" si="2"/>
        <v>39847446.456599995</v>
      </c>
      <c r="J16" s="18">
        <f t="shared" si="2"/>
        <v>43101904.188000001</v>
      </c>
      <c r="K16" s="18">
        <f t="shared" si="2"/>
        <v>48829794.328532353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>
      <c r="A17" s="19" t="s">
        <v>67</v>
      </c>
      <c r="B17" s="13" t="s">
        <v>7</v>
      </c>
      <c r="C17" s="14">
        <f>C18+C19</f>
        <v>7529077.8795999996</v>
      </c>
      <c r="D17" s="14">
        <f t="shared" ref="D17:K17" si="3">D18+D19</f>
        <v>9200226.6015000008</v>
      </c>
      <c r="E17" s="14">
        <f t="shared" si="3"/>
        <v>10751140.6877</v>
      </c>
      <c r="F17" s="14">
        <f t="shared" si="3"/>
        <v>11690682.2446</v>
      </c>
      <c r="G17" s="14">
        <f t="shared" si="3"/>
        <v>12063990.134199999</v>
      </c>
      <c r="H17" s="14">
        <f t="shared" si="3"/>
        <v>13402047.8314</v>
      </c>
      <c r="I17" s="14">
        <f t="shared" si="3"/>
        <v>15033655.989400001</v>
      </c>
      <c r="J17" s="14">
        <f t="shared" si="3"/>
        <v>17069160.125999998</v>
      </c>
      <c r="K17" s="14">
        <f t="shared" si="3"/>
        <v>19195237.524304967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27">
        <v>6.1</v>
      </c>
      <c r="B18" s="15" t="s">
        <v>8</v>
      </c>
      <c r="C18" s="16">
        <v>6492259.3224999998</v>
      </c>
      <c r="D18" s="16">
        <v>8013763.6435000002</v>
      </c>
      <c r="E18" s="16">
        <v>9542653.1336000003</v>
      </c>
      <c r="F18" s="16">
        <v>10328852.1096</v>
      </c>
      <c r="G18" s="16">
        <v>10535701.793199999</v>
      </c>
      <c r="H18" s="16">
        <v>11753559.076400001</v>
      </c>
      <c r="I18" s="16">
        <v>13318489.023800001</v>
      </c>
      <c r="J18" s="16">
        <v>15124778.6735</v>
      </c>
      <c r="K18" s="16">
        <v>16993417.158091757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27">
        <v>6.2</v>
      </c>
      <c r="B19" s="15" t="s">
        <v>9</v>
      </c>
      <c r="C19" s="16">
        <v>1036818.5571</v>
      </c>
      <c r="D19" s="16">
        <v>1186462.9580000001</v>
      </c>
      <c r="E19" s="16">
        <v>1208487.5541000001</v>
      </c>
      <c r="F19" s="16">
        <v>1361830.135</v>
      </c>
      <c r="G19" s="16">
        <v>1528288.341</v>
      </c>
      <c r="H19" s="16">
        <v>1648488.7549999999</v>
      </c>
      <c r="I19" s="16">
        <v>1715166.9656</v>
      </c>
      <c r="J19" s="16">
        <v>1944381.4525000001</v>
      </c>
      <c r="K19" s="16">
        <v>2201820.3662132099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28.5">
      <c r="A20" s="19" t="s">
        <v>68</v>
      </c>
      <c r="B20" s="20" t="s">
        <v>10</v>
      </c>
      <c r="C20" s="14">
        <f>SUM(C21:C27)</f>
        <v>4548354.8881999999</v>
      </c>
      <c r="D20" s="14">
        <f t="shared" ref="D20:K20" si="4">SUM(D21:D27)</f>
        <v>5271784.6475085281</v>
      </c>
      <c r="E20" s="14">
        <f t="shared" si="4"/>
        <v>5548288.8426999999</v>
      </c>
      <c r="F20" s="14">
        <f t="shared" si="4"/>
        <v>5969537.1067999993</v>
      </c>
      <c r="G20" s="14">
        <f t="shared" si="4"/>
        <v>6379209.1565000005</v>
      </c>
      <c r="H20" s="14">
        <f t="shared" si="4"/>
        <v>6427235.8140999991</v>
      </c>
      <c r="I20" s="14">
        <f t="shared" si="4"/>
        <v>6469564.0612000003</v>
      </c>
      <c r="J20" s="14">
        <f t="shared" si="4"/>
        <v>7122320.9242999991</v>
      </c>
      <c r="K20" s="14">
        <f t="shared" si="4"/>
        <v>7607774.5921091577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27">
        <v>7.1</v>
      </c>
      <c r="B21" s="15" t="s">
        <v>11</v>
      </c>
      <c r="C21" s="16">
        <v>261834</v>
      </c>
      <c r="D21" s="16">
        <v>310992</v>
      </c>
      <c r="E21" s="16">
        <v>329903</v>
      </c>
      <c r="F21" s="16">
        <v>383565</v>
      </c>
      <c r="G21" s="16">
        <v>413663</v>
      </c>
      <c r="H21" s="16">
        <v>451254</v>
      </c>
      <c r="I21" s="16">
        <v>514384.94</v>
      </c>
      <c r="J21" s="16">
        <v>540815.22</v>
      </c>
      <c r="K21" s="16">
        <v>599041.71088815783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27">
        <v>7.2</v>
      </c>
      <c r="B22" s="15" t="s">
        <v>12</v>
      </c>
      <c r="C22" s="16">
        <v>2484453.0989000001</v>
      </c>
      <c r="D22" s="16">
        <v>2740530.3259965279</v>
      </c>
      <c r="E22" s="16">
        <v>3073887.7344</v>
      </c>
      <c r="F22" s="16">
        <v>3141715.1069999998</v>
      </c>
      <c r="G22" s="16">
        <v>3179983.622</v>
      </c>
      <c r="H22" s="16">
        <v>3195087.5959999999</v>
      </c>
      <c r="I22" s="16">
        <v>3232894.6675</v>
      </c>
      <c r="J22" s="16">
        <v>3791343.2754999995</v>
      </c>
      <c r="K22" s="16">
        <v>3953700.9257331616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27">
        <v>7.3</v>
      </c>
      <c r="B23" s="15" t="s">
        <v>13</v>
      </c>
      <c r="C23" s="16">
        <v>57530.675700000007</v>
      </c>
      <c r="D23" s="16">
        <v>62574.432399999998</v>
      </c>
      <c r="E23" s="16">
        <v>33108.620799999997</v>
      </c>
      <c r="F23" s="16">
        <v>42557.9375</v>
      </c>
      <c r="G23" s="16">
        <v>38000.106</v>
      </c>
      <c r="H23" s="16">
        <v>56122.098400000003</v>
      </c>
      <c r="I23" s="16">
        <v>60346.777000000002</v>
      </c>
      <c r="J23" s="16">
        <v>66976.436000000002</v>
      </c>
      <c r="K23" s="16">
        <v>74580.475283518768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27">
        <v>7.4</v>
      </c>
      <c r="B24" s="15" t="s">
        <v>14</v>
      </c>
      <c r="C24" s="16">
        <v>37542.743900000001</v>
      </c>
      <c r="D24" s="16">
        <v>80632.025500000003</v>
      </c>
      <c r="E24" s="16">
        <v>30739.703999999998</v>
      </c>
      <c r="F24" s="16">
        <v>70777.686400000006</v>
      </c>
      <c r="G24" s="16">
        <v>143363.06400000001</v>
      </c>
      <c r="H24" s="16">
        <v>161953.86439999999</v>
      </c>
      <c r="I24" s="16">
        <v>158768.076</v>
      </c>
      <c r="J24" s="16">
        <v>110547.518</v>
      </c>
      <c r="K24" s="16">
        <v>128409.7193257231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27">
        <v>7.5</v>
      </c>
      <c r="B25" s="15" t="s">
        <v>15</v>
      </c>
      <c r="C25" s="16">
        <v>712698.74750000006</v>
      </c>
      <c r="D25" s="16">
        <v>951480.93361200031</v>
      </c>
      <c r="E25" s="16">
        <v>812735.90560000006</v>
      </c>
      <c r="F25" s="16">
        <v>872606.2513</v>
      </c>
      <c r="G25" s="16">
        <v>917058.96400000004</v>
      </c>
      <c r="H25" s="16">
        <v>908444.26280000003</v>
      </c>
      <c r="I25" s="16">
        <v>923091.15800000005</v>
      </c>
      <c r="J25" s="16">
        <v>926156.91600000008</v>
      </c>
      <c r="K25" s="16">
        <v>1003642.2614981725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27">
        <v>7.6</v>
      </c>
      <c r="B26" s="15" t="s">
        <v>16</v>
      </c>
      <c r="C26" s="16">
        <v>23080.622200000002</v>
      </c>
      <c r="D26" s="16">
        <v>24898.93</v>
      </c>
      <c r="E26" s="16">
        <v>28049.877899999999</v>
      </c>
      <c r="F26" s="16">
        <v>29325.124600000003</v>
      </c>
      <c r="G26" s="16">
        <v>30959.400500000003</v>
      </c>
      <c r="H26" s="16">
        <v>32336.9925</v>
      </c>
      <c r="I26" s="16">
        <v>34994.882699999995</v>
      </c>
      <c r="J26" s="16">
        <v>38129.598799999992</v>
      </c>
      <c r="K26" s="16">
        <v>42094.218060487248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8.5">
      <c r="A27" s="27">
        <v>7.7</v>
      </c>
      <c r="B27" s="15" t="s">
        <v>17</v>
      </c>
      <c r="C27" s="16">
        <v>971215</v>
      </c>
      <c r="D27" s="16">
        <v>1100676</v>
      </c>
      <c r="E27" s="16">
        <v>1239864</v>
      </c>
      <c r="F27" s="16">
        <v>1428990</v>
      </c>
      <c r="G27" s="16">
        <v>1656181</v>
      </c>
      <c r="H27" s="16">
        <v>1622037</v>
      </c>
      <c r="I27" s="16">
        <v>1545083.56</v>
      </c>
      <c r="J27" s="16">
        <v>1648351.96</v>
      </c>
      <c r="K27" s="16">
        <v>1806305.2813199365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8" t="s">
        <v>69</v>
      </c>
      <c r="B28" s="15" t="s">
        <v>18</v>
      </c>
      <c r="C28" s="16">
        <v>3956126</v>
      </c>
      <c r="D28" s="16">
        <v>4387096</v>
      </c>
      <c r="E28" s="16">
        <v>5018353</v>
      </c>
      <c r="F28" s="16">
        <v>5614181</v>
      </c>
      <c r="G28" s="16">
        <v>5886780</v>
      </c>
      <c r="H28" s="16">
        <v>6036766</v>
      </c>
      <c r="I28" s="16">
        <v>7231959.4900000002</v>
      </c>
      <c r="J28" s="16">
        <v>7959256.6600000001</v>
      </c>
      <c r="K28" s="16">
        <v>8891264.9573682174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8.5">
      <c r="A29" s="28" t="s">
        <v>70</v>
      </c>
      <c r="B29" s="15" t="s">
        <v>19</v>
      </c>
      <c r="C29" s="16">
        <v>9020165.0355999991</v>
      </c>
      <c r="D29" s="16">
        <v>10545272.782500001</v>
      </c>
      <c r="E29" s="16">
        <v>12390581.804400001</v>
      </c>
      <c r="F29" s="16">
        <v>14511734.042599998</v>
      </c>
      <c r="G29" s="16">
        <v>16379455.684700001</v>
      </c>
      <c r="H29" s="16">
        <v>18461109.3565</v>
      </c>
      <c r="I29" s="16">
        <v>20040395.7027</v>
      </c>
      <c r="J29" s="16">
        <v>22748835.0317</v>
      </c>
      <c r="K29" s="16">
        <v>25625219.130075648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8" t="s">
        <v>71</v>
      </c>
      <c r="B30" s="15" t="s">
        <v>44</v>
      </c>
      <c r="C30" s="16">
        <v>2005700</v>
      </c>
      <c r="D30" s="16">
        <v>2001501</v>
      </c>
      <c r="E30" s="16">
        <v>2318319</v>
      </c>
      <c r="F30" s="16">
        <v>2742194</v>
      </c>
      <c r="G30" s="16">
        <v>2720157</v>
      </c>
      <c r="H30" s="16">
        <v>3068639</v>
      </c>
      <c r="I30" s="16">
        <v>3382233.7199999997</v>
      </c>
      <c r="J30" s="16">
        <v>3903531.41</v>
      </c>
      <c r="K30" s="16">
        <v>4293671.0592358494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8" t="s">
        <v>72</v>
      </c>
      <c r="B31" s="15" t="s">
        <v>20</v>
      </c>
      <c r="C31" s="16">
        <v>4407277.4491999997</v>
      </c>
      <c r="D31" s="16">
        <v>5003231.4815999996</v>
      </c>
      <c r="E31" s="16">
        <v>5859824.2863999996</v>
      </c>
      <c r="F31" s="16">
        <v>6956426.3806999996</v>
      </c>
      <c r="G31" s="16">
        <v>7862815.353497576</v>
      </c>
      <c r="H31" s="16">
        <v>9137290.8399999999</v>
      </c>
      <c r="I31" s="16">
        <v>10466740.98</v>
      </c>
      <c r="J31" s="16">
        <v>12697146.7903</v>
      </c>
      <c r="K31" s="16">
        <v>14421973.393828873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29"/>
      <c r="B32" s="17" t="s">
        <v>30</v>
      </c>
      <c r="C32" s="18">
        <f>C17+C20+C28+C29+C30+C31</f>
        <v>31466701.252599999</v>
      </c>
      <c r="D32" s="18">
        <f t="shared" ref="D32:K32" si="5">D17+D20+D28+D29+D30+D31</f>
        <v>36409112.513108529</v>
      </c>
      <c r="E32" s="18">
        <f t="shared" si="5"/>
        <v>41886507.621200003</v>
      </c>
      <c r="F32" s="18">
        <f t="shared" si="5"/>
        <v>47484754.774699993</v>
      </c>
      <c r="G32" s="18">
        <f t="shared" si="5"/>
        <v>51292407.328897581</v>
      </c>
      <c r="H32" s="18">
        <f t="shared" si="5"/>
        <v>56533088.841999993</v>
      </c>
      <c r="I32" s="18">
        <f t="shared" si="5"/>
        <v>62624549.943300009</v>
      </c>
      <c r="J32" s="18">
        <f t="shared" si="5"/>
        <v>71500250.942299992</v>
      </c>
      <c r="K32" s="18">
        <f t="shared" si="5"/>
        <v>80035140.656922713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30" t="s">
        <v>27</v>
      </c>
      <c r="B33" s="21" t="s">
        <v>41</v>
      </c>
      <c r="C33" s="22">
        <f t="shared" ref="C33:K33" si="6">C6+C11+C13+C14+C15+C17+C20+C28+C29+C30+C31</f>
        <v>61601470.832199991</v>
      </c>
      <c r="D33" s="22">
        <f t="shared" si="6"/>
        <v>69824144.068408534</v>
      </c>
      <c r="E33" s="22">
        <f t="shared" si="6"/>
        <v>77812390.244000003</v>
      </c>
      <c r="F33" s="22">
        <f t="shared" si="6"/>
        <v>86751537.711799979</v>
      </c>
      <c r="G33" s="22">
        <f t="shared" si="6"/>
        <v>95699811.141597569</v>
      </c>
      <c r="H33" s="22">
        <f t="shared" si="6"/>
        <v>105313354.07570001</v>
      </c>
      <c r="I33" s="22">
        <f t="shared" si="6"/>
        <v>118347005.45980002</v>
      </c>
      <c r="J33" s="22">
        <f t="shared" si="6"/>
        <v>132014622.95989999</v>
      </c>
      <c r="K33" s="22">
        <f t="shared" si="6"/>
        <v>149353623.82457444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1" t="s">
        <v>33</v>
      </c>
      <c r="B34" s="23" t="s">
        <v>25</v>
      </c>
      <c r="C34" s="11">
        <f>GSVA_cur!C34</f>
        <v>8455881.0000000019</v>
      </c>
      <c r="D34" s="11">
        <f>GSVA_cur!D34</f>
        <v>10014105</v>
      </c>
      <c r="E34" s="11">
        <f>GSVA_cur!E34</f>
        <v>10809450.999999998</v>
      </c>
      <c r="F34" s="11">
        <f>GSVA_cur!F34</f>
        <v>11660868</v>
      </c>
      <c r="G34" s="11">
        <f>GSVA_cur!G34</f>
        <v>12670115</v>
      </c>
      <c r="H34" s="11">
        <f>GSVA_cur!H34</f>
        <v>14787416</v>
      </c>
      <c r="I34" s="11">
        <f>GSVA_cur!I34</f>
        <v>16307724</v>
      </c>
      <c r="J34" s="11">
        <f>GSVA_cur!J34</f>
        <v>18222189</v>
      </c>
      <c r="K34" s="16">
        <f>GSVA_cur!K34</f>
        <v>19461464.796944764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1" t="s">
        <v>34</v>
      </c>
      <c r="B35" s="23" t="s">
        <v>24</v>
      </c>
      <c r="C35" s="11">
        <f>GSVA_cur!C35</f>
        <v>2609517</v>
      </c>
      <c r="D35" s="11">
        <f>GSVA_cur!D35</f>
        <v>3008738</v>
      </c>
      <c r="E35" s="11">
        <f>GSVA_cur!E35</f>
        <v>2734841</v>
      </c>
      <c r="F35" s="11">
        <f>GSVA_cur!F35</f>
        <v>2677383</v>
      </c>
      <c r="G35" s="11">
        <f>GSVA_cur!G35</f>
        <v>2661521</v>
      </c>
      <c r="H35" s="11">
        <f>GSVA_cur!H35</f>
        <v>2903438</v>
      </c>
      <c r="I35" s="16">
        <f>GSVA_cur!I35</f>
        <v>2856310</v>
      </c>
      <c r="J35" s="16">
        <f>GSVA_cur!J35</f>
        <v>3700715</v>
      </c>
      <c r="K35" s="16">
        <f>GSVA_cur!K35</f>
        <v>2894057.875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2" t="s">
        <v>35</v>
      </c>
      <c r="B36" s="24" t="s">
        <v>53</v>
      </c>
      <c r="C36" s="18">
        <f>C33+C34-C35</f>
        <v>67447834.832199991</v>
      </c>
      <c r="D36" s="18">
        <f t="shared" ref="D36:I36" si="7">D33+D34-D35</f>
        <v>76829511.068408534</v>
      </c>
      <c r="E36" s="18">
        <f t="shared" si="7"/>
        <v>85887000.244000003</v>
      </c>
      <c r="F36" s="18">
        <f t="shared" si="7"/>
        <v>95735022.711799979</v>
      </c>
      <c r="G36" s="18">
        <f t="shared" si="7"/>
        <v>105708405.14159757</v>
      </c>
      <c r="H36" s="18">
        <f t="shared" si="7"/>
        <v>117197332.07570001</v>
      </c>
      <c r="I36" s="18">
        <f t="shared" si="7"/>
        <v>131798419.4598</v>
      </c>
      <c r="J36" s="18">
        <f>J33+J34-J35</f>
        <v>146536096.95989999</v>
      </c>
      <c r="K36" s="18">
        <f>K33+K34-K35</f>
        <v>165921030.74651921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1" t="s">
        <v>36</v>
      </c>
      <c r="B37" s="23" t="s">
        <v>32</v>
      </c>
      <c r="C37" s="11">
        <f>GSVA_cur!C37</f>
        <v>724370</v>
      </c>
      <c r="D37" s="11">
        <f>GSVA_cur!D37</f>
        <v>729350</v>
      </c>
      <c r="E37" s="11">
        <f>GSVA_cur!E37</f>
        <v>734330</v>
      </c>
      <c r="F37" s="11">
        <f>GSVA_cur!F37</f>
        <v>739300</v>
      </c>
      <c r="G37" s="11">
        <f>GSVA_cur!G37</f>
        <v>744280</v>
      </c>
      <c r="H37" s="11">
        <f>GSVA_cur!H37</f>
        <v>748410</v>
      </c>
      <c r="I37" s="11">
        <f>GSVA_cur!I37</f>
        <v>751950</v>
      </c>
      <c r="J37" s="11">
        <f>GSVA_cur!J37</f>
        <v>755480</v>
      </c>
      <c r="K37" s="11">
        <f>GSVA_cur!K37</f>
        <v>759020</v>
      </c>
      <c r="S37" s="2"/>
      <c r="T37" s="2"/>
      <c r="U37" s="2"/>
      <c r="V37" s="2"/>
    </row>
    <row r="38" spans="1:187">
      <c r="A38" s="32" t="s">
        <v>37</v>
      </c>
      <c r="B38" s="24" t="s">
        <v>54</v>
      </c>
      <c r="C38" s="18">
        <f>C36/C37*1000</f>
        <v>93112.407791874299</v>
      </c>
      <c r="D38" s="18">
        <f t="shared" ref="D38:K38" si="8">D36/D37*1000</f>
        <v>105339.70119751633</v>
      </c>
      <c r="E38" s="18">
        <f t="shared" si="8"/>
        <v>116959.67786145194</v>
      </c>
      <c r="F38" s="18">
        <f t="shared" si="8"/>
        <v>129494.14677641008</v>
      </c>
      <c r="G38" s="18">
        <f t="shared" si="8"/>
        <v>142027.73840704784</v>
      </c>
      <c r="H38" s="18">
        <f t="shared" si="8"/>
        <v>156595.09102724446</v>
      </c>
      <c r="I38" s="18">
        <f t="shared" si="8"/>
        <v>175275.50962138441</v>
      </c>
      <c r="J38" s="18">
        <f t="shared" si="8"/>
        <v>193964.23063469582</v>
      </c>
      <c r="K38" s="18">
        <f t="shared" si="8"/>
        <v>218599.0234071819</v>
      </c>
      <c r="R38" s="4"/>
      <c r="S38" s="4"/>
      <c r="T38" s="4"/>
      <c r="U38" s="4"/>
      <c r="V38" s="4"/>
      <c r="BW38" s="5"/>
      <c r="BX38" s="5"/>
      <c r="BY38" s="5"/>
      <c r="BZ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38"/>
  <sheetViews>
    <sheetView zoomScale="115" zoomScaleNormal="115" zoomScaleSheetLayoutView="100" workbookViewId="0">
      <pane xSplit="2" ySplit="5" topLeftCell="C33" activePane="bottomRight" state="frozen"/>
      <selection activeCell="C1" sqref="C1:K1048576"/>
      <selection pane="topRight" activeCell="C1" sqref="C1:K1048576"/>
      <selection pane="bottomLeft" activeCell="C1" sqref="C1:K1048576"/>
      <selection pane="bottomRight" activeCell="B4" sqref="B4"/>
    </sheetView>
  </sheetViews>
  <sheetFormatPr defaultColWidth="8.85546875" defaultRowHeight="15"/>
  <cols>
    <col min="1" max="1" width="11" style="1" customWidth="1"/>
    <col min="2" max="2" width="36.85546875" style="1" customWidth="1"/>
    <col min="3" max="5" width="12.7109375" style="1" customWidth="1"/>
    <col min="6" max="6" width="12.7109375" style="3" customWidth="1"/>
    <col min="7" max="11" width="12.71093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6" width="8.85546875" style="3"/>
    <col min="187" max="187" width="12.7109375" style="3" bestFit="1" customWidth="1"/>
    <col min="188" max="16384" width="8.85546875" style="1"/>
  </cols>
  <sheetData>
    <row r="1" spans="1:187" ht="18.75">
      <c r="A1" s="1" t="s">
        <v>43</v>
      </c>
      <c r="B1" s="10" t="s">
        <v>56</v>
      </c>
      <c r="H1" s="2" t="s">
        <v>73</v>
      </c>
      <c r="Q1" s="4"/>
    </row>
    <row r="2" spans="1:187" ht="15.75">
      <c r="A2" s="8" t="s">
        <v>42</v>
      </c>
    </row>
    <row r="3" spans="1:187" ht="15.75">
      <c r="A3" s="8"/>
    </row>
    <row r="4" spans="1:187" ht="15.75">
      <c r="A4" s="8"/>
      <c r="E4" s="7"/>
      <c r="F4" s="7" t="s">
        <v>47</v>
      </c>
    </row>
    <row r="5" spans="1:187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58</v>
      </c>
      <c r="I5" s="12" t="s">
        <v>59</v>
      </c>
      <c r="J5" s="12" t="s">
        <v>60</v>
      </c>
      <c r="K5" s="12" t="s">
        <v>61</v>
      </c>
    </row>
    <row r="6" spans="1:187" s="9" customFormat="1">
      <c r="A6" s="19" t="s">
        <v>26</v>
      </c>
      <c r="B6" s="13" t="s">
        <v>2</v>
      </c>
      <c r="C6" s="14">
        <f>SUM(C7:C10)</f>
        <v>8339831.2435000008</v>
      </c>
      <c r="D6" s="14">
        <f t="shared" ref="D6:K6" si="0">SUM(D7:D10)</f>
        <v>7363083.0218127491</v>
      </c>
      <c r="E6" s="14">
        <f t="shared" si="0"/>
        <v>8668722.9809216317</v>
      </c>
      <c r="F6" s="14">
        <f t="shared" si="0"/>
        <v>9290527.6646335647</v>
      </c>
      <c r="G6" s="14">
        <f t="shared" si="0"/>
        <v>9531648.430127902</v>
      </c>
      <c r="H6" s="14">
        <f t="shared" si="0"/>
        <v>9333433.1321074963</v>
      </c>
      <c r="I6" s="14">
        <f t="shared" si="0"/>
        <v>10517025.789472748</v>
      </c>
      <c r="J6" s="14">
        <f t="shared" si="0"/>
        <v>11395918.401922103</v>
      </c>
      <c r="K6" s="14">
        <f t="shared" si="0"/>
        <v>12138921.009656256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27">
        <v>1.1000000000000001</v>
      </c>
      <c r="B7" s="15" t="s">
        <v>49</v>
      </c>
      <c r="C7" s="16">
        <v>5031026.3531999998</v>
      </c>
      <c r="D7" s="16">
        <v>3849206.9143426297</v>
      </c>
      <c r="E7" s="16">
        <v>4644185.4405635456</v>
      </c>
      <c r="F7" s="16">
        <v>4813262.103688173</v>
      </c>
      <c r="G7" s="16">
        <v>4554361.874182852</v>
      </c>
      <c r="H7" s="16">
        <v>3030752.93107025</v>
      </c>
      <c r="I7" s="16">
        <v>3998577.7864766656</v>
      </c>
      <c r="J7" s="16">
        <v>4236076.88238589</v>
      </c>
      <c r="K7" s="16">
        <v>4550997.1200695764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27">
        <v>1.2</v>
      </c>
      <c r="B8" s="15" t="s">
        <v>50</v>
      </c>
      <c r="C8" s="16">
        <v>2582918.1554</v>
      </c>
      <c r="D8" s="16">
        <v>2787789.5956175299</v>
      </c>
      <c r="E8" s="16">
        <v>3293741.7566774287</v>
      </c>
      <c r="F8" s="16">
        <v>3747266.1018774421</v>
      </c>
      <c r="G8" s="16">
        <v>4206249.6816674564</v>
      </c>
      <c r="H8" s="16">
        <v>5366278.1272984445</v>
      </c>
      <c r="I8" s="16">
        <v>5655605.8033665838</v>
      </c>
      <c r="J8" s="16">
        <v>6289600.3419441497</v>
      </c>
      <c r="K8" s="16">
        <v>6707033.2111365842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27">
        <v>1.3</v>
      </c>
      <c r="B9" s="15" t="s">
        <v>51</v>
      </c>
      <c r="C9" s="16">
        <v>351628.57390000002</v>
      </c>
      <c r="D9" s="16">
        <v>343641.66822709161</v>
      </c>
      <c r="E9" s="16">
        <v>339001.33705116919</v>
      </c>
      <c r="F9" s="16">
        <v>319432.30420280184</v>
      </c>
      <c r="G9" s="16">
        <v>317754.49256276648</v>
      </c>
      <c r="H9" s="16">
        <v>529363.2121640736</v>
      </c>
      <c r="I9" s="16">
        <v>409459.72804773785</v>
      </c>
      <c r="J9" s="16">
        <v>408271.44624316157</v>
      </c>
      <c r="K9" s="16">
        <v>403077.02235967305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27">
        <v>1.4</v>
      </c>
      <c r="B10" s="15" t="s">
        <v>52</v>
      </c>
      <c r="C10" s="16">
        <v>374258.16100000002</v>
      </c>
      <c r="D10" s="16">
        <v>382444.843625498</v>
      </c>
      <c r="E10" s="16">
        <v>391794.44662948832</v>
      </c>
      <c r="F10" s="16">
        <v>410567.15486514819</v>
      </c>
      <c r="G10" s="16">
        <v>453282.38171482709</v>
      </c>
      <c r="H10" s="16">
        <v>407038.86157472892</v>
      </c>
      <c r="I10" s="16">
        <v>453382.47158175992</v>
      </c>
      <c r="J10" s="16">
        <v>461969.73134890175</v>
      </c>
      <c r="K10" s="16">
        <v>477813.65609042143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8" t="s">
        <v>63</v>
      </c>
      <c r="B11" s="15" t="s">
        <v>3</v>
      </c>
      <c r="C11" s="16">
        <v>287390.93160000001</v>
      </c>
      <c r="D11" s="16">
        <v>254907.40776892431</v>
      </c>
      <c r="E11" s="16">
        <v>242110.29791605519</v>
      </c>
      <c r="F11" s="16">
        <v>194033.2702754217</v>
      </c>
      <c r="G11" s="16">
        <v>337140.82899099955</v>
      </c>
      <c r="H11" s="16">
        <v>387647.67326732673</v>
      </c>
      <c r="I11" s="16">
        <v>415882.63784823654</v>
      </c>
      <c r="J11" s="16">
        <v>481059.75141259085</v>
      </c>
      <c r="K11" s="16">
        <v>462730.22799448797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29"/>
      <c r="B12" s="17" t="s">
        <v>28</v>
      </c>
      <c r="C12" s="18">
        <f>C6+C11</f>
        <v>8627222.1751000006</v>
      </c>
      <c r="D12" s="18">
        <f t="shared" ref="D12:K12" si="1">D6+D11</f>
        <v>7617990.4295816738</v>
      </c>
      <c r="E12" s="18">
        <f t="shared" si="1"/>
        <v>8910833.2788376864</v>
      </c>
      <c r="F12" s="18">
        <f t="shared" si="1"/>
        <v>9484560.9349089861</v>
      </c>
      <c r="G12" s="18">
        <f t="shared" si="1"/>
        <v>9868789.2591189016</v>
      </c>
      <c r="H12" s="18">
        <f t="shared" si="1"/>
        <v>9721080.8053748235</v>
      </c>
      <c r="I12" s="18">
        <f t="shared" si="1"/>
        <v>10932908.427320983</v>
      </c>
      <c r="J12" s="18">
        <f t="shared" si="1"/>
        <v>11876978.153334694</v>
      </c>
      <c r="K12" s="18">
        <f t="shared" si="1"/>
        <v>12601651.237650745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19" t="s">
        <v>64</v>
      </c>
      <c r="B13" s="13" t="s">
        <v>4</v>
      </c>
      <c r="C13" s="14">
        <v>12163483.3605</v>
      </c>
      <c r="D13" s="14">
        <v>13887693.345019922</v>
      </c>
      <c r="E13" s="14">
        <v>12569147.426083554</v>
      </c>
      <c r="F13" s="14">
        <v>12842742.586676832</v>
      </c>
      <c r="G13" s="14">
        <v>16648494.799905259</v>
      </c>
      <c r="H13" s="14">
        <v>19033037.345308818</v>
      </c>
      <c r="I13" s="14">
        <v>21327739.16529391</v>
      </c>
      <c r="J13" s="14">
        <v>22984460.953287337</v>
      </c>
      <c r="K13" s="14">
        <v>25345580.989048176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8.5">
      <c r="A14" s="28" t="s">
        <v>65</v>
      </c>
      <c r="B14" s="15" t="s">
        <v>5</v>
      </c>
      <c r="C14" s="16">
        <v>529050.21299999999</v>
      </c>
      <c r="D14" s="16">
        <v>382335.74103585654</v>
      </c>
      <c r="E14" s="16">
        <v>420831.6259661481</v>
      </c>
      <c r="F14" s="16">
        <v>299883.40436481463</v>
      </c>
      <c r="G14" s="16">
        <v>145480.04983420181</v>
      </c>
      <c r="H14" s="16">
        <v>44669.605186232831</v>
      </c>
      <c r="I14" s="16">
        <v>177646.16482365516</v>
      </c>
      <c r="J14" s="16">
        <v>343335.62518984231</v>
      </c>
      <c r="K14" s="16">
        <v>338048.50766521099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8" t="s">
        <v>66</v>
      </c>
      <c r="B15" s="15" t="s">
        <v>6</v>
      </c>
      <c r="C15" s="16">
        <v>8815013.8310000002</v>
      </c>
      <c r="D15" s="16">
        <v>8783323.9458167329</v>
      </c>
      <c r="E15" s="16">
        <v>9377658.0928480588</v>
      </c>
      <c r="F15" s="16">
        <v>9472626.3687220048</v>
      </c>
      <c r="G15" s="16">
        <v>9977261.5791567974</v>
      </c>
      <c r="H15" s="16">
        <v>10555116.596039604</v>
      </c>
      <c r="I15" s="16">
        <v>10889420.376487354</v>
      </c>
      <c r="J15" s="16">
        <v>11259193.018176697</v>
      </c>
      <c r="K15" s="16">
        <v>12440204.46578965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29"/>
      <c r="B16" s="17" t="s">
        <v>29</v>
      </c>
      <c r="C16" s="18">
        <f>+C13+C14+C15</f>
        <v>21507547.4045</v>
      </c>
      <c r="D16" s="18">
        <f t="shared" ref="D16:K16" si="2">+D13+D14+D15</f>
        <v>23053353.031872511</v>
      </c>
      <c r="E16" s="18">
        <f t="shared" si="2"/>
        <v>22367637.144897759</v>
      </c>
      <c r="F16" s="18">
        <f t="shared" si="2"/>
        <v>22615252.359763652</v>
      </c>
      <c r="G16" s="18">
        <f t="shared" si="2"/>
        <v>26771236.42889626</v>
      </c>
      <c r="H16" s="18">
        <f t="shared" si="2"/>
        <v>29632823.546534654</v>
      </c>
      <c r="I16" s="18">
        <f t="shared" si="2"/>
        <v>32394805.70660492</v>
      </c>
      <c r="J16" s="18">
        <f t="shared" si="2"/>
        <v>34586989.596653879</v>
      </c>
      <c r="K16" s="18">
        <f t="shared" si="2"/>
        <v>38123833.962503031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>
      <c r="A17" s="19" t="s">
        <v>67</v>
      </c>
      <c r="B17" s="13" t="s">
        <v>7</v>
      </c>
      <c r="C17" s="14">
        <f>C18+C19</f>
        <v>7529077.8795999996</v>
      </c>
      <c r="D17" s="14">
        <f t="shared" ref="D17:K17" si="3">D18+D19</f>
        <v>8447194.7863545809</v>
      </c>
      <c r="E17" s="14">
        <f t="shared" si="3"/>
        <v>9291216.7063888069</v>
      </c>
      <c r="F17" s="14">
        <f t="shared" si="3"/>
        <v>9618001.5850567035</v>
      </c>
      <c r="G17" s="14">
        <f t="shared" si="3"/>
        <v>9580545.3748934157</v>
      </c>
      <c r="H17" s="14">
        <f t="shared" si="3"/>
        <v>10197190.043281471</v>
      </c>
      <c r="I17" s="14">
        <f t="shared" si="3"/>
        <v>10981232.935952973</v>
      </c>
      <c r="J17" s="14">
        <f t="shared" si="3"/>
        <v>12244347.503309609</v>
      </c>
      <c r="K17" s="14">
        <f t="shared" si="3"/>
        <v>12791054.865283919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27">
        <v>6.1</v>
      </c>
      <c r="B18" s="15" t="s">
        <v>8</v>
      </c>
      <c r="C18" s="16">
        <v>6492259.3224999998</v>
      </c>
      <c r="D18" s="16">
        <v>7356211.6528884461</v>
      </c>
      <c r="E18" s="16">
        <v>8254024.9928578418</v>
      </c>
      <c r="F18" s="16">
        <v>8506752.1494329553</v>
      </c>
      <c r="G18" s="16">
        <v>8376419.1209853142</v>
      </c>
      <c r="H18" s="16">
        <v>8955861.3318246119</v>
      </c>
      <c r="I18" s="16">
        <v>9745031.0336088333</v>
      </c>
      <c r="J18" s="16">
        <v>10956168.325315816</v>
      </c>
      <c r="K18" s="16">
        <v>11401273.579556044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27">
        <v>6.2</v>
      </c>
      <c r="B19" s="15" t="s">
        <v>9</v>
      </c>
      <c r="C19" s="16">
        <v>1036818.5571</v>
      </c>
      <c r="D19" s="16">
        <v>1090983.1334661355</v>
      </c>
      <c r="E19" s="16">
        <v>1037191.7135309656</v>
      </c>
      <c r="F19" s="16">
        <v>1111249.4356237492</v>
      </c>
      <c r="G19" s="16">
        <v>1204126.2539081005</v>
      </c>
      <c r="H19" s="16">
        <v>1241328.7114568599</v>
      </c>
      <c r="I19" s="16">
        <v>1236201.9023441398</v>
      </c>
      <c r="J19" s="16">
        <v>1288179.1779937933</v>
      </c>
      <c r="K19" s="16">
        <v>1389781.2857278753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28.5">
      <c r="A20" s="19" t="s">
        <v>68</v>
      </c>
      <c r="B20" s="20" t="s">
        <v>10</v>
      </c>
      <c r="C20" s="14">
        <f>SUM(C21:C27)</f>
        <v>4548354.8881999999</v>
      </c>
      <c r="D20" s="14">
        <f t="shared" ref="D20:K20" si="4">SUM(D21:D27)</f>
        <v>4858068.5579798836</v>
      </c>
      <c r="E20" s="14">
        <f t="shared" si="4"/>
        <v>4881746.8017012067</v>
      </c>
      <c r="F20" s="14">
        <f t="shared" si="4"/>
        <v>5185548.5674259029</v>
      </c>
      <c r="G20" s="14">
        <f t="shared" si="4"/>
        <v>5540302.2790146843</v>
      </c>
      <c r="H20" s="14">
        <f t="shared" si="4"/>
        <v>5364709.5578500703</v>
      </c>
      <c r="I20" s="14">
        <f t="shared" si="4"/>
        <v>5116039.612690392</v>
      </c>
      <c r="J20" s="14">
        <f t="shared" si="4"/>
        <v>4775738.235228179</v>
      </c>
      <c r="K20" s="14">
        <f t="shared" si="4"/>
        <v>5005909.098220042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27">
        <v>7.1</v>
      </c>
      <c r="B21" s="15" t="s">
        <v>11</v>
      </c>
      <c r="C21" s="16">
        <v>261834</v>
      </c>
      <c r="D21" s="16">
        <v>298633</v>
      </c>
      <c r="E21" s="16">
        <v>310459</v>
      </c>
      <c r="F21" s="16">
        <v>335165</v>
      </c>
      <c r="G21" s="16">
        <v>349876</v>
      </c>
      <c r="H21" s="16">
        <v>336674</v>
      </c>
      <c r="I21" s="16">
        <v>379769.33999999997</v>
      </c>
      <c r="J21" s="16">
        <v>393882</v>
      </c>
      <c r="K21" s="16">
        <v>418268.54889765551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27">
        <v>7.2</v>
      </c>
      <c r="B22" s="15" t="s">
        <v>12</v>
      </c>
      <c r="C22" s="16">
        <v>2484453.0989000001</v>
      </c>
      <c r="D22" s="16">
        <v>2650377.6078815269</v>
      </c>
      <c r="E22" s="16">
        <v>2714288.3137657763</v>
      </c>
      <c r="F22" s="16">
        <v>2721934.6804536358</v>
      </c>
      <c r="G22" s="16">
        <v>2753668.3837044053</v>
      </c>
      <c r="H22" s="16">
        <v>2679463.7369165486</v>
      </c>
      <c r="I22" s="16">
        <v>2562813.4890808696</v>
      </c>
      <c r="J22" s="16">
        <v>2512051.6813529842</v>
      </c>
      <c r="K22" s="16">
        <v>2585539.0790434801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27">
        <v>7.3</v>
      </c>
      <c r="B23" s="15" t="s">
        <v>13</v>
      </c>
      <c r="C23" s="16">
        <v>57530.675700000007</v>
      </c>
      <c r="D23" s="16">
        <v>50140.967937986992</v>
      </c>
      <c r="E23" s="16">
        <v>28368.652520744545</v>
      </c>
      <c r="F23" s="16">
        <v>35862.50767178119</v>
      </c>
      <c r="G23" s="16">
        <v>31835.792989104688</v>
      </c>
      <c r="H23" s="16">
        <v>46120.876379066482</v>
      </c>
      <c r="I23" s="16">
        <v>46926.955117629448</v>
      </c>
      <c r="J23" s="16">
        <v>43062.349131406401</v>
      </c>
      <c r="K23" s="16">
        <v>47327.443411817032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27">
        <v>7.4</v>
      </c>
      <c r="B24" s="15" t="s">
        <v>14</v>
      </c>
      <c r="C24" s="16">
        <v>37542.743900000001</v>
      </c>
      <c r="D24" s="16">
        <v>64609.936908817239</v>
      </c>
      <c r="E24" s="16">
        <v>26038.187994049455</v>
      </c>
      <c r="F24" s="16">
        <v>59921.793862575054</v>
      </c>
      <c r="G24" s="16">
        <v>124026.93747039317</v>
      </c>
      <c r="H24" s="16">
        <v>136158.54398868457</v>
      </c>
      <c r="I24" s="16">
        <v>126657.07780432598</v>
      </c>
      <c r="J24" s="16">
        <v>72712.105822419282</v>
      </c>
      <c r="K24" s="16">
        <v>83362.102821399749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27">
        <v>7.5</v>
      </c>
      <c r="B25" s="15" t="s">
        <v>15</v>
      </c>
      <c r="C25" s="16">
        <v>712698.74750000006</v>
      </c>
      <c r="D25" s="16">
        <v>762423.35401649307</v>
      </c>
      <c r="E25" s="16">
        <v>715891.30723865808</v>
      </c>
      <c r="F25" s="16">
        <v>763041.09606404265</v>
      </c>
      <c r="G25" s="16">
        <v>802470.17148270959</v>
      </c>
      <c r="H25" s="16">
        <v>770802.78670438472</v>
      </c>
      <c r="I25" s="16">
        <v>743829.84020662634</v>
      </c>
      <c r="J25" s="16">
        <v>634496.42374540702</v>
      </c>
      <c r="K25" s="16">
        <v>678633.36557678389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27">
        <v>7.6</v>
      </c>
      <c r="B26" s="15" t="s">
        <v>16</v>
      </c>
      <c r="C26" s="16">
        <v>23080.622200000002</v>
      </c>
      <c r="D26" s="16">
        <v>22853.691235059759</v>
      </c>
      <c r="E26" s="16">
        <v>24169.340181978281</v>
      </c>
      <c r="F26" s="16">
        <v>24052.489373868295</v>
      </c>
      <c r="G26" s="16">
        <v>24320.993368072002</v>
      </c>
      <c r="H26" s="16">
        <v>24271.61386138614</v>
      </c>
      <c r="I26" s="16">
        <v>25308.960480940506</v>
      </c>
      <c r="J26" s="16">
        <v>25306.715175961457</v>
      </c>
      <c r="K26" s="16">
        <v>26681.508462543174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8.5">
      <c r="A27" s="27">
        <v>7.7</v>
      </c>
      <c r="B27" s="15" t="s">
        <v>17</v>
      </c>
      <c r="C27" s="16">
        <v>971215</v>
      </c>
      <c r="D27" s="16">
        <v>1009030</v>
      </c>
      <c r="E27" s="16">
        <v>1062532</v>
      </c>
      <c r="F27" s="16">
        <v>1245571</v>
      </c>
      <c r="G27" s="16">
        <v>1454104</v>
      </c>
      <c r="H27" s="16">
        <v>1371218</v>
      </c>
      <c r="I27" s="16">
        <v>1230733.95</v>
      </c>
      <c r="J27" s="16">
        <v>1094226.96</v>
      </c>
      <c r="K27" s="16">
        <v>1166097.0500063621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8" t="s">
        <v>69</v>
      </c>
      <c r="B28" s="15" t="s">
        <v>18</v>
      </c>
      <c r="C28" s="16">
        <v>3956126</v>
      </c>
      <c r="D28" s="16">
        <v>4331047</v>
      </c>
      <c r="E28" s="16">
        <v>4840028</v>
      </c>
      <c r="F28" s="16">
        <v>5330790</v>
      </c>
      <c r="G28" s="16">
        <v>5463078</v>
      </c>
      <c r="H28" s="16">
        <v>5596716</v>
      </c>
      <c r="I28" s="16">
        <v>6251278.3700000001</v>
      </c>
      <c r="J28" s="16">
        <v>6378681.6900000004</v>
      </c>
      <c r="K28" s="16">
        <v>7125608.3415013226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8.5">
      <c r="A29" s="28" t="s">
        <v>70</v>
      </c>
      <c r="B29" s="15" t="s">
        <v>19</v>
      </c>
      <c r="C29" s="16">
        <v>9020165.0355999991</v>
      </c>
      <c r="D29" s="16">
        <v>9584662.3889442235</v>
      </c>
      <c r="E29" s="16">
        <v>10408771.681831524</v>
      </c>
      <c r="F29" s="16">
        <v>11586067.918040598</v>
      </c>
      <c r="G29" s="16">
        <v>12498143.284414969</v>
      </c>
      <c r="H29" s="16">
        <v>13483425.380952381</v>
      </c>
      <c r="I29" s="16">
        <v>13971387.572518703</v>
      </c>
      <c r="J29" s="16">
        <v>14843911.758541912</v>
      </c>
      <c r="K29" s="16">
        <v>15925994.488035847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8" t="s">
        <v>71</v>
      </c>
      <c r="B30" s="15" t="s">
        <v>44</v>
      </c>
      <c r="C30" s="16">
        <v>2005700.21</v>
      </c>
      <c r="D30" s="16">
        <v>1807679</v>
      </c>
      <c r="E30" s="16">
        <v>1912469</v>
      </c>
      <c r="F30" s="16">
        <v>2131051</v>
      </c>
      <c r="G30" s="16">
        <v>2002526</v>
      </c>
      <c r="H30" s="16">
        <v>2173499</v>
      </c>
      <c r="I30" s="16">
        <v>2287578.39</v>
      </c>
      <c r="J30" s="16">
        <v>2547993.71</v>
      </c>
      <c r="K30" s="16">
        <v>2634800.0619994495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8" t="s">
        <v>72</v>
      </c>
      <c r="B31" s="15" t="s">
        <v>20</v>
      </c>
      <c r="C31" s="16">
        <v>4407277.4491999997</v>
      </c>
      <c r="D31" s="16">
        <v>4559304.6788844625</v>
      </c>
      <c r="E31" s="16">
        <v>4899706.2051658351</v>
      </c>
      <c r="F31" s="16">
        <v>5348799.7424949966</v>
      </c>
      <c r="G31" s="16">
        <v>5669978.1366426945</v>
      </c>
      <c r="H31" s="16">
        <v>6312876.0744931633</v>
      </c>
      <c r="I31" s="16">
        <v>6965317.1051905956</v>
      </c>
      <c r="J31" s="16">
        <v>8168490.7463460434</v>
      </c>
      <c r="K31" s="16">
        <v>8753671.4548167158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29"/>
      <c r="B32" s="17" t="s">
        <v>30</v>
      </c>
      <c r="C32" s="18">
        <f>C17+C20+C28+C29+C30+C31</f>
        <v>31466701.4626</v>
      </c>
      <c r="D32" s="18">
        <f t="shared" ref="D32:K32" si="5">D17+D20+D28+D29+D30+D31</f>
        <v>33587956.412163153</v>
      </c>
      <c r="E32" s="18">
        <f t="shared" si="5"/>
        <v>36233938.395087369</v>
      </c>
      <c r="F32" s="18">
        <f t="shared" si="5"/>
        <v>39200258.813018203</v>
      </c>
      <c r="G32" s="18">
        <f t="shared" si="5"/>
        <v>40754573.07496576</v>
      </c>
      <c r="H32" s="18">
        <f t="shared" si="5"/>
        <v>43128416.056577086</v>
      </c>
      <c r="I32" s="18">
        <f t="shared" si="5"/>
        <v>45572833.986352667</v>
      </c>
      <c r="J32" s="18">
        <f t="shared" si="5"/>
        <v>48959163.64342574</v>
      </c>
      <c r="K32" s="18">
        <f t="shared" si="5"/>
        <v>52237038.309857287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30" t="s">
        <v>27</v>
      </c>
      <c r="B33" s="21" t="s">
        <v>41</v>
      </c>
      <c r="C33" s="22">
        <f t="shared" ref="C33:K33" si="6">C6+C11+C13+C14+C15+C17+C20+C28+C29+C30+C31</f>
        <v>61601471.042199992</v>
      </c>
      <c r="D33" s="22">
        <f t="shared" si="6"/>
        <v>64259299.873617329</v>
      </c>
      <c r="E33" s="22">
        <f t="shared" si="6"/>
        <v>67512408.818822816</v>
      </c>
      <c r="F33" s="22">
        <f t="shared" si="6"/>
        <v>71300072.107690841</v>
      </c>
      <c r="G33" s="22">
        <f t="shared" si="6"/>
        <v>77394598.762980923</v>
      </c>
      <c r="H33" s="22">
        <f t="shared" si="6"/>
        <v>82482320.408486575</v>
      </c>
      <c r="I33" s="22">
        <f t="shared" si="6"/>
        <v>88900548.120278552</v>
      </c>
      <c r="J33" s="22">
        <f t="shared" si="6"/>
        <v>95423131.393414304</v>
      </c>
      <c r="K33" s="22">
        <f t="shared" si="6"/>
        <v>102962523.51001108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1" t="s">
        <v>33</v>
      </c>
      <c r="B34" s="23" t="s">
        <v>25</v>
      </c>
      <c r="C34" s="11">
        <f>GSVA_const!C34</f>
        <v>8455881.0000000019</v>
      </c>
      <c r="D34" s="11">
        <f>GSVA_const!D34</f>
        <v>9460406.5508225542</v>
      </c>
      <c r="E34" s="11">
        <f>GSVA_const!E34</f>
        <v>9928892.6430104803</v>
      </c>
      <c r="F34" s="11">
        <f>GSVA_const!F34</f>
        <v>10119804.583018433</v>
      </c>
      <c r="G34" s="11">
        <f>GSVA_const!G34</f>
        <v>11031293.918631608</v>
      </c>
      <c r="H34" s="11">
        <f>GSVA_const!H34</f>
        <v>12040533.223443124</v>
      </c>
      <c r="I34" s="11">
        <f>GSVA_const!I34</f>
        <v>13316361.384783493</v>
      </c>
      <c r="J34" s="11">
        <f>GSVA_const!J34</f>
        <v>14667763.274345107</v>
      </c>
      <c r="K34" s="16">
        <f>GSVA_const!K34</f>
        <v>15846694.294932507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1" t="s">
        <v>34</v>
      </c>
      <c r="B35" s="23" t="s">
        <v>24</v>
      </c>
      <c r="C35" s="11">
        <f>GSVA_const!C35</f>
        <v>2609517</v>
      </c>
      <c r="D35" s="11">
        <f>GSVA_const!D35</f>
        <v>2785392.94</v>
      </c>
      <c r="E35" s="11">
        <f>GSVA_const!E35</f>
        <v>2399685.23</v>
      </c>
      <c r="F35" s="11">
        <f>GSVA_const!F35</f>
        <v>2228366.96</v>
      </c>
      <c r="G35" s="11">
        <f>GSVA_const!G35</f>
        <v>2182194.63</v>
      </c>
      <c r="H35" s="11">
        <f>GSVA_const!H35</f>
        <v>2314422.91</v>
      </c>
      <c r="I35" s="11">
        <f>GSVA_const!I35</f>
        <v>2186093.16</v>
      </c>
      <c r="J35" s="11">
        <f>GSVA_const!J35</f>
        <v>2101464.0299999998</v>
      </c>
      <c r="K35" s="16">
        <f>GSVA_const!K35</f>
        <v>2031666.87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2" t="s">
        <v>35</v>
      </c>
      <c r="B36" s="24" t="s">
        <v>53</v>
      </c>
      <c r="C36" s="18">
        <f>C33+C34-C35</f>
        <v>67447835.042199999</v>
      </c>
      <c r="D36" s="18">
        <f t="shared" ref="D36:H36" si="7">D33+D34-D35</f>
        <v>70934313.48443988</v>
      </c>
      <c r="E36" s="18">
        <f t="shared" si="7"/>
        <v>75041616.231833294</v>
      </c>
      <c r="F36" s="18">
        <f t="shared" si="7"/>
        <v>79191509.730709285</v>
      </c>
      <c r="G36" s="18">
        <f t="shared" si="7"/>
        <v>86243698.051612541</v>
      </c>
      <c r="H36" s="18">
        <f t="shared" si="7"/>
        <v>92208430.721929699</v>
      </c>
      <c r="I36" s="18">
        <f>I33+I34-I35</f>
        <v>100030816.34506205</v>
      </c>
      <c r="J36" s="18">
        <f>J33+J34-J35</f>
        <v>107989430.63775942</v>
      </c>
      <c r="K36" s="18">
        <f>K33+K34-K35</f>
        <v>116777550.93494359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1" t="s">
        <v>36</v>
      </c>
      <c r="B37" s="23" t="s">
        <v>32</v>
      </c>
      <c r="C37" s="11">
        <f>GSVA_cur!C37</f>
        <v>724370</v>
      </c>
      <c r="D37" s="11">
        <f>GSVA_cur!D37</f>
        <v>729350</v>
      </c>
      <c r="E37" s="11">
        <f>GSVA_cur!E37</f>
        <v>734330</v>
      </c>
      <c r="F37" s="11">
        <f>GSVA_cur!F37</f>
        <v>739300</v>
      </c>
      <c r="G37" s="11">
        <f>GSVA_cur!G37</f>
        <v>744280</v>
      </c>
      <c r="H37" s="11">
        <f>GSVA_cur!H37</f>
        <v>748410</v>
      </c>
      <c r="I37" s="11">
        <f>GSVA_cur!I37</f>
        <v>751950</v>
      </c>
      <c r="J37" s="11">
        <f>GSVA_cur!J37</f>
        <v>755480</v>
      </c>
      <c r="K37" s="11">
        <f>GSVA_cur!K37</f>
        <v>759020</v>
      </c>
      <c r="S37" s="2"/>
      <c r="T37" s="2"/>
      <c r="U37" s="2"/>
      <c r="V37" s="2"/>
    </row>
    <row r="38" spans="1:187">
      <c r="A38" s="32" t="s">
        <v>37</v>
      </c>
      <c r="B38" s="24" t="s">
        <v>54</v>
      </c>
      <c r="C38" s="18">
        <f>C36/C37*1000</f>
        <v>93112.40808178141</v>
      </c>
      <c r="D38" s="18">
        <f t="shared" ref="D38:K38" si="8">D36/D37*1000</f>
        <v>97256.891046054545</v>
      </c>
      <c r="E38" s="18">
        <f t="shared" si="8"/>
        <v>102190.59037739612</v>
      </c>
      <c r="F38" s="18">
        <f t="shared" si="8"/>
        <v>107116.88046896968</v>
      </c>
      <c r="G38" s="18">
        <f t="shared" si="8"/>
        <v>115875.33999517995</v>
      </c>
      <c r="H38" s="18">
        <f t="shared" si="8"/>
        <v>123205.77052942864</v>
      </c>
      <c r="I38" s="18">
        <f t="shared" si="8"/>
        <v>133028.54756973474</v>
      </c>
      <c r="J38" s="18">
        <f t="shared" si="8"/>
        <v>142941.48175697491</v>
      </c>
      <c r="K38" s="18">
        <f t="shared" si="8"/>
        <v>153853.06175719164</v>
      </c>
      <c r="R38" s="4"/>
      <c r="S38" s="4"/>
      <c r="T38" s="4"/>
      <c r="U38" s="4"/>
      <c r="V38" s="4"/>
      <c r="BW38" s="5"/>
      <c r="BX38" s="5"/>
      <c r="BY38" s="5"/>
      <c r="BZ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2020-08-27T08:00:26Z</dcterms:modified>
</cp:coreProperties>
</file>