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filterPrivacy="1" defaultThemeVersion="124226"/>
  <xr:revisionPtr revIDLastSave="0" documentId="13_ncr:1_{6F3B0126-AE2C-4B2F-BD2A-338D40E05E0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GSVA_cur" sheetId="10" r:id="rId1"/>
    <sheet name="GSVA_const" sheetId="1" r:id="rId2"/>
    <sheet name="NSVA_cur" sheetId="11" r:id="rId3"/>
    <sheet name="NSVA_const" sheetId="12" r:id="rId4"/>
  </sheets>
  <definedNames>
    <definedName name="_xlnm.Print_Titles" localSheetId="1">GSVA_const!$A:$B</definedName>
    <definedName name="_xlnm.Print_Titles" localSheetId="0">GSVA_cur!$A:$B</definedName>
    <definedName name="_xlnm.Print_Titles" localSheetId="3">NSVA_const!$A:$B</definedName>
    <definedName name="_xlnm.Print_Titles" localSheetId="2">NSVA_cur!$A:$B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7" i="12" l="1"/>
  <c r="J37" i="12"/>
  <c r="I37" i="12"/>
  <c r="H37" i="12"/>
  <c r="G37" i="12"/>
  <c r="F37" i="12"/>
  <c r="E37" i="12"/>
  <c r="D37" i="12"/>
  <c r="C37" i="12"/>
  <c r="K35" i="12"/>
  <c r="J35" i="12"/>
  <c r="I35" i="12"/>
  <c r="H35" i="12"/>
  <c r="G35" i="12"/>
  <c r="F35" i="12"/>
  <c r="E35" i="12"/>
  <c r="D35" i="12"/>
  <c r="C35" i="12"/>
  <c r="K34" i="12"/>
  <c r="J34" i="12"/>
  <c r="I34" i="12"/>
  <c r="H34" i="12"/>
  <c r="G34" i="12"/>
  <c r="F34" i="12"/>
  <c r="E34" i="12"/>
  <c r="D34" i="12"/>
  <c r="C34" i="12"/>
  <c r="K20" i="12"/>
  <c r="J20" i="12"/>
  <c r="I20" i="12"/>
  <c r="H20" i="12"/>
  <c r="G20" i="12"/>
  <c r="F20" i="12"/>
  <c r="E20" i="12"/>
  <c r="D20" i="12"/>
  <c r="C20" i="12"/>
  <c r="K17" i="12"/>
  <c r="J17" i="12"/>
  <c r="J32" i="12" s="1"/>
  <c r="I17" i="12"/>
  <c r="H17" i="12"/>
  <c r="G17" i="12"/>
  <c r="F17" i="12"/>
  <c r="F32" i="12" s="1"/>
  <c r="E17" i="12"/>
  <c r="E32" i="12" s="1"/>
  <c r="D17" i="12"/>
  <c r="C17" i="12"/>
  <c r="K16" i="12"/>
  <c r="J16" i="12"/>
  <c r="I16" i="12"/>
  <c r="H16" i="12"/>
  <c r="G16" i="12"/>
  <c r="F16" i="12"/>
  <c r="E16" i="12"/>
  <c r="D16" i="12"/>
  <c r="C16" i="12"/>
  <c r="J12" i="12"/>
  <c r="K6" i="12"/>
  <c r="J6" i="12"/>
  <c r="I6" i="12"/>
  <c r="I12" i="12" s="1"/>
  <c r="H6" i="12"/>
  <c r="H12" i="12" s="1"/>
  <c r="G6" i="12"/>
  <c r="F6" i="12"/>
  <c r="F12" i="12" s="1"/>
  <c r="E6" i="12"/>
  <c r="E12" i="12" s="1"/>
  <c r="D6" i="12"/>
  <c r="D12" i="12" s="1"/>
  <c r="C6" i="12"/>
  <c r="K37" i="11"/>
  <c r="J37" i="11"/>
  <c r="I37" i="11"/>
  <c r="H37" i="11"/>
  <c r="G37" i="11"/>
  <c r="F37" i="11"/>
  <c r="E37" i="11"/>
  <c r="D37" i="11"/>
  <c r="C37" i="11"/>
  <c r="K35" i="11"/>
  <c r="J35" i="11"/>
  <c r="I35" i="11"/>
  <c r="H35" i="11"/>
  <c r="G35" i="11"/>
  <c r="F35" i="11"/>
  <c r="E35" i="11"/>
  <c r="D35" i="11"/>
  <c r="C35" i="11"/>
  <c r="K34" i="11"/>
  <c r="J34" i="11"/>
  <c r="I34" i="11"/>
  <c r="H34" i="11"/>
  <c r="G34" i="11"/>
  <c r="F34" i="11"/>
  <c r="E34" i="11"/>
  <c r="D34" i="11"/>
  <c r="C34" i="11"/>
  <c r="K20" i="11"/>
  <c r="J20" i="11"/>
  <c r="I20" i="11"/>
  <c r="H20" i="11"/>
  <c r="G20" i="11"/>
  <c r="F20" i="11"/>
  <c r="E20" i="11"/>
  <c r="D20" i="11"/>
  <c r="C20" i="11"/>
  <c r="K17" i="11"/>
  <c r="J17" i="11"/>
  <c r="I17" i="11"/>
  <c r="H17" i="11"/>
  <c r="H32" i="11" s="1"/>
  <c r="G17" i="11"/>
  <c r="F17" i="11"/>
  <c r="F32" i="11" s="1"/>
  <c r="E17" i="11"/>
  <c r="D17" i="11"/>
  <c r="D32" i="11" s="1"/>
  <c r="C17" i="11"/>
  <c r="K16" i="11"/>
  <c r="J16" i="11"/>
  <c r="I16" i="11"/>
  <c r="H16" i="11"/>
  <c r="G16" i="11"/>
  <c r="F16" i="11"/>
  <c r="E16" i="11"/>
  <c r="D16" i="11"/>
  <c r="C16" i="11"/>
  <c r="K6" i="11"/>
  <c r="K33" i="11" s="1"/>
  <c r="K36" i="11" s="1"/>
  <c r="K38" i="11" s="1"/>
  <c r="J6" i="11"/>
  <c r="J12" i="11" s="1"/>
  <c r="I6" i="11"/>
  <c r="I12" i="11" s="1"/>
  <c r="H6" i="11"/>
  <c r="H12" i="11" s="1"/>
  <c r="G6" i="11"/>
  <c r="G12" i="11" s="1"/>
  <c r="F6" i="11"/>
  <c r="F12" i="11" s="1"/>
  <c r="E6" i="11"/>
  <c r="E12" i="11" s="1"/>
  <c r="D6" i="11"/>
  <c r="D12" i="11" s="1"/>
  <c r="C6" i="11"/>
  <c r="C33" i="11" s="1"/>
  <c r="C36" i="11" s="1"/>
  <c r="C38" i="11" s="1"/>
  <c r="K37" i="1"/>
  <c r="J37" i="1"/>
  <c r="I37" i="1"/>
  <c r="H37" i="1"/>
  <c r="G37" i="1"/>
  <c r="F37" i="1"/>
  <c r="E37" i="1"/>
  <c r="D37" i="1"/>
  <c r="C37" i="1"/>
  <c r="K20" i="1"/>
  <c r="J20" i="1"/>
  <c r="I20" i="1"/>
  <c r="H20" i="1"/>
  <c r="G20" i="1"/>
  <c r="F20" i="1"/>
  <c r="E20" i="1"/>
  <c r="D20" i="1"/>
  <c r="C20" i="1"/>
  <c r="K17" i="1"/>
  <c r="K32" i="1" s="1"/>
  <c r="J17" i="1"/>
  <c r="J32" i="1" s="1"/>
  <c r="I17" i="1"/>
  <c r="H17" i="1"/>
  <c r="G17" i="1"/>
  <c r="G32" i="1" s="1"/>
  <c r="F17" i="1"/>
  <c r="F32" i="1" s="1"/>
  <c r="E17" i="1"/>
  <c r="D17" i="1"/>
  <c r="C17" i="1"/>
  <c r="C32" i="1" s="1"/>
  <c r="K16" i="1"/>
  <c r="J16" i="1"/>
  <c r="I16" i="1"/>
  <c r="H16" i="1"/>
  <c r="G16" i="1"/>
  <c r="F16" i="1"/>
  <c r="E16" i="1"/>
  <c r="D16" i="1"/>
  <c r="C16" i="1"/>
  <c r="K6" i="1"/>
  <c r="K12" i="1" s="1"/>
  <c r="J6" i="1"/>
  <c r="J33" i="1" s="1"/>
  <c r="J36" i="1" s="1"/>
  <c r="J38" i="1" s="1"/>
  <c r="I6" i="1"/>
  <c r="I12" i="1" s="1"/>
  <c r="H6" i="1"/>
  <c r="H33" i="1" s="1"/>
  <c r="H36" i="1" s="1"/>
  <c r="G6" i="1"/>
  <c r="G12" i="1" s="1"/>
  <c r="F6" i="1"/>
  <c r="F12" i="1" s="1"/>
  <c r="E6" i="1"/>
  <c r="E12" i="1" s="1"/>
  <c r="D6" i="1"/>
  <c r="D33" i="1" s="1"/>
  <c r="D36" i="1" s="1"/>
  <c r="C6" i="1"/>
  <c r="C12" i="1" s="1"/>
  <c r="K20" i="10"/>
  <c r="J20" i="10"/>
  <c r="I20" i="10"/>
  <c r="H20" i="10"/>
  <c r="G20" i="10"/>
  <c r="F20" i="10"/>
  <c r="E20" i="10"/>
  <c r="D20" i="10"/>
  <c r="C20" i="10"/>
  <c r="K17" i="10"/>
  <c r="J17" i="10"/>
  <c r="J32" i="10" s="1"/>
  <c r="I17" i="10"/>
  <c r="I32" i="10" s="1"/>
  <c r="H17" i="10"/>
  <c r="G17" i="10"/>
  <c r="F17" i="10"/>
  <c r="F32" i="10" s="1"/>
  <c r="E17" i="10"/>
  <c r="D17" i="10"/>
  <c r="C17" i="10"/>
  <c r="K16" i="10"/>
  <c r="J16" i="10"/>
  <c r="I16" i="10"/>
  <c r="H16" i="10"/>
  <c r="G16" i="10"/>
  <c r="F16" i="10"/>
  <c r="E16" i="10"/>
  <c r="D16" i="10"/>
  <c r="C16" i="10"/>
  <c r="J12" i="10"/>
  <c r="K6" i="10"/>
  <c r="K12" i="10" s="1"/>
  <c r="J6" i="10"/>
  <c r="I6" i="10"/>
  <c r="I12" i="10" s="1"/>
  <c r="H6" i="10"/>
  <c r="G6" i="10"/>
  <c r="G12" i="10" s="1"/>
  <c r="F6" i="10"/>
  <c r="F12" i="10" s="1"/>
  <c r="E6" i="10"/>
  <c r="E12" i="10" s="1"/>
  <c r="D6" i="10"/>
  <c r="C6" i="10"/>
  <c r="C12" i="10" s="1"/>
  <c r="D33" i="10" l="1"/>
  <c r="D36" i="10" s="1"/>
  <c r="D38" i="10" s="1"/>
  <c r="H33" i="10"/>
  <c r="H36" i="10" s="1"/>
  <c r="H38" i="10" s="1"/>
  <c r="D38" i="1"/>
  <c r="H38" i="1"/>
  <c r="C32" i="10"/>
  <c r="G32" i="10"/>
  <c r="K32" i="10"/>
  <c r="J12" i="1"/>
  <c r="I32" i="1"/>
  <c r="C32" i="11"/>
  <c r="G32" i="11"/>
  <c r="K32" i="11"/>
  <c r="J32" i="11"/>
  <c r="C32" i="12"/>
  <c r="G32" i="12"/>
  <c r="K32" i="12"/>
  <c r="J33" i="12"/>
  <c r="J36" i="12" s="1"/>
  <c r="J38" i="12" s="1"/>
  <c r="C33" i="12"/>
  <c r="C36" i="12" s="1"/>
  <c r="C38" i="12" s="1"/>
  <c r="K33" i="12"/>
  <c r="K36" i="12" s="1"/>
  <c r="K38" i="12" s="1"/>
  <c r="H32" i="12"/>
  <c r="G33" i="12"/>
  <c r="G36" i="12" s="1"/>
  <c r="G38" i="12" s="1"/>
  <c r="D32" i="12"/>
  <c r="J33" i="10"/>
  <c r="J36" i="10" s="1"/>
  <c r="J38" i="10" s="1"/>
  <c r="D32" i="10"/>
  <c r="D32" i="1"/>
  <c r="F33" i="11"/>
  <c r="F36" i="11" s="1"/>
  <c r="F38" i="11" s="1"/>
  <c r="G12" i="12"/>
  <c r="E32" i="10"/>
  <c r="E32" i="1"/>
  <c r="J33" i="11"/>
  <c r="J36" i="11" s="1"/>
  <c r="J38" i="11" s="1"/>
  <c r="K12" i="12"/>
  <c r="I33" i="12"/>
  <c r="I36" i="12" s="1"/>
  <c r="I38" i="12" s="1"/>
  <c r="D12" i="10"/>
  <c r="C12" i="11"/>
  <c r="E33" i="11"/>
  <c r="E36" i="11" s="1"/>
  <c r="E38" i="11" s="1"/>
  <c r="F33" i="12"/>
  <c r="F36" i="12" s="1"/>
  <c r="F38" i="12" s="1"/>
  <c r="D12" i="1"/>
  <c r="F33" i="10"/>
  <c r="F36" i="10" s="1"/>
  <c r="F38" i="10" s="1"/>
  <c r="H12" i="10"/>
  <c r="H32" i="10"/>
  <c r="F33" i="1"/>
  <c r="F36" i="1" s="1"/>
  <c r="F38" i="1" s="1"/>
  <c r="H12" i="1"/>
  <c r="H32" i="1"/>
  <c r="G33" i="11"/>
  <c r="G36" i="11" s="1"/>
  <c r="G38" i="11" s="1"/>
  <c r="C12" i="12"/>
  <c r="K12" i="11"/>
  <c r="I33" i="11"/>
  <c r="I36" i="11" s="1"/>
  <c r="I38" i="11" s="1"/>
  <c r="E33" i="12"/>
  <c r="E36" i="12" s="1"/>
  <c r="E38" i="12" s="1"/>
  <c r="I32" i="12"/>
  <c r="D33" i="12"/>
  <c r="D36" i="12" s="1"/>
  <c r="D38" i="12" s="1"/>
  <c r="H33" i="12"/>
  <c r="H36" i="12" s="1"/>
  <c r="H38" i="12" s="1"/>
  <c r="E32" i="11"/>
  <c r="I32" i="11"/>
  <c r="D33" i="11"/>
  <c r="D36" i="11" s="1"/>
  <c r="D38" i="11" s="1"/>
  <c r="H33" i="11"/>
  <c r="H36" i="11" s="1"/>
  <c r="H38" i="11" s="1"/>
  <c r="C33" i="1"/>
  <c r="C36" i="1" s="1"/>
  <c r="C38" i="1" s="1"/>
  <c r="G33" i="1"/>
  <c r="G36" i="1" s="1"/>
  <c r="G38" i="1" s="1"/>
  <c r="K33" i="1"/>
  <c r="K36" i="1" s="1"/>
  <c r="K38" i="1" s="1"/>
  <c r="E33" i="1"/>
  <c r="E36" i="1" s="1"/>
  <c r="E38" i="1" s="1"/>
  <c r="I33" i="1"/>
  <c r="I36" i="1" s="1"/>
  <c r="I38" i="1" s="1"/>
  <c r="E33" i="10"/>
  <c r="E36" i="10" s="1"/>
  <c r="E38" i="10" s="1"/>
  <c r="I33" i="10"/>
  <c r="I36" i="10" s="1"/>
  <c r="I38" i="10" s="1"/>
  <c r="C33" i="10"/>
  <c r="C36" i="10" s="1"/>
  <c r="C38" i="10" s="1"/>
  <c r="G33" i="10"/>
  <c r="G36" i="10" s="1"/>
  <c r="G38" i="10" s="1"/>
  <c r="K33" i="10"/>
  <c r="K36" i="10" s="1"/>
  <c r="K38" i="10" s="1"/>
</calcChain>
</file>

<file path=xl/sharedStrings.xml><?xml version="1.0" encoding="utf-8"?>
<sst xmlns="http://schemas.openxmlformats.org/spreadsheetml/2006/main" count="268" uniqueCount="74">
  <si>
    <t>S.No.</t>
  </si>
  <si>
    <t>Item</t>
  </si>
  <si>
    <t>Agriculture, forestry and fishing</t>
  </si>
  <si>
    <t>Mining and quarrying</t>
  </si>
  <si>
    <t>Manufacturing</t>
  </si>
  <si>
    <t>Electricity, gas, water supply &amp; other utility services</t>
  </si>
  <si>
    <t>Construction</t>
  </si>
  <si>
    <t>Trade, repair, hotels and restaurants</t>
  </si>
  <si>
    <t>Trade &amp; repair services</t>
  </si>
  <si>
    <t>Hotels &amp; restaurants</t>
  </si>
  <si>
    <t>Transport, storage, communication &amp; services related to broadcasting</t>
  </si>
  <si>
    <t>Railways</t>
  </si>
  <si>
    <t>Road transport</t>
  </si>
  <si>
    <t>Water transport</t>
  </si>
  <si>
    <t>Air transport</t>
  </si>
  <si>
    <t>Storage</t>
  </si>
  <si>
    <t>Communication &amp; services related to broadcasting</t>
  </si>
  <si>
    <t>Financial services</t>
  </si>
  <si>
    <t>Real estate, ownership of dwelling &amp; professional services</t>
  </si>
  <si>
    <t>Other services</t>
  </si>
  <si>
    <t>2011-12</t>
  </si>
  <si>
    <t>2012-13</t>
  </si>
  <si>
    <t>2013-14</t>
  </si>
  <si>
    <t>Subsidies on products</t>
  </si>
  <si>
    <t>Taxes on Products</t>
  </si>
  <si>
    <t>1.</t>
  </si>
  <si>
    <t>12.</t>
  </si>
  <si>
    <t>Primary</t>
  </si>
  <si>
    <t>Secondary</t>
  </si>
  <si>
    <t>Tertiary</t>
  </si>
  <si>
    <t>TOTAL GSVA at basic prices</t>
  </si>
  <si>
    <t>Population ('00)</t>
  </si>
  <si>
    <t>13.</t>
  </si>
  <si>
    <t>14.</t>
  </si>
  <si>
    <t>15.</t>
  </si>
  <si>
    <t>16.</t>
  </si>
  <si>
    <t>17.</t>
  </si>
  <si>
    <t>Gross State Value Added by economic activity at current prices</t>
  </si>
  <si>
    <t>Gross State Value Added by economic activity at constant (2011-12) prices</t>
  </si>
  <si>
    <t>Net State Value Added by economic activity at current prices</t>
  </si>
  <si>
    <t>TOTAL NSVA at basic prices</t>
  </si>
  <si>
    <t>Net State Value Added by economic activity at constant (2011-12) prices</t>
  </si>
  <si>
    <t>State :</t>
  </si>
  <si>
    <t>Public administration</t>
  </si>
  <si>
    <t>Gross State Domestic Product</t>
  </si>
  <si>
    <t>2014-15</t>
  </si>
  <si>
    <t>(Rs. in lakh)</t>
  </si>
  <si>
    <t>Per Capita GSDP (Rs.)</t>
  </si>
  <si>
    <t>Crops</t>
  </si>
  <si>
    <t>Livestock</t>
  </si>
  <si>
    <t>Forestry and logging</t>
  </si>
  <si>
    <t>Fishing and aquaculture</t>
  </si>
  <si>
    <t>Net State Domestic Product</t>
  </si>
  <si>
    <t>Per Capita NSDP (Rs.)</t>
  </si>
  <si>
    <t>2015-16</t>
  </si>
  <si>
    <t>Tripura</t>
  </si>
  <si>
    <t>Services incidental to transport*</t>
  </si>
  <si>
    <t>*includes 7.2,7.3 &amp; 7.4</t>
  </si>
  <si>
    <t>2016-17</t>
  </si>
  <si>
    <t>2017-18</t>
  </si>
  <si>
    <t>2018-19</t>
  </si>
  <si>
    <t>Source: Directorate of Economics and Statistics of the respective State/Uts.</t>
  </si>
  <si>
    <t>2019-20</t>
  </si>
  <si>
    <t>2.       </t>
  </si>
  <si>
    <t>3.       </t>
  </si>
  <si>
    <t>4.       </t>
  </si>
  <si>
    <t>5.       </t>
  </si>
  <si>
    <t>6.       </t>
  </si>
  <si>
    <t>7.       </t>
  </si>
  <si>
    <t>8.       </t>
  </si>
  <si>
    <t>9.       </t>
  </si>
  <si>
    <t>10.   </t>
  </si>
  <si>
    <t>11.   </t>
  </si>
  <si>
    <t>As on 31.07.2020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</si>
</sst>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20"/>
      <name val="Calibri"/>
      <family val="2"/>
      <scheme val="minor"/>
    </font>
    <font>
      <sz val="11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0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5" fillId="0" borderId="0"/>
    <xf numFmtId="0" fontId="6" fillId="0" borderId="0"/>
    <xf numFmtId="0" fontId="5" fillId="2" borderId="2" applyNumberFormat="0" applyFont="0" applyAlignment="0" applyProtection="0"/>
    <xf numFmtId="0" fontId="6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8" fillId="2" borderId="2" applyNumberFormat="0" applyFont="0" applyAlignment="0" applyProtection="0"/>
    <xf numFmtId="0" fontId="9" fillId="0" borderId="0"/>
    <xf numFmtId="164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4" fillId="0" borderId="0"/>
  </cellStyleXfs>
  <cellXfs count="33">
    <xf numFmtId="0" fontId="0" fillId="0" borderId="0" xfId="0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/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Border="1" applyProtection="1"/>
    <xf numFmtId="1" fontId="7" fillId="0" borderId="0" xfId="0" applyNumberFormat="1" applyFont="1" applyFill="1" applyBorder="1" applyProtection="1">
      <protection locked="0"/>
    </xf>
    <xf numFmtId="1" fontId="10" fillId="0" borderId="0" xfId="0" applyNumberFormat="1" applyFont="1" applyFill="1" applyBorder="1" applyProtection="1">
      <protection locked="0"/>
    </xf>
    <xf numFmtId="0" fontId="7" fillId="0" borderId="0" xfId="0" quotePrefix="1" applyFont="1" applyFill="1" applyProtection="1">
      <protection locked="0"/>
    </xf>
    <xf numFmtId="0" fontId="1" fillId="0" borderId="0" xfId="0" applyFont="1" applyFill="1" applyAlignment="1">
      <alignment horizontal="left" vertical="center"/>
    </xf>
    <xf numFmtId="0" fontId="7" fillId="0" borderId="0" xfId="0" applyFont="1" applyFill="1" applyProtection="1"/>
    <xf numFmtId="0" fontId="11" fillId="0" borderId="0" xfId="0" applyFont="1" applyFill="1" applyProtection="1">
      <protection locked="0"/>
    </xf>
    <xf numFmtId="0" fontId="12" fillId="0" borderId="1" xfId="0" applyFont="1" applyFill="1" applyBorder="1" applyProtection="1">
      <protection locked="0"/>
    </xf>
    <xf numFmtId="0" fontId="12" fillId="0" borderId="1" xfId="0" applyFont="1" applyFill="1" applyBorder="1" applyProtection="1"/>
    <xf numFmtId="0" fontId="12" fillId="0" borderId="1" xfId="0" applyFont="1" applyFill="1" applyBorder="1" applyAlignment="1" applyProtection="1">
      <alignment horizontal="left" vertical="center" wrapText="1"/>
    </xf>
    <xf numFmtId="1" fontId="12" fillId="0" borderId="1" xfId="0" applyNumberFormat="1" applyFont="1" applyFill="1" applyBorder="1" applyProtection="1"/>
    <xf numFmtId="0" fontId="12" fillId="0" borderId="1" xfId="0" applyFont="1" applyFill="1" applyBorder="1" applyAlignment="1" applyProtection="1">
      <alignment horizontal="left" vertical="center" wrapText="1"/>
      <protection locked="0"/>
    </xf>
    <xf numFmtId="1" fontId="12" fillId="0" borderId="1" xfId="0" applyNumberFormat="1" applyFont="1" applyFill="1" applyBorder="1" applyProtection="1">
      <protection locked="0"/>
    </xf>
    <xf numFmtId="0" fontId="13" fillId="3" borderId="1" xfId="0" applyFont="1" applyFill="1" applyBorder="1" applyAlignment="1" applyProtection="1">
      <alignment horizontal="left" vertical="center" wrapText="1"/>
      <protection locked="0"/>
    </xf>
    <xf numFmtId="1" fontId="12" fillId="3" borderId="1" xfId="0" applyNumberFormat="1" applyFont="1" applyFill="1" applyBorder="1" applyProtection="1">
      <protection locked="0"/>
    </xf>
    <xf numFmtId="49" fontId="12" fillId="0" borderId="1" xfId="0" applyNumberFormat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left" vertical="top" wrapText="1"/>
    </xf>
    <xf numFmtId="0" fontId="14" fillId="3" borderId="1" xfId="0" applyFont="1" applyFill="1" applyBorder="1" applyAlignment="1" applyProtection="1">
      <alignment horizontal="left" vertical="center" wrapText="1"/>
    </xf>
    <xf numFmtId="1" fontId="12" fillId="3" borderId="1" xfId="0" applyNumberFormat="1" applyFont="1" applyFill="1" applyBorder="1" applyProtection="1"/>
    <xf numFmtId="0" fontId="12" fillId="0" borderId="1" xfId="0" applyFont="1" applyFill="1" applyBorder="1" applyAlignment="1" applyProtection="1">
      <alignment vertical="center" wrapText="1"/>
      <protection locked="0"/>
    </xf>
    <xf numFmtId="0" fontId="12" fillId="3" borderId="1" xfId="0" applyFont="1" applyFill="1" applyBorder="1" applyAlignment="1" applyProtection="1">
      <alignment vertical="center" wrapText="1"/>
      <protection locked="0"/>
    </xf>
    <xf numFmtId="49" fontId="14" fillId="0" borderId="1" xfId="0" applyNumberFormat="1" applyFont="1" applyFill="1" applyBorder="1" applyAlignment="1" applyProtection="1">
      <alignment vertical="center" wrapText="1"/>
      <protection locked="0"/>
    </xf>
    <xf numFmtId="0" fontId="14" fillId="0" borderId="1" xfId="0" applyFont="1" applyFill="1" applyBorder="1" applyAlignment="1" applyProtection="1">
      <alignment vertical="center" wrapText="1"/>
      <protection locked="0"/>
    </xf>
    <xf numFmtId="49" fontId="12" fillId="0" borderId="1" xfId="0" applyNumberFormat="1" applyFont="1" applyFill="1" applyBorder="1" applyAlignment="1" applyProtection="1">
      <alignment horizontal="right" vertical="center" wrapText="1"/>
      <protection locked="0"/>
    </xf>
    <xf numFmtId="49" fontId="12" fillId="0" borderId="1" xfId="0" applyNumberFormat="1" applyFont="1" applyFill="1" applyBorder="1" applyAlignment="1" applyProtection="1">
      <alignment vertical="center" wrapText="1"/>
      <protection locked="0"/>
    </xf>
    <xf numFmtId="49" fontId="12" fillId="3" borderId="1" xfId="0" applyNumberFormat="1" applyFont="1" applyFill="1" applyBorder="1" applyAlignment="1" applyProtection="1">
      <alignment vertical="center" wrapText="1"/>
      <protection locked="0"/>
    </xf>
    <xf numFmtId="49" fontId="12" fillId="3" borderId="1" xfId="0" applyNumberFormat="1" applyFont="1" applyFill="1" applyBorder="1" applyAlignment="1" applyProtection="1">
      <alignment vertical="center" wrapText="1"/>
    </xf>
    <xf numFmtId="49" fontId="12" fillId="0" borderId="1" xfId="0" quotePrefix="1" applyNumberFormat="1" applyFont="1" applyFill="1" applyBorder="1" applyAlignment="1" applyProtection="1">
      <alignment vertical="center" wrapText="1"/>
    </xf>
    <xf numFmtId="49" fontId="12" fillId="3" borderId="1" xfId="0" quotePrefix="1" applyNumberFormat="1" applyFont="1" applyFill="1" applyBorder="1" applyAlignment="1" applyProtection="1">
      <alignment vertical="center" wrapText="1"/>
    </xf>
  </cellXfs>
  <cellStyles count="530">
    <cellStyle name="Comma 2" xfId="15" xr:uid="{00000000-0005-0000-0000-000000000000}"/>
    <cellStyle name="Comma 2 2" xfId="528" xr:uid="{00000000-0005-0000-0000-000001000000}"/>
    <cellStyle name="Normal" xfId="0" builtinId="0"/>
    <cellStyle name="Normal 2" xfId="2" xr:uid="{00000000-0005-0000-0000-000003000000}"/>
    <cellStyle name="Normal 2 2" xfId="8" xr:uid="{00000000-0005-0000-0000-000004000000}"/>
    <cellStyle name="Normal 2 2 2" xfId="10" xr:uid="{00000000-0005-0000-0000-000005000000}"/>
    <cellStyle name="Normal 2 2 3" xfId="18" xr:uid="{00000000-0005-0000-0000-000006000000}"/>
    <cellStyle name="Normal 2 3" xfId="5" xr:uid="{00000000-0005-0000-0000-000007000000}"/>
    <cellStyle name="Normal 2 3 2" xfId="529" xr:uid="{00000000-0005-0000-0000-000008000000}"/>
    <cellStyle name="Normal 2 4" xfId="9" xr:uid="{00000000-0005-0000-0000-000009000000}"/>
    <cellStyle name="Normal 2 4 2" xfId="17" xr:uid="{00000000-0005-0000-0000-00000A000000}"/>
    <cellStyle name="Normal 3" xfId="1" xr:uid="{00000000-0005-0000-0000-00000B000000}"/>
    <cellStyle name="Normal 3 2" xfId="6" xr:uid="{00000000-0005-0000-0000-00000C000000}"/>
    <cellStyle name="Normal 3 2 2" xfId="11" xr:uid="{00000000-0005-0000-0000-00000D000000}"/>
    <cellStyle name="Normal 3 3" xfId="16" xr:uid="{00000000-0005-0000-0000-00000E000000}"/>
    <cellStyle name="Normal 4" xfId="3" xr:uid="{00000000-0005-0000-0000-00000F000000}"/>
    <cellStyle name="Normal 5" xfId="4" xr:uid="{00000000-0005-0000-0000-000010000000}"/>
    <cellStyle name="Normal 5 2" xfId="12" xr:uid="{00000000-0005-0000-0000-000011000000}"/>
    <cellStyle name="Normal 6" xfId="14" xr:uid="{00000000-0005-0000-0000-000012000000}"/>
    <cellStyle name="Note 2" xfId="7" xr:uid="{00000000-0005-0000-0000-000013000000}"/>
    <cellStyle name="Note 2 2" xfId="13" xr:uid="{00000000-0005-0000-0000-000014000000}"/>
    <cellStyle name="style1405592468105" xfId="19" xr:uid="{00000000-0005-0000-0000-000015000000}"/>
    <cellStyle name="style1405593752700" xfId="20" xr:uid="{00000000-0005-0000-0000-000016000000}"/>
    <cellStyle name="style1406113848636" xfId="21" xr:uid="{00000000-0005-0000-0000-000017000000}"/>
    <cellStyle name="style1406113848741" xfId="22" xr:uid="{00000000-0005-0000-0000-000018000000}"/>
    <cellStyle name="style1406113848796" xfId="23" xr:uid="{00000000-0005-0000-0000-000019000000}"/>
    <cellStyle name="style1406113848827" xfId="24" xr:uid="{00000000-0005-0000-0000-00001A000000}"/>
    <cellStyle name="style1406113848859" xfId="25" xr:uid="{00000000-0005-0000-0000-00001B000000}"/>
    <cellStyle name="style1406113848891" xfId="26" xr:uid="{00000000-0005-0000-0000-00001C000000}"/>
    <cellStyle name="style1406113848925" xfId="27" xr:uid="{00000000-0005-0000-0000-00001D000000}"/>
    <cellStyle name="style1406113848965" xfId="28" xr:uid="{00000000-0005-0000-0000-00001E000000}"/>
    <cellStyle name="style1406113848998" xfId="29" xr:uid="{00000000-0005-0000-0000-00001F000000}"/>
    <cellStyle name="style1406113849028" xfId="30" xr:uid="{00000000-0005-0000-0000-000020000000}"/>
    <cellStyle name="style1406113849058" xfId="31" xr:uid="{00000000-0005-0000-0000-000021000000}"/>
    <cellStyle name="style1406113849090" xfId="32" xr:uid="{00000000-0005-0000-0000-000022000000}"/>
    <cellStyle name="style1406113849117" xfId="33" xr:uid="{00000000-0005-0000-0000-000023000000}"/>
    <cellStyle name="style1406113849144" xfId="34" xr:uid="{00000000-0005-0000-0000-000024000000}"/>
    <cellStyle name="style1406113849183" xfId="35" xr:uid="{00000000-0005-0000-0000-000025000000}"/>
    <cellStyle name="style1406113849217" xfId="36" xr:uid="{00000000-0005-0000-0000-000026000000}"/>
    <cellStyle name="style1406113849255" xfId="37" xr:uid="{00000000-0005-0000-0000-000027000000}"/>
    <cellStyle name="style1406113849284" xfId="38" xr:uid="{00000000-0005-0000-0000-000028000000}"/>
    <cellStyle name="style1406113849311" xfId="39" xr:uid="{00000000-0005-0000-0000-000029000000}"/>
    <cellStyle name="style1406113849339" xfId="40" xr:uid="{00000000-0005-0000-0000-00002A000000}"/>
    <cellStyle name="style1406113849367" xfId="41" xr:uid="{00000000-0005-0000-0000-00002B000000}"/>
    <cellStyle name="style1406113849389" xfId="42" xr:uid="{00000000-0005-0000-0000-00002C000000}"/>
    <cellStyle name="style1406113849413" xfId="43" xr:uid="{00000000-0005-0000-0000-00002D000000}"/>
    <cellStyle name="style1406113849558" xfId="44" xr:uid="{00000000-0005-0000-0000-00002E000000}"/>
    <cellStyle name="style1406113849582" xfId="45" xr:uid="{00000000-0005-0000-0000-00002F000000}"/>
    <cellStyle name="style1406113849605" xfId="46" xr:uid="{00000000-0005-0000-0000-000030000000}"/>
    <cellStyle name="style1406113849630" xfId="47" xr:uid="{00000000-0005-0000-0000-000031000000}"/>
    <cellStyle name="style1406113849653" xfId="48" xr:uid="{00000000-0005-0000-0000-000032000000}"/>
    <cellStyle name="style1406113849674" xfId="49" xr:uid="{00000000-0005-0000-0000-000033000000}"/>
    <cellStyle name="style1406113849701" xfId="50" xr:uid="{00000000-0005-0000-0000-000034000000}"/>
    <cellStyle name="style1406113849728" xfId="51" xr:uid="{00000000-0005-0000-0000-000035000000}"/>
    <cellStyle name="style1406113849754" xfId="52" xr:uid="{00000000-0005-0000-0000-000036000000}"/>
    <cellStyle name="style1406113849781" xfId="53" xr:uid="{00000000-0005-0000-0000-000037000000}"/>
    <cellStyle name="style1406113849808" xfId="54" xr:uid="{00000000-0005-0000-0000-000038000000}"/>
    <cellStyle name="style1406113849835" xfId="55" xr:uid="{00000000-0005-0000-0000-000039000000}"/>
    <cellStyle name="style1406113849856" xfId="56" xr:uid="{00000000-0005-0000-0000-00003A000000}"/>
    <cellStyle name="style1406113849876" xfId="57" xr:uid="{00000000-0005-0000-0000-00003B000000}"/>
    <cellStyle name="style1406113849898" xfId="58" xr:uid="{00000000-0005-0000-0000-00003C000000}"/>
    <cellStyle name="style1406113849921" xfId="59" xr:uid="{00000000-0005-0000-0000-00003D000000}"/>
    <cellStyle name="style1406113849947" xfId="60" xr:uid="{00000000-0005-0000-0000-00003E000000}"/>
    <cellStyle name="style1406113849975" xfId="61" xr:uid="{00000000-0005-0000-0000-00003F000000}"/>
    <cellStyle name="style1406113850004" xfId="62" xr:uid="{00000000-0005-0000-0000-000040000000}"/>
    <cellStyle name="style1406113850027" xfId="63" xr:uid="{00000000-0005-0000-0000-000041000000}"/>
    <cellStyle name="style1406113850054" xfId="64" xr:uid="{00000000-0005-0000-0000-000042000000}"/>
    <cellStyle name="style1406113850081" xfId="65" xr:uid="{00000000-0005-0000-0000-000043000000}"/>
    <cellStyle name="style1406113850103" xfId="66" xr:uid="{00000000-0005-0000-0000-000044000000}"/>
    <cellStyle name="style1406113850129" xfId="67" xr:uid="{00000000-0005-0000-0000-000045000000}"/>
    <cellStyle name="style1406113850156" xfId="68" xr:uid="{00000000-0005-0000-0000-000046000000}"/>
    <cellStyle name="style1406113850182" xfId="69" xr:uid="{00000000-0005-0000-0000-000047000000}"/>
    <cellStyle name="style1406113850203" xfId="70" xr:uid="{00000000-0005-0000-0000-000048000000}"/>
    <cellStyle name="style1406113850224" xfId="71" xr:uid="{00000000-0005-0000-0000-000049000000}"/>
    <cellStyle name="style1406113850258" xfId="72" xr:uid="{00000000-0005-0000-0000-00004A000000}"/>
    <cellStyle name="style1406113850331" xfId="73" xr:uid="{00000000-0005-0000-0000-00004B000000}"/>
    <cellStyle name="style1406113850358" xfId="74" xr:uid="{00000000-0005-0000-0000-00004C000000}"/>
    <cellStyle name="style1406113850380" xfId="75" xr:uid="{00000000-0005-0000-0000-00004D000000}"/>
    <cellStyle name="style1406113850409" xfId="76" xr:uid="{00000000-0005-0000-0000-00004E000000}"/>
    <cellStyle name="style1406113850431" xfId="77" xr:uid="{00000000-0005-0000-0000-00004F000000}"/>
    <cellStyle name="style1406113850452" xfId="78" xr:uid="{00000000-0005-0000-0000-000050000000}"/>
    <cellStyle name="style1406113850474" xfId="79" xr:uid="{00000000-0005-0000-0000-000051000000}"/>
    <cellStyle name="style1406113850501" xfId="80" xr:uid="{00000000-0005-0000-0000-000052000000}"/>
    <cellStyle name="style1406113850522" xfId="81" xr:uid="{00000000-0005-0000-0000-000053000000}"/>
    <cellStyle name="style1406113850542" xfId="82" xr:uid="{00000000-0005-0000-0000-000054000000}"/>
    <cellStyle name="style1406113850570" xfId="83" xr:uid="{00000000-0005-0000-0000-000055000000}"/>
    <cellStyle name="style1406113850591" xfId="84" xr:uid="{00000000-0005-0000-0000-000056000000}"/>
    <cellStyle name="style1406113850614" xfId="85" xr:uid="{00000000-0005-0000-0000-000057000000}"/>
    <cellStyle name="style1406113850636" xfId="86" xr:uid="{00000000-0005-0000-0000-000058000000}"/>
    <cellStyle name="style1406113850655" xfId="87" xr:uid="{00000000-0005-0000-0000-000059000000}"/>
    <cellStyle name="style1406113850674" xfId="88" xr:uid="{00000000-0005-0000-0000-00005A000000}"/>
    <cellStyle name="style1406113850723" xfId="89" xr:uid="{00000000-0005-0000-0000-00005B000000}"/>
    <cellStyle name="style1406113850767" xfId="90" xr:uid="{00000000-0005-0000-0000-00005C000000}"/>
    <cellStyle name="style1406113850816" xfId="91" xr:uid="{00000000-0005-0000-0000-00005D000000}"/>
    <cellStyle name="style1406114189185" xfId="92" xr:uid="{00000000-0005-0000-0000-00005E000000}"/>
    <cellStyle name="style1406114189213" xfId="93" xr:uid="{00000000-0005-0000-0000-00005F000000}"/>
    <cellStyle name="style1406114189239" xfId="94" xr:uid="{00000000-0005-0000-0000-000060000000}"/>
    <cellStyle name="style1406114189259" xfId="95" xr:uid="{00000000-0005-0000-0000-000061000000}"/>
    <cellStyle name="style1406114189283" xfId="96" xr:uid="{00000000-0005-0000-0000-000062000000}"/>
    <cellStyle name="style1406114189307" xfId="97" xr:uid="{00000000-0005-0000-0000-000063000000}"/>
    <cellStyle name="style1406114189331" xfId="98" xr:uid="{00000000-0005-0000-0000-000064000000}"/>
    <cellStyle name="style1406114189356" xfId="99" xr:uid="{00000000-0005-0000-0000-000065000000}"/>
    <cellStyle name="style1406114189382" xfId="100" xr:uid="{00000000-0005-0000-0000-000066000000}"/>
    <cellStyle name="style1406114189407" xfId="101" xr:uid="{00000000-0005-0000-0000-000067000000}"/>
    <cellStyle name="style1406114189432" xfId="102" xr:uid="{00000000-0005-0000-0000-000068000000}"/>
    <cellStyle name="style1406114189459" xfId="103" xr:uid="{00000000-0005-0000-0000-000069000000}"/>
    <cellStyle name="style1406114189481" xfId="104" xr:uid="{00000000-0005-0000-0000-00006A000000}"/>
    <cellStyle name="style1406114189505" xfId="105" xr:uid="{00000000-0005-0000-0000-00006B000000}"/>
    <cellStyle name="style1406114189535" xfId="106" xr:uid="{00000000-0005-0000-0000-00006C000000}"/>
    <cellStyle name="style1406114189560" xfId="107" xr:uid="{00000000-0005-0000-0000-00006D000000}"/>
    <cellStyle name="style1406114189585" xfId="108" xr:uid="{00000000-0005-0000-0000-00006E000000}"/>
    <cellStyle name="style1406114189616" xfId="109" xr:uid="{00000000-0005-0000-0000-00006F000000}"/>
    <cellStyle name="style1406114189644" xfId="110" xr:uid="{00000000-0005-0000-0000-000070000000}"/>
    <cellStyle name="style1406114189671" xfId="111" xr:uid="{00000000-0005-0000-0000-000071000000}"/>
    <cellStyle name="style1406114189696" xfId="112" xr:uid="{00000000-0005-0000-0000-000072000000}"/>
    <cellStyle name="style1406114189716" xfId="113" xr:uid="{00000000-0005-0000-0000-000073000000}"/>
    <cellStyle name="style1406114189736" xfId="114" xr:uid="{00000000-0005-0000-0000-000074000000}"/>
    <cellStyle name="style1406114189757" xfId="115" xr:uid="{00000000-0005-0000-0000-000075000000}"/>
    <cellStyle name="style1406114189778" xfId="116" xr:uid="{00000000-0005-0000-0000-000076000000}"/>
    <cellStyle name="style1406114189799" xfId="117" xr:uid="{00000000-0005-0000-0000-000077000000}"/>
    <cellStyle name="style1406114189820" xfId="118" xr:uid="{00000000-0005-0000-0000-000078000000}"/>
    <cellStyle name="style1406114189840" xfId="119" xr:uid="{00000000-0005-0000-0000-000079000000}"/>
    <cellStyle name="style1406114189860" xfId="120" xr:uid="{00000000-0005-0000-0000-00007A000000}"/>
    <cellStyle name="style1406114189886" xfId="121" xr:uid="{00000000-0005-0000-0000-00007B000000}"/>
    <cellStyle name="style1406114189911" xfId="122" xr:uid="{00000000-0005-0000-0000-00007C000000}"/>
    <cellStyle name="style1406114189990" xfId="123" xr:uid="{00000000-0005-0000-0000-00007D000000}"/>
    <cellStyle name="style1406114190017" xfId="124" xr:uid="{00000000-0005-0000-0000-00007E000000}"/>
    <cellStyle name="style1406114190044" xfId="125" xr:uid="{00000000-0005-0000-0000-00007F000000}"/>
    <cellStyle name="style1406114190069" xfId="126" xr:uid="{00000000-0005-0000-0000-000080000000}"/>
    <cellStyle name="style1406114190088" xfId="127" xr:uid="{00000000-0005-0000-0000-000081000000}"/>
    <cellStyle name="style1406114190108" xfId="128" xr:uid="{00000000-0005-0000-0000-000082000000}"/>
    <cellStyle name="style1406114190127" xfId="129" xr:uid="{00000000-0005-0000-0000-000083000000}"/>
    <cellStyle name="style1406114190148" xfId="130" xr:uid="{00000000-0005-0000-0000-000084000000}"/>
    <cellStyle name="style1406114190171" xfId="131" xr:uid="{00000000-0005-0000-0000-000085000000}"/>
    <cellStyle name="style1406114190195" xfId="132" xr:uid="{00000000-0005-0000-0000-000086000000}"/>
    <cellStyle name="style1406114190219" xfId="133" xr:uid="{00000000-0005-0000-0000-000087000000}"/>
    <cellStyle name="style1406114190238" xfId="134" xr:uid="{00000000-0005-0000-0000-000088000000}"/>
    <cellStyle name="style1406114190262" xfId="135" xr:uid="{00000000-0005-0000-0000-000089000000}"/>
    <cellStyle name="style1406114190285" xfId="136" xr:uid="{00000000-0005-0000-0000-00008A000000}"/>
    <cellStyle name="style1406114190303" xfId="137" xr:uid="{00000000-0005-0000-0000-00008B000000}"/>
    <cellStyle name="style1406114190327" xfId="138" xr:uid="{00000000-0005-0000-0000-00008C000000}"/>
    <cellStyle name="style1406114190351" xfId="139" xr:uid="{00000000-0005-0000-0000-00008D000000}"/>
    <cellStyle name="style1406114190375" xfId="140" xr:uid="{00000000-0005-0000-0000-00008E000000}"/>
    <cellStyle name="style1406114190395" xfId="141" xr:uid="{00000000-0005-0000-0000-00008F000000}"/>
    <cellStyle name="style1406114190415" xfId="142" xr:uid="{00000000-0005-0000-0000-000090000000}"/>
    <cellStyle name="style1406114190439" xfId="143" xr:uid="{00000000-0005-0000-0000-000091000000}"/>
    <cellStyle name="style1406114190464" xfId="144" xr:uid="{00000000-0005-0000-0000-000092000000}"/>
    <cellStyle name="style1406114190487" xfId="145" xr:uid="{00000000-0005-0000-0000-000093000000}"/>
    <cellStyle name="style1406114190507" xfId="146" xr:uid="{00000000-0005-0000-0000-000094000000}"/>
    <cellStyle name="style1406114190534" xfId="147" xr:uid="{00000000-0005-0000-0000-000095000000}"/>
    <cellStyle name="style1406114190553" xfId="148" xr:uid="{00000000-0005-0000-0000-000096000000}"/>
    <cellStyle name="style1406114190571" xfId="149" xr:uid="{00000000-0005-0000-0000-000097000000}"/>
    <cellStyle name="style1406114190588" xfId="150" xr:uid="{00000000-0005-0000-0000-000098000000}"/>
    <cellStyle name="style1406114190609" xfId="151" xr:uid="{00000000-0005-0000-0000-000099000000}"/>
    <cellStyle name="style1406114190628" xfId="152" xr:uid="{00000000-0005-0000-0000-00009A000000}"/>
    <cellStyle name="style1406114190647" xfId="153" xr:uid="{00000000-0005-0000-0000-00009B000000}"/>
    <cellStyle name="style1406114190666" xfId="154" xr:uid="{00000000-0005-0000-0000-00009C000000}"/>
    <cellStyle name="style1406114190687" xfId="155" xr:uid="{00000000-0005-0000-0000-00009D000000}"/>
    <cellStyle name="style1406114190844" xfId="156" xr:uid="{00000000-0005-0000-0000-00009E000000}"/>
    <cellStyle name="style1406114190863" xfId="157" xr:uid="{00000000-0005-0000-0000-00009F000000}"/>
    <cellStyle name="style1406114190881" xfId="158" xr:uid="{00000000-0005-0000-0000-0000A0000000}"/>
    <cellStyle name="style1406114190900" xfId="159" xr:uid="{00000000-0005-0000-0000-0000A1000000}"/>
    <cellStyle name="style1406114190959" xfId="160" xr:uid="{00000000-0005-0000-0000-0000A2000000}"/>
    <cellStyle name="style1406114191014" xfId="161" xr:uid="{00000000-0005-0000-0000-0000A3000000}"/>
    <cellStyle name="style1406114191303" xfId="162" xr:uid="{00000000-0005-0000-0000-0000A4000000}"/>
    <cellStyle name="style1406114191912" xfId="163" xr:uid="{00000000-0005-0000-0000-0000A5000000}"/>
    <cellStyle name="style1406114345186" xfId="164" xr:uid="{00000000-0005-0000-0000-0000A6000000}"/>
    <cellStyle name="style1406114345361" xfId="165" xr:uid="{00000000-0005-0000-0000-0000A7000000}"/>
    <cellStyle name="style1406114398523" xfId="166" xr:uid="{00000000-0005-0000-0000-0000A8000000}"/>
    <cellStyle name="style1406114398549" xfId="167" xr:uid="{00000000-0005-0000-0000-0000A9000000}"/>
    <cellStyle name="style1406114398571" xfId="168" xr:uid="{00000000-0005-0000-0000-0000AA000000}"/>
    <cellStyle name="style1406114398589" xfId="169" xr:uid="{00000000-0005-0000-0000-0000AB000000}"/>
    <cellStyle name="style1406114398610" xfId="170" xr:uid="{00000000-0005-0000-0000-0000AC000000}"/>
    <cellStyle name="style1406114398632" xfId="171" xr:uid="{00000000-0005-0000-0000-0000AD000000}"/>
    <cellStyle name="style1406114398654" xfId="172" xr:uid="{00000000-0005-0000-0000-0000AE000000}"/>
    <cellStyle name="style1406114398679" xfId="173" xr:uid="{00000000-0005-0000-0000-0000AF000000}"/>
    <cellStyle name="style1406114398703" xfId="174" xr:uid="{00000000-0005-0000-0000-0000B0000000}"/>
    <cellStyle name="style1406114398726" xfId="175" xr:uid="{00000000-0005-0000-0000-0000B1000000}"/>
    <cellStyle name="style1406114398750" xfId="176" xr:uid="{00000000-0005-0000-0000-0000B2000000}"/>
    <cellStyle name="style1406114398774" xfId="177" xr:uid="{00000000-0005-0000-0000-0000B3000000}"/>
    <cellStyle name="style1406114398792" xfId="178" xr:uid="{00000000-0005-0000-0000-0000B4000000}"/>
    <cellStyle name="style1406114398812" xfId="179" xr:uid="{00000000-0005-0000-0000-0000B5000000}"/>
    <cellStyle name="style1406114398835" xfId="180" xr:uid="{00000000-0005-0000-0000-0000B6000000}"/>
    <cellStyle name="style1406114398855" xfId="181" xr:uid="{00000000-0005-0000-0000-0000B7000000}"/>
    <cellStyle name="style1406114398880" xfId="182" xr:uid="{00000000-0005-0000-0000-0000B8000000}"/>
    <cellStyle name="style1406114398898" xfId="183" xr:uid="{00000000-0005-0000-0000-0000B9000000}"/>
    <cellStyle name="style1406114398922" xfId="184" xr:uid="{00000000-0005-0000-0000-0000BA000000}"/>
    <cellStyle name="style1406114398946" xfId="185" xr:uid="{00000000-0005-0000-0000-0000BB000000}"/>
    <cellStyle name="style1406114398972" xfId="186" xr:uid="{00000000-0005-0000-0000-0000BC000000}"/>
    <cellStyle name="style1406114398991" xfId="187" xr:uid="{00000000-0005-0000-0000-0000BD000000}"/>
    <cellStyle name="style1406114399009" xfId="188" xr:uid="{00000000-0005-0000-0000-0000BE000000}"/>
    <cellStyle name="style1406114399027" xfId="189" xr:uid="{00000000-0005-0000-0000-0000BF000000}"/>
    <cellStyle name="style1406114399044" xfId="190" xr:uid="{00000000-0005-0000-0000-0000C0000000}"/>
    <cellStyle name="style1406114399064" xfId="191" xr:uid="{00000000-0005-0000-0000-0000C1000000}"/>
    <cellStyle name="style1406114399083" xfId="192" xr:uid="{00000000-0005-0000-0000-0000C2000000}"/>
    <cellStyle name="style1406114399102" xfId="193" xr:uid="{00000000-0005-0000-0000-0000C3000000}"/>
    <cellStyle name="style1406114399120" xfId="194" xr:uid="{00000000-0005-0000-0000-0000C4000000}"/>
    <cellStyle name="style1406114399144" xfId="195" xr:uid="{00000000-0005-0000-0000-0000C5000000}"/>
    <cellStyle name="style1406114399167" xfId="196" xr:uid="{00000000-0005-0000-0000-0000C6000000}"/>
    <cellStyle name="style1406114399199" xfId="197" xr:uid="{00000000-0005-0000-0000-0000C7000000}"/>
    <cellStyle name="style1406114399226" xfId="198" xr:uid="{00000000-0005-0000-0000-0000C8000000}"/>
    <cellStyle name="style1406114399254" xfId="199" xr:uid="{00000000-0005-0000-0000-0000C9000000}"/>
    <cellStyle name="style1406114399277" xfId="200" xr:uid="{00000000-0005-0000-0000-0000CA000000}"/>
    <cellStyle name="style1406114399294" xfId="201" xr:uid="{00000000-0005-0000-0000-0000CB000000}"/>
    <cellStyle name="style1406114399311" xfId="202" xr:uid="{00000000-0005-0000-0000-0000CC000000}"/>
    <cellStyle name="style1406114399329" xfId="203" xr:uid="{00000000-0005-0000-0000-0000CD000000}"/>
    <cellStyle name="style1406114399348" xfId="204" xr:uid="{00000000-0005-0000-0000-0000CE000000}"/>
    <cellStyle name="style1406114399367" xfId="205" xr:uid="{00000000-0005-0000-0000-0000CF000000}"/>
    <cellStyle name="style1406114399389" xfId="206" xr:uid="{00000000-0005-0000-0000-0000D0000000}"/>
    <cellStyle name="style1406114399411" xfId="207" xr:uid="{00000000-0005-0000-0000-0000D1000000}"/>
    <cellStyle name="style1406114399490" xfId="208" xr:uid="{00000000-0005-0000-0000-0000D2000000}"/>
    <cellStyle name="style1406114399512" xfId="209" xr:uid="{00000000-0005-0000-0000-0000D3000000}"/>
    <cellStyle name="style1406114399534" xfId="210" xr:uid="{00000000-0005-0000-0000-0000D4000000}"/>
    <cellStyle name="style1406114399551" xfId="211" xr:uid="{00000000-0005-0000-0000-0000D5000000}"/>
    <cellStyle name="style1406114399576" xfId="212" xr:uid="{00000000-0005-0000-0000-0000D6000000}"/>
    <cellStyle name="style1406114399599" xfId="213" xr:uid="{00000000-0005-0000-0000-0000D7000000}"/>
    <cellStyle name="style1406114399622" xfId="214" xr:uid="{00000000-0005-0000-0000-0000D8000000}"/>
    <cellStyle name="style1406114399641" xfId="215" xr:uid="{00000000-0005-0000-0000-0000D9000000}"/>
    <cellStyle name="style1406114399662" xfId="216" xr:uid="{00000000-0005-0000-0000-0000DA000000}"/>
    <cellStyle name="style1406114399689" xfId="217" xr:uid="{00000000-0005-0000-0000-0000DB000000}"/>
    <cellStyle name="style1406114399716" xfId="218" xr:uid="{00000000-0005-0000-0000-0000DC000000}"/>
    <cellStyle name="style1406114399740" xfId="219" xr:uid="{00000000-0005-0000-0000-0000DD000000}"/>
    <cellStyle name="style1406114399758" xfId="220" xr:uid="{00000000-0005-0000-0000-0000DE000000}"/>
    <cellStyle name="style1406114399783" xfId="221" xr:uid="{00000000-0005-0000-0000-0000DF000000}"/>
    <cellStyle name="style1406114399802" xfId="222" xr:uid="{00000000-0005-0000-0000-0000E0000000}"/>
    <cellStyle name="style1406114399820" xfId="223" xr:uid="{00000000-0005-0000-0000-0000E1000000}"/>
    <cellStyle name="style1406114399839" xfId="224" xr:uid="{00000000-0005-0000-0000-0000E2000000}"/>
    <cellStyle name="style1406114399860" xfId="225" xr:uid="{00000000-0005-0000-0000-0000E3000000}"/>
    <cellStyle name="style1406114399878" xfId="226" xr:uid="{00000000-0005-0000-0000-0000E4000000}"/>
    <cellStyle name="style1406114399896" xfId="227" xr:uid="{00000000-0005-0000-0000-0000E5000000}"/>
    <cellStyle name="style1406114399914" xfId="228" xr:uid="{00000000-0005-0000-0000-0000E6000000}"/>
    <cellStyle name="style1406114399932" xfId="229" xr:uid="{00000000-0005-0000-0000-0000E7000000}"/>
    <cellStyle name="style1406114399951" xfId="230" xr:uid="{00000000-0005-0000-0000-0000E8000000}"/>
    <cellStyle name="style1406114399969" xfId="231" xr:uid="{00000000-0005-0000-0000-0000E9000000}"/>
    <cellStyle name="style1406114399987" xfId="232" xr:uid="{00000000-0005-0000-0000-0000EA000000}"/>
    <cellStyle name="style1406114400018" xfId="233" xr:uid="{00000000-0005-0000-0000-0000EB000000}"/>
    <cellStyle name="style1406114400104" xfId="234" xr:uid="{00000000-0005-0000-0000-0000EC000000}"/>
    <cellStyle name="style1406114400339" xfId="235" xr:uid="{00000000-0005-0000-0000-0000ED000000}"/>
    <cellStyle name="style1406114400806" xfId="236" xr:uid="{00000000-0005-0000-0000-0000EE000000}"/>
    <cellStyle name="style1406114440149" xfId="237" xr:uid="{00000000-0005-0000-0000-0000EF000000}"/>
    <cellStyle name="style1406114440175" xfId="238" xr:uid="{00000000-0005-0000-0000-0000F0000000}"/>
    <cellStyle name="style1406114440200" xfId="239" xr:uid="{00000000-0005-0000-0000-0000F1000000}"/>
    <cellStyle name="style1406114440219" xfId="240" xr:uid="{00000000-0005-0000-0000-0000F2000000}"/>
    <cellStyle name="style1406114440242" xfId="241" xr:uid="{00000000-0005-0000-0000-0000F3000000}"/>
    <cellStyle name="style1406114440265" xfId="242" xr:uid="{00000000-0005-0000-0000-0000F4000000}"/>
    <cellStyle name="style1406114440288" xfId="243" xr:uid="{00000000-0005-0000-0000-0000F5000000}"/>
    <cellStyle name="style1406114440311" xfId="244" xr:uid="{00000000-0005-0000-0000-0000F6000000}"/>
    <cellStyle name="style1406114440332" xfId="245" xr:uid="{00000000-0005-0000-0000-0000F7000000}"/>
    <cellStyle name="style1406114440354" xfId="246" xr:uid="{00000000-0005-0000-0000-0000F8000000}"/>
    <cellStyle name="style1406114440375" xfId="247" xr:uid="{00000000-0005-0000-0000-0000F9000000}"/>
    <cellStyle name="style1406114440396" xfId="248" xr:uid="{00000000-0005-0000-0000-0000FA000000}"/>
    <cellStyle name="style1406114440413" xfId="249" xr:uid="{00000000-0005-0000-0000-0000FB000000}"/>
    <cellStyle name="style1406114440430" xfId="250" xr:uid="{00000000-0005-0000-0000-0000FC000000}"/>
    <cellStyle name="style1406114440452" xfId="251" xr:uid="{00000000-0005-0000-0000-0000FD000000}"/>
    <cellStyle name="style1406114440470" xfId="252" xr:uid="{00000000-0005-0000-0000-0000FE000000}"/>
    <cellStyle name="style1406114440492" xfId="253" xr:uid="{00000000-0005-0000-0000-0000FF000000}"/>
    <cellStyle name="style1406114440509" xfId="254" xr:uid="{00000000-0005-0000-0000-000000010000}"/>
    <cellStyle name="style1406114440531" xfId="255" xr:uid="{00000000-0005-0000-0000-000001010000}"/>
    <cellStyle name="style1406114440552" xfId="256" xr:uid="{00000000-0005-0000-0000-000002010000}"/>
    <cellStyle name="style1406114440573" xfId="257" xr:uid="{00000000-0005-0000-0000-000003010000}"/>
    <cellStyle name="style1406114440590" xfId="258" xr:uid="{00000000-0005-0000-0000-000004010000}"/>
    <cellStyle name="style1406114440607" xfId="259" xr:uid="{00000000-0005-0000-0000-000005010000}"/>
    <cellStyle name="style1406114440624" xfId="260" xr:uid="{00000000-0005-0000-0000-000006010000}"/>
    <cellStyle name="style1406114440641" xfId="261" xr:uid="{00000000-0005-0000-0000-000007010000}"/>
    <cellStyle name="style1406114440657" xfId="262" xr:uid="{00000000-0005-0000-0000-000008010000}"/>
    <cellStyle name="style1406114440676" xfId="263" xr:uid="{00000000-0005-0000-0000-000009010000}"/>
    <cellStyle name="style1406114440693" xfId="264" xr:uid="{00000000-0005-0000-0000-00000A010000}"/>
    <cellStyle name="style1406114440711" xfId="265" xr:uid="{00000000-0005-0000-0000-00000B010000}"/>
    <cellStyle name="style1406114440733" xfId="266" xr:uid="{00000000-0005-0000-0000-00000C010000}"/>
    <cellStyle name="style1406114440756" xfId="267" xr:uid="{00000000-0005-0000-0000-00000D010000}"/>
    <cellStyle name="style1406114440778" xfId="268" xr:uid="{00000000-0005-0000-0000-00000E010000}"/>
    <cellStyle name="style1406114440801" xfId="269" xr:uid="{00000000-0005-0000-0000-00000F010000}"/>
    <cellStyle name="style1406114440831" xfId="270" xr:uid="{00000000-0005-0000-0000-000010010000}"/>
    <cellStyle name="style1406114440854" xfId="271" xr:uid="{00000000-0005-0000-0000-000011010000}"/>
    <cellStyle name="style1406114440871" xfId="272" xr:uid="{00000000-0005-0000-0000-000012010000}"/>
    <cellStyle name="style1406114440888" xfId="273" xr:uid="{00000000-0005-0000-0000-000013010000}"/>
    <cellStyle name="style1406114440905" xfId="274" xr:uid="{00000000-0005-0000-0000-000014010000}"/>
    <cellStyle name="style1406114440922" xfId="275" xr:uid="{00000000-0005-0000-0000-000015010000}"/>
    <cellStyle name="style1406114440941" xfId="276" xr:uid="{00000000-0005-0000-0000-000016010000}"/>
    <cellStyle name="style1406114440964" xfId="277" xr:uid="{00000000-0005-0000-0000-000017010000}"/>
    <cellStyle name="style1406114440986" xfId="278" xr:uid="{00000000-0005-0000-0000-000018010000}"/>
    <cellStyle name="style1406114441003" xfId="279" xr:uid="{00000000-0005-0000-0000-000019010000}"/>
    <cellStyle name="style1406114441024" xfId="280" xr:uid="{00000000-0005-0000-0000-00001A010000}"/>
    <cellStyle name="style1406114441046" xfId="281" xr:uid="{00000000-0005-0000-0000-00001B010000}"/>
    <cellStyle name="style1406114441063" xfId="282" xr:uid="{00000000-0005-0000-0000-00001C010000}"/>
    <cellStyle name="style1406114441085" xfId="283" xr:uid="{00000000-0005-0000-0000-00001D010000}"/>
    <cellStyle name="style1406114441106" xfId="284" xr:uid="{00000000-0005-0000-0000-00001E010000}"/>
    <cellStyle name="style1406114441127" xfId="285" xr:uid="{00000000-0005-0000-0000-00001F010000}"/>
    <cellStyle name="style1406114441144" xfId="286" xr:uid="{00000000-0005-0000-0000-000020010000}"/>
    <cellStyle name="style1406114441245" xfId="287" xr:uid="{00000000-0005-0000-0000-000021010000}"/>
    <cellStyle name="style1406114441267" xfId="288" xr:uid="{00000000-0005-0000-0000-000022010000}"/>
    <cellStyle name="style1406114441288" xfId="289" xr:uid="{00000000-0005-0000-0000-000023010000}"/>
    <cellStyle name="style1406114441309" xfId="290" xr:uid="{00000000-0005-0000-0000-000024010000}"/>
    <cellStyle name="style1406114441326" xfId="291" xr:uid="{00000000-0005-0000-0000-000025010000}"/>
    <cellStyle name="style1406114441350" xfId="292" xr:uid="{00000000-0005-0000-0000-000026010000}"/>
    <cellStyle name="style1406114441369" xfId="293" xr:uid="{00000000-0005-0000-0000-000027010000}"/>
    <cellStyle name="style1406114441387" xfId="294" xr:uid="{00000000-0005-0000-0000-000028010000}"/>
    <cellStyle name="style1406114441405" xfId="295" xr:uid="{00000000-0005-0000-0000-000029010000}"/>
    <cellStyle name="style1406114441425" xfId="296" xr:uid="{00000000-0005-0000-0000-00002A010000}"/>
    <cellStyle name="style1406114441444" xfId="297" xr:uid="{00000000-0005-0000-0000-00002B010000}"/>
    <cellStyle name="style1406114441462" xfId="298" xr:uid="{00000000-0005-0000-0000-00002C010000}"/>
    <cellStyle name="style1406114441479" xfId="299" xr:uid="{00000000-0005-0000-0000-00002D010000}"/>
    <cellStyle name="style1406114441496" xfId="300" xr:uid="{00000000-0005-0000-0000-00002E010000}"/>
    <cellStyle name="style1406114441514" xfId="301" xr:uid="{00000000-0005-0000-0000-00002F010000}"/>
    <cellStyle name="style1406114441532" xfId="302" xr:uid="{00000000-0005-0000-0000-000030010000}"/>
    <cellStyle name="style1406114441549" xfId="303" xr:uid="{00000000-0005-0000-0000-000031010000}"/>
    <cellStyle name="style1406114441566" xfId="304" xr:uid="{00000000-0005-0000-0000-000032010000}"/>
    <cellStyle name="style1406114441594" xfId="305" xr:uid="{00000000-0005-0000-0000-000033010000}"/>
    <cellStyle name="style1406114441626" xfId="306" xr:uid="{00000000-0005-0000-0000-000034010000}"/>
    <cellStyle name="style1406114442197" xfId="307" xr:uid="{00000000-0005-0000-0000-000035010000}"/>
    <cellStyle name="style1406114490232" xfId="308" xr:uid="{00000000-0005-0000-0000-000036010000}"/>
    <cellStyle name="style1406114490278" xfId="309" xr:uid="{00000000-0005-0000-0000-000037010000}"/>
    <cellStyle name="style1406114490860" xfId="310" xr:uid="{00000000-0005-0000-0000-000038010000}"/>
    <cellStyle name="style1406114491098" xfId="311" xr:uid="{00000000-0005-0000-0000-000039010000}"/>
    <cellStyle name="style1406114491204" xfId="312" xr:uid="{00000000-0005-0000-0000-00003A010000}"/>
    <cellStyle name="style1406114491528" xfId="313" xr:uid="{00000000-0005-0000-0000-00003B010000}"/>
    <cellStyle name="style1406114491549" xfId="314" xr:uid="{00000000-0005-0000-0000-00003C010000}"/>
    <cellStyle name="style1406114491606" xfId="315" xr:uid="{00000000-0005-0000-0000-00003D010000}"/>
    <cellStyle name="style1406114491677" xfId="316" xr:uid="{00000000-0005-0000-0000-00003E010000}"/>
    <cellStyle name="style1406182998088" xfId="317" xr:uid="{00000000-0005-0000-0000-00003F010000}"/>
    <cellStyle name="style1406182998186" xfId="318" xr:uid="{00000000-0005-0000-0000-000040010000}"/>
    <cellStyle name="style1406183036983" xfId="319" xr:uid="{00000000-0005-0000-0000-000041010000}"/>
    <cellStyle name="style1411446450504" xfId="320" xr:uid="{00000000-0005-0000-0000-000042010000}"/>
    <cellStyle name="style1411446450551" xfId="321" xr:uid="{00000000-0005-0000-0000-000043010000}"/>
    <cellStyle name="style1411446450598" xfId="322" xr:uid="{00000000-0005-0000-0000-000044010000}"/>
    <cellStyle name="style1411446450629" xfId="323" xr:uid="{00000000-0005-0000-0000-000045010000}"/>
    <cellStyle name="style1411446450660" xfId="324" xr:uid="{00000000-0005-0000-0000-000046010000}"/>
    <cellStyle name="style1411446450738" xfId="325" xr:uid="{00000000-0005-0000-0000-000047010000}"/>
    <cellStyle name="style1411446450769" xfId="326" xr:uid="{00000000-0005-0000-0000-000048010000}"/>
    <cellStyle name="style1411446450801" xfId="327" xr:uid="{00000000-0005-0000-0000-000049010000}"/>
    <cellStyle name="style1411446450847" xfId="328" xr:uid="{00000000-0005-0000-0000-00004A010000}"/>
    <cellStyle name="style1411446450879" xfId="329" xr:uid="{00000000-0005-0000-0000-00004B010000}"/>
    <cellStyle name="style1411446450910" xfId="330" xr:uid="{00000000-0005-0000-0000-00004C010000}"/>
    <cellStyle name="style1411446450957" xfId="331" xr:uid="{00000000-0005-0000-0000-00004D010000}"/>
    <cellStyle name="style1411446450988" xfId="332" xr:uid="{00000000-0005-0000-0000-00004E010000}"/>
    <cellStyle name="style1411446451019" xfId="333" xr:uid="{00000000-0005-0000-0000-00004F010000}"/>
    <cellStyle name="style1411446451050" xfId="334" xr:uid="{00000000-0005-0000-0000-000050010000}"/>
    <cellStyle name="style1411446451128" xfId="335" xr:uid="{00000000-0005-0000-0000-000051010000}"/>
    <cellStyle name="style1411446451159" xfId="336" xr:uid="{00000000-0005-0000-0000-000052010000}"/>
    <cellStyle name="style1411446451191" xfId="337" xr:uid="{00000000-0005-0000-0000-000053010000}"/>
    <cellStyle name="style1411446451206" xfId="338" xr:uid="{00000000-0005-0000-0000-000054010000}"/>
    <cellStyle name="style1411446451237" xfId="339" xr:uid="{00000000-0005-0000-0000-000055010000}"/>
    <cellStyle name="style1411446451269" xfId="340" xr:uid="{00000000-0005-0000-0000-000056010000}"/>
    <cellStyle name="style1411446451284" xfId="341" xr:uid="{00000000-0005-0000-0000-000057010000}"/>
    <cellStyle name="style1411446451315" xfId="342" xr:uid="{00000000-0005-0000-0000-000058010000}"/>
    <cellStyle name="style1411446451331" xfId="343" xr:uid="{00000000-0005-0000-0000-000059010000}"/>
    <cellStyle name="style1411446451362" xfId="344" xr:uid="{00000000-0005-0000-0000-00005A010000}"/>
    <cellStyle name="style1411446451378" xfId="345" xr:uid="{00000000-0005-0000-0000-00005B010000}"/>
    <cellStyle name="style1411446451409" xfId="346" xr:uid="{00000000-0005-0000-0000-00005C010000}"/>
    <cellStyle name="style1411446451471" xfId="347" xr:uid="{00000000-0005-0000-0000-00005D010000}"/>
    <cellStyle name="style1411446451518" xfId="348" xr:uid="{00000000-0005-0000-0000-00005E010000}"/>
    <cellStyle name="style1411446451549" xfId="349" xr:uid="{00000000-0005-0000-0000-00005F010000}"/>
    <cellStyle name="style1411446451581" xfId="350" xr:uid="{00000000-0005-0000-0000-000060010000}"/>
    <cellStyle name="style1411446451596" xfId="351" xr:uid="{00000000-0005-0000-0000-000061010000}"/>
    <cellStyle name="style1411446451627" xfId="352" xr:uid="{00000000-0005-0000-0000-000062010000}"/>
    <cellStyle name="style1411446451659" xfId="353" xr:uid="{00000000-0005-0000-0000-000063010000}"/>
    <cellStyle name="style1411446451690" xfId="354" xr:uid="{00000000-0005-0000-0000-000064010000}"/>
    <cellStyle name="style1411446451705" xfId="355" xr:uid="{00000000-0005-0000-0000-000065010000}"/>
    <cellStyle name="style1411446451721" xfId="356" xr:uid="{00000000-0005-0000-0000-000066010000}"/>
    <cellStyle name="style1411446451752" xfId="357" xr:uid="{00000000-0005-0000-0000-000067010000}"/>
    <cellStyle name="style1411446451815" xfId="358" xr:uid="{00000000-0005-0000-0000-000068010000}"/>
    <cellStyle name="style1411446451846" xfId="359" xr:uid="{00000000-0005-0000-0000-000069010000}"/>
    <cellStyle name="style1411446451877" xfId="360" xr:uid="{00000000-0005-0000-0000-00006A010000}"/>
    <cellStyle name="style1411446451893" xfId="361" xr:uid="{00000000-0005-0000-0000-00006B010000}"/>
    <cellStyle name="style1411446451924" xfId="362" xr:uid="{00000000-0005-0000-0000-00006C010000}"/>
    <cellStyle name="style1411446451955" xfId="363" xr:uid="{00000000-0005-0000-0000-00006D010000}"/>
    <cellStyle name="style1411446451971" xfId="364" xr:uid="{00000000-0005-0000-0000-00006E010000}"/>
    <cellStyle name="style1411446452002" xfId="365" xr:uid="{00000000-0005-0000-0000-00006F010000}"/>
    <cellStyle name="style1411446452033" xfId="366" xr:uid="{00000000-0005-0000-0000-000070010000}"/>
    <cellStyle name="style1411446452049" xfId="367" xr:uid="{00000000-0005-0000-0000-000071010000}"/>
    <cellStyle name="style1411446452111" xfId="368" xr:uid="{00000000-0005-0000-0000-000072010000}"/>
    <cellStyle name="style1411446452142" xfId="369" xr:uid="{00000000-0005-0000-0000-000073010000}"/>
    <cellStyle name="style1411446452158" xfId="370" xr:uid="{00000000-0005-0000-0000-000074010000}"/>
    <cellStyle name="style1411446452189" xfId="371" xr:uid="{00000000-0005-0000-0000-000075010000}"/>
    <cellStyle name="style1411446452220" xfId="372" xr:uid="{00000000-0005-0000-0000-000076010000}"/>
    <cellStyle name="style1411446452236" xfId="373" xr:uid="{00000000-0005-0000-0000-000077010000}"/>
    <cellStyle name="style1411446452267" xfId="374" xr:uid="{00000000-0005-0000-0000-000078010000}"/>
    <cellStyle name="style1411446452298" xfId="375" xr:uid="{00000000-0005-0000-0000-000079010000}"/>
    <cellStyle name="style1411446452314" xfId="376" xr:uid="{00000000-0005-0000-0000-00007A010000}"/>
    <cellStyle name="style1411446452329" xfId="377" xr:uid="{00000000-0005-0000-0000-00007B010000}"/>
    <cellStyle name="style1411446452361" xfId="378" xr:uid="{00000000-0005-0000-0000-00007C010000}"/>
    <cellStyle name="style1411446452407" xfId="379" xr:uid="{00000000-0005-0000-0000-00007D010000}"/>
    <cellStyle name="style1411446452439" xfId="380" xr:uid="{00000000-0005-0000-0000-00007E010000}"/>
    <cellStyle name="style1411446452454" xfId="381" xr:uid="{00000000-0005-0000-0000-00007F010000}"/>
    <cellStyle name="style1411446452485" xfId="382" xr:uid="{00000000-0005-0000-0000-000080010000}"/>
    <cellStyle name="style1411446452501" xfId="383" xr:uid="{00000000-0005-0000-0000-000081010000}"/>
    <cellStyle name="style1411446452532" xfId="384" xr:uid="{00000000-0005-0000-0000-000082010000}"/>
    <cellStyle name="style1411446452548" xfId="385" xr:uid="{00000000-0005-0000-0000-000083010000}"/>
    <cellStyle name="style1411446452563" xfId="386" xr:uid="{00000000-0005-0000-0000-000084010000}"/>
    <cellStyle name="style1411449801970" xfId="387" xr:uid="{00000000-0005-0000-0000-000085010000}"/>
    <cellStyle name="style1411449802014" xfId="388" xr:uid="{00000000-0005-0000-0000-000086010000}"/>
    <cellStyle name="style1411449802039" xfId="389" xr:uid="{00000000-0005-0000-0000-000087010000}"/>
    <cellStyle name="style1411449802064" xfId="390" xr:uid="{00000000-0005-0000-0000-000088010000}"/>
    <cellStyle name="style1411449802092" xfId="391" xr:uid="{00000000-0005-0000-0000-000089010000}"/>
    <cellStyle name="style1411449802118" xfId="392" xr:uid="{00000000-0005-0000-0000-00008A010000}"/>
    <cellStyle name="style1411449802516" xfId="393" xr:uid="{00000000-0005-0000-0000-00008B010000}"/>
    <cellStyle name="style1411449802578" xfId="394" xr:uid="{00000000-0005-0000-0000-00008C010000}"/>
    <cellStyle name="style1411449802602" xfId="395" xr:uid="{00000000-0005-0000-0000-00008D010000}"/>
    <cellStyle name="style1411449802628" xfId="396" xr:uid="{00000000-0005-0000-0000-00008E010000}"/>
    <cellStyle name="style1411449802695" xfId="397" xr:uid="{00000000-0005-0000-0000-00008F010000}"/>
    <cellStyle name="style1411449802719" xfId="398" xr:uid="{00000000-0005-0000-0000-000090010000}"/>
    <cellStyle name="style1411449802744" xfId="399" xr:uid="{00000000-0005-0000-0000-000091010000}"/>
    <cellStyle name="style1411449802916" xfId="400" xr:uid="{00000000-0005-0000-0000-000092010000}"/>
    <cellStyle name="style1411449802935" xfId="401" xr:uid="{00000000-0005-0000-0000-000093010000}"/>
    <cellStyle name="style1411449802987" xfId="402" xr:uid="{00000000-0005-0000-0000-000094010000}"/>
    <cellStyle name="style1411449803130" xfId="403" xr:uid="{00000000-0005-0000-0000-000095010000}"/>
    <cellStyle name="style1411449803296" xfId="404" xr:uid="{00000000-0005-0000-0000-000096010000}"/>
    <cellStyle name="style1411449803317" xfId="405" xr:uid="{00000000-0005-0000-0000-000097010000}"/>
    <cellStyle name="style1411449803337" xfId="406" xr:uid="{00000000-0005-0000-0000-000098010000}"/>
    <cellStyle name="style1411449803356" xfId="407" xr:uid="{00000000-0005-0000-0000-000099010000}"/>
    <cellStyle name="style1411449803379" xfId="408" xr:uid="{00000000-0005-0000-0000-00009A010000}"/>
    <cellStyle name="style1411449803400" xfId="409" xr:uid="{00000000-0005-0000-0000-00009B010000}"/>
    <cellStyle name="style1411449803420" xfId="410" xr:uid="{00000000-0005-0000-0000-00009C010000}"/>
    <cellStyle name="style1411449803440" xfId="411" xr:uid="{00000000-0005-0000-0000-00009D010000}"/>
    <cellStyle name="style1411449803461" xfId="412" xr:uid="{00000000-0005-0000-0000-00009E010000}"/>
    <cellStyle name="style1411449803483" xfId="413" xr:uid="{00000000-0005-0000-0000-00009F010000}"/>
    <cellStyle name="style1411449803510" xfId="414" xr:uid="{00000000-0005-0000-0000-0000A0010000}"/>
    <cellStyle name="style1411449803534" xfId="415" xr:uid="{00000000-0005-0000-0000-0000A1010000}"/>
    <cellStyle name="style1411449803554" xfId="416" xr:uid="{00000000-0005-0000-0000-0000A2010000}"/>
    <cellStyle name="style1411449803577" xfId="417" xr:uid="{00000000-0005-0000-0000-0000A3010000}"/>
    <cellStyle name="style1411451081406" xfId="418" xr:uid="{00000000-0005-0000-0000-0000A4010000}"/>
    <cellStyle name="style1411451081449" xfId="419" xr:uid="{00000000-0005-0000-0000-0000A5010000}"/>
    <cellStyle name="style1411451081472" xfId="420" xr:uid="{00000000-0005-0000-0000-0000A6010000}"/>
    <cellStyle name="style1411451081497" xfId="421" xr:uid="{00000000-0005-0000-0000-0000A7010000}"/>
    <cellStyle name="style1411451081522" xfId="422" xr:uid="{00000000-0005-0000-0000-0000A8010000}"/>
    <cellStyle name="style1411451081547" xfId="423" xr:uid="{00000000-0005-0000-0000-0000A9010000}"/>
    <cellStyle name="style1411451081953" xfId="424" xr:uid="{00000000-0005-0000-0000-0000AA010000}"/>
    <cellStyle name="style1411451082017" xfId="425" xr:uid="{00000000-0005-0000-0000-0000AB010000}"/>
    <cellStyle name="style1411451082043" xfId="426" xr:uid="{00000000-0005-0000-0000-0000AC010000}"/>
    <cellStyle name="style1411451082068" xfId="427" xr:uid="{00000000-0005-0000-0000-0000AD010000}"/>
    <cellStyle name="style1411451082091" xfId="428" xr:uid="{00000000-0005-0000-0000-0000AE010000}"/>
    <cellStyle name="style1411451082115" xfId="429" xr:uid="{00000000-0005-0000-0000-0000AF010000}"/>
    <cellStyle name="style1411451082188" xfId="430" xr:uid="{00000000-0005-0000-0000-0000B0010000}"/>
    <cellStyle name="style1411451082364" xfId="431" xr:uid="{00000000-0005-0000-0000-0000B1010000}"/>
    <cellStyle name="style1411451082383" xfId="432" xr:uid="{00000000-0005-0000-0000-0000B2010000}"/>
    <cellStyle name="style1411451082433" xfId="433" xr:uid="{00000000-0005-0000-0000-0000B3010000}"/>
    <cellStyle name="style1411451082533" xfId="434" xr:uid="{00000000-0005-0000-0000-0000B4010000}"/>
    <cellStyle name="style1411451082735" xfId="435" xr:uid="{00000000-0005-0000-0000-0000B5010000}"/>
    <cellStyle name="style1411451082754" xfId="436" xr:uid="{00000000-0005-0000-0000-0000B6010000}"/>
    <cellStyle name="style1411451082774" xfId="437" xr:uid="{00000000-0005-0000-0000-0000B7010000}"/>
    <cellStyle name="style1411451082793" xfId="438" xr:uid="{00000000-0005-0000-0000-0000B8010000}"/>
    <cellStyle name="style1411451082814" xfId="439" xr:uid="{00000000-0005-0000-0000-0000B9010000}"/>
    <cellStyle name="style1411451082834" xfId="440" xr:uid="{00000000-0005-0000-0000-0000BA010000}"/>
    <cellStyle name="style1411451082853" xfId="441" xr:uid="{00000000-0005-0000-0000-0000BB010000}"/>
    <cellStyle name="style1411451082873" xfId="442" xr:uid="{00000000-0005-0000-0000-0000BC010000}"/>
    <cellStyle name="style1411451082893" xfId="443" xr:uid="{00000000-0005-0000-0000-0000BD010000}"/>
    <cellStyle name="style1411451082912" xfId="444" xr:uid="{00000000-0005-0000-0000-0000BE010000}"/>
    <cellStyle name="style1411451082933" xfId="445" xr:uid="{00000000-0005-0000-0000-0000BF010000}"/>
    <cellStyle name="style1411451082954" xfId="446" xr:uid="{00000000-0005-0000-0000-0000C0010000}"/>
    <cellStyle name="style1411451082974" xfId="447" xr:uid="{00000000-0005-0000-0000-0000C1010000}"/>
    <cellStyle name="style1411451082993" xfId="448" xr:uid="{00000000-0005-0000-0000-0000C2010000}"/>
    <cellStyle name="style1411451083012" xfId="449" xr:uid="{00000000-0005-0000-0000-0000C3010000}"/>
    <cellStyle name="style1411542382001" xfId="450" xr:uid="{00000000-0005-0000-0000-0000C4010000}"/>
    <cellStyle name="style1411542382059" xfId="451" xr:uid="{00000000-0005-0000-0000-0000C5010000}"/>
    <cellStyle name="style1411542382094" xfId="452" xr:uid="{00000000-0005-0000-0000-0000C6010000}"/>
    <cellStyle name="style1411542382123" xfId="453" xr:uid="{00000000-0005-0000-0000-0000C7010000}"/>
    <cellStyle name="style1411542382156" xfId="454" xr:uid="{00000000-0005-0000-0000-0000C8010000}"/>
    <cellStyle name="style1411542382190" xfId="455" xr:uid="{00000000-0005-0000-0000-0000C9010000}"/>
    <cellStyle name="style1411542382225" xfId="456" xr:uid="{00000000-0005-0000-0000-0000CA010000}"/>
    <cellStyle name="style1411542382311" xfId="457" xr:uid="{00000000-0005-0000-0000-0000CB010000}"/>
    <cellStyle name="style1411542382346" xfId="458" xr:uid="{00000000-0005-0000-0000-0000CC010000}"/>
    <cellStyle name="style1411542382378" xfId="459" xr:uid="{00000000-0005-0000-0000-0000CD010000}"/>
    <cellStyle name="style1411542382409" xfId="460" xr:uid="{00000000-0005-0000-0000-0000CE010000}"/>
    <cellStyle name="style1411542382440" xfId="461" xr:uid="{00000000-0005-0000-0000-0000CF010000}"/>
    <cellStyle name="style1411542382466" xfId="462" xr:uid="{00000000-0005-0000-0000-0000D0010000}"/>
    <cellStyle name="style1411542382491" xfId="463" xr:uid="{00000000-0005-0000-0000-0000D1010000}"/>
    <cellStyle name="style1411542382523" xfId="464" xr:uid="{00000000-0005-0000-0000-0000D2010000}"/>
    <cellStyle name="style1411542382556" xfId="465" xr:uid="{00000000-0005-0000-0000-0000D3010000}"/>
    <cellStyle name="style1411542382585" xfId="466" xr:uid="{00000000-0005-0000-0000-0000D4010000}"/>
    <cellStyle name="style1411542382613" xfId="467" xr:uid="{00000000-0005-0000-0000-0000D5010000}"/>
    <cellStyle name="style1411542382701" xfId="468" xr:uid="{00000000-0005-0000-0000-0000D6010000}"/>
    <cellStyle name="style1411542382751" xfId="469" xr:uid="{00000000-0005-0000-0000-0000D7010000}"/>
    <cellStyle name="style1411542382774" xfId="470" xr:uid="{00000000-0005-0000-0000-0000D8010000}"/>
    <cellStyle name="style1411542382797" xfId="471" xr:uid="{00000000-0005-0000-0000-0000D9010000}"/>
    <cellStyle name="style1411542382821" xfId="472" xr:uid="{00000000-0005-0000-0000-0000DA010000}"/>
    <cellStyle name="style1411542382844" xfId="473" xr:uid="{00000000-0005-0000-0000-0000DB010000}"/>
    <cellStyle name="style1411542382872" xfId="474" xr:uid="{00000000-0005-0000-0000-0000DC010000}"/>
    <cellStyle name="style1411542382898" xfId="475" xr:uid="{00000000-0005-0000-0000-0000DD010000}"/>
    <cellStyle name="style1411542382921" xfId="476" xr:uid="{00000000-0005-0000-0000-0000DE010000}"/>
    <cellStyle name="style1411542382949" xfId="477" xr:uid="{00000000-0005-0000-0000-0000DF010000}"/>
    <cellStyle name="style1411542382977" xfId="478" xr:uid="{00000000-0005-0000-0000-0000E0010000}"/>
    <cellStyle name="style1411542383005" xfId="479" xr:uid="{00000000-0005-0000-0000-0000E1010000}"/>
    <cellStyle name="style1411542383036" xfId="480" xr:uid="{00000000-0005-0000-0000-0000E2010000}"/>
    <cellStyle name="style1411542383066" xfId="481" xr:uid="{00000000-0005-0000-0000-0000E3010000}"/>
    <cellStyle name="style1411542383094" xfId="482" xr:uid="{00000000-0005-0000-0000-0000E4010000}"/>
    <cellStyle name="style1411542383116" xfId="483" xr:uid="{00000000-0005-0000-0000-0000E5010000}"/>
    <cellStyle name="style1411542383137" xfId="484" xr:uid="{00000000-0005-0000-0000-0000E6010000}"/>
    <cellStyle name="style1411542383160" xfId="485" xr:uid="{00000000-0005-0000-0000-0000E7010000}"/>
    <cellStyle name="style1411542383184" xfId="486" xr:uid="{00000000-0005-0000-0000-0000E8010000}"/>
    <cellStyle name="style1411542383249" xfId="487" xr:uid="{00000000-0005-0000-0000-0000E9010000}"/>
    <cellStyle name="style1411542383276" xfId="488" xr:uid="{00000000-0005-0000-0000-0000EA010000}"/>
    <cellStyle name="style1411542383303" xfId="489" xr:uid="{00000000-0005-0000-0000-0000EB010000}"/>
    <cellStyle name="style1411542383332" xfId="490" xr:uid="{00000000-0005-0000-0000-0000EC010000}"/>
    <cellStyle name="style1411542383355" xfId="491" xr:uid="{00000000-0005-0000-0000-0000ED010000}"/>
    <cellStyle name="style1411542383382" xfId="492" xr:uid="{00000000-0005-0000-0000-0000EE010000}"/>
    <cellStyle name="style1411542383409" xfId="493" xr:uid="{00000000-0005-0000-0000-0000EF010000}"/>
    <cellStyle name="style1411542383430" xfId="494" xr:uid="{00000000-0005-0000-0000-0000F0010000}"/>
    <cellStyle name="style1411542383457" xfId="495" xr:uid="{00000000-0005-0000-0000-0000F1010000}"/>
    <cellStyle name="style1411542383483" xfId="496" xr:uid="{00000000-0005-0000-0000-0000F2010000}"/>
    <cellStyle name="style1411542383510" xfId="497" xr:uid="{00000000-0005-0000-0000-0000F3010000}"/>
    <cellStyle name="style1411542383530" xfId="498" xr:uid="{00000000-0005-0000-0000-0000F4010000}"/>
    <cellStyle name="style1411542383552" xfId="499" xr:uid="{00000000-0005-0000-0000-0000F5010000}"/>
    <cellStyle name="style1411542383579" xfId="500" xr:uid="{00000000-0005-0000-0000-0000F6010000}"/>
    <cellStyle name="style1411542383606" xfId="501" xr:uid="{00000000-0005-0000-0000-0000F7010000}"/>
    <cellStyle name="style1411542383632" xfId="502" xr:uid="{00000000-0005-0000-0000-0000F8010000}"/>
    <cellStyle name="style1411542383654" xfId="503" xr:uid="{00000000-0005-0000-0000-0000F9010000}"/>
    <cellStyle name="style1411542383684" xfId="504" xr:uid="{00000000-0005-0000-0000-0000FA010000}"/>
    <cellStyle name="style1411542383710" xfId="505" xr:uid="{00000000-0005-0000-0000-0000FB010000}"/>
    <cellStyle name="style1411542383732" xfId="506" xr:uid="{00000000-0005-0000-0000-0000FC010000}"/>
    <cellStyle name="style1411542383756" xfId="507" xr:uid="{00000000-0005-0000-0000-0000FD010000}"/>
    <cellStyle name="style1411542383790" xfId="508" xr:uid="{00000000-0005-0000-0000-0000FE010000}"/>
    <cellStyle name="style1411542383813" xfId="509" xr:uid="{00000000-0005-0000-0000-0000FF010000}"/>
    <cellStyle name="style1411542383835" xfId="510" xr:uid="{00000000-0005-0000-0000-000000020000}"/>
    <cellStyle name="style1411542383858" xfId="511" xr:uid="{00000000-0005-0000-0000-000001020000}"/>
    <cellStyle name="style1411542383881" xfId="512" xr:uid="{00000000-0005-0000-0000-000002020000}"/>
    <cellStyle name="style1411542383904" xfId="513" xr:uid="{00000000-0005-0000-0000-000003020000}"/>
    <cellStyle name="style1411542383967" xfId="514" xr:uid="{00000000-0005-0000-0000-000004020000}"/>
    <cellStyle name="style1411542383989" xfId="515" xr:uid="{00000000-0005-0000-0000-000005020000}"/>
    <cellStyle name="style1411542384009" xfId="516" xr:uid="{00000000-0005-0000-0000-000006020000}"/>
    <cellStyle name="style1411542384030" xfId="517" xr:uid="{00000000-0005-0000-0000-000007020000}"/>
    <cellStyle name="style1411542384052" xfId="518" xr:uid="{00000000-0005-0000-0000-000008020000}"/>
    <cellStyle name="style1411542384115" xfId="519" xr:uid="{00000000-0005-0000-0000-000009020000}"/>
    <cellStyle name="style1411542384148" xfId="520" xr:uid="{00000000-0005-0000-0000-00000A020000}"/>
    <cellStyle name="style1411542384169" xfId="521" xr:uid="{00000000-0005-0000-0000-00000B020000}"/>
    <cellStyle name="style1411542384188" xfId="522" xr:uid="{00000000-0005-0000-0000-00000C020000}"/>
    <cellStyle name="style1411542384208" xfId="523" xr:uid="{00000000-0005-0000-0000-00000D020000}"/>
    <cellStyle name="style1411542384227" xfId="524" xr:uid="{00000000-0005-0000-0000-00000E020000}"/>
    <cellStyle name="style1411542384246" xfId="525" xr:uid="{00000000-0005-0000-0000-00000F020000}"/>
    <cellStyle name="style1411542384273" xfId="526" xr:uid="{00000000-0005-0000-0000-000010020000}"/>
    <cellStyle name="style1411542384293" xfId="527" xr:uid="{00000000-0005-0000-0000-000011020000}"/>
  </cellStyles>
  <dxfs count="0"/>
  <tableStyles count="0" defaultTableStyle="TableStyleMedium2" defaultPivotStyle="PivotStyleMedium9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D40"/>
  <sheetViews>
    <sheetView tabSelected="1" zoomScaleSheetLayoutView="100" workbookViewId="0">
      <pane xSplit="2" ySplit="5" topLeftCell="C34" activePane="bottomRight" state="frozen"/>
      <selection pane="topRight" activeCell="C1" sqref="C1"/>
      <selection pane="bottomLeft" activeCell="A5" sqref="A5"/>
      <selection pane="bottomRight" activeCell="A39" sqref="A39:XFD39"/>
    </sheetView>
  </sheetViews>
  <sheetFormatPr defaultColWidth="8.85546875" defaultRowHeight="15" x14ac:dyDescent="0.25"/>
  <cols>
    <col min="1" max="1" width="11" style="1" customWidth="1"/>
    <col min="2" max="2" width="41.42578125" style="1" customWidth="1"/>
    <col min="3" max="5" width="13.28515625" style="1" customWidth="1"/>
    <col min="6" max="8" width="13.28515625" style="3" customWidth="1"/>
    <col min="9" max="10" width="13.28515625" style="2" customWidth="1"/>
    <col min="11" max="11" width="13.28515625" style="3" customWidth="1"/>
    <col min="12" max="12" width="11.85546875" style="3" customWidth="1"/>
    <col min="13" max="13" width="11.28515625" style="3" customWidth="1"/>
    <col min="14" max="14" width="11.7109375" style="2" customWidth="1"/>
    <col min="15" max="15" width="9.140625" style="3" customWidth="1"/>
    <col min="16" max="16" width="10.85546875" style="3" customWidth="1"/>
    <col min="17" max="17" width="10.85546875" style="2" customWidth="1"/>
    <col min="18" max="18" width="11" style="3" customWidth="1"/>
    <col min="19" max="21" width="11.42578125" style="3" customWidth="1"/>
    <col min="22" max="49" width="9.140625" style="3" customWidth="1"/>
    <col min="50" max="50" width="12.42578125" style="3" customWidth="1"/>
    <col min="51" max="72" width="9.140625" style="3" customWidth="1"/>
    <col min="73" max="73" width="12.140625" style="3" customWidth="1"/>
    <col min="74" max="77" width="9.140625" style="3" customWidth="1"/>
    <col min="78" max="82" width="9.140625" style="3" hidden="1" customWidth="1"/>
    <col min="83" max="83" width="9.140625" style="3" customWidth="1"/>
    <col min="84" max="88" width="9.140625" style="3" hidden="1" customWidth="1"/>
    <col min="89" max="89" width="9.140625" style="3" customWidth="1"/>
    <col min="90" max="94" width="9.140625" style="3" hidden="1" customWidth="1"/>
    <col min="95" max="95" width="9.140625" style="3" customWidth="1"/>
    <col min="96" max="100" width="9.140625" style="3" hidden="1" customWidth="1"/>
    <col min="101" max="101" width="9.140625" style="3" customWidth="1"/>
    <col min="102" max="106" width="9.140625" style="3" hidden="1" customWidth="1"/>
    <col min="107" max="107" width="9.140625" style="2" customWidth="1"/>
    <col min="108" max="112" width="9.140625" style="2" hidden="1" customWidth="1"/>
    <col min="113" max="113" width="9.140625" style="2" customWidth="1"/>
    <col min="114" max="118" width="9.140625" style="2" hidden="1" customWidth="1"/>
    <col min="119" max="119" width="9.140625" style="2" customWidth="1"/>
    <col min="120" max="124" width="9.140625" style="2" hidden="1" customWidth="1"/>
    <col min="125" max="125" width="9.140625" style="2" customWidth="1"/>
    <col min="126" max="155" width="9.140625" style="3" customWidth="1"/>
    <col min="156" max="156" width="9.140625" style="3" hidden="1" customWidth="1"/>
    <col min="157" max="164" width="9.140625" style="3" customWidth="1"/>
    <col min="165" max="165" width="9.140625" style="3" hidden="1" customWidth="1"/>
    <col min="166" max="170" width="9.140625" style="3" customWidth="1"/>
    <col min="171" max="171" width="9.140625" style="3" hidden="1" customWidth="1"/>
    <col min="172" max="181" width="9.140625" style="3" customWidth="1"/>
    <col min="182" max="185" width="8.85546875" style="3"/>
    <col min="186" max="186" width="12.7109375" style="3" bestFit="1" customWidth="1"/>
    <col min="187" max="16384" width="8.85546875" style="1"/>
  </cols>
  <sheetData>
    <row r="1" spans="1:186" ht="26.25" x14ac:dyDescent="0.4">
      <c r="A1" s="1" t="s">
        <v>42</v>
      </c>
      <c r="B1" s="10" t="s">
        <v>55</v>
      </c>
      <c r="H1" s="3" t="s">
        <v>73</v>
      </c>
      <c r="P1" s="4"/>
    </row>
    <row r="2" spans="1:186" ht="15.75" x14ac:dyDescent="0.25">
      <c r="A2" s="8" t="s">
        <v>37</v>
      </c>
    </row>
    <row r="3" spans="1:186" ht="15.75" x14ac:dyDescent="0.25">
      <c r="A3" s="8"/>
    </row>
    <row r="4" spans="1:186" ht="15.75" x14ac:dyDescent="0.25">
      <c r="A4" s="8"/>
      <c r="E4" s="7"/>
      <c r="F4" s="7" t="s">
        <v>46</v>
      </c>
      <c r="G4" s="7"/>
      <c r="H4" s="7"/>
    </row>
    <row r="5" spans="1:186" x14ac:dyDescent="0.25">
      <c r="A5" s="25" t="s">
        <v>0</v>
      </c>
      <c r="B5" s="26" t="s">
        <v>1</v>
      </c>
      <c r="C5" s="11" t="s">
        <v>20</v>
      </c>
      <c r="D5" s="11" t="s">
        <v>21</v>
      </c>
      <c r="E5" s="11" t="s">
        <v>22</v>
      </c>
      <c r="F5" s="11" t="s">
        <v>45</v>
      </c>
      <c r="G5" s="11" t="s">
        <v>54</v>
      </c>
      <c r="H5" s="11" t="s">
        <v>58</v>
      </c>
      <c r="I5" s="12" t="s">
        <v>59</v>
      </c>
      <c r="J5" s="12" t="s">
        <v>60</v>
      </c>
      <c r="K5" s="12" t="s">
        <v>62</v>
      </c>
    </row>
    <row r="6" spans="1:186" s="9" customFormat="1" x14ac:dyDescent="0.25">
      <c r="A6" s="19" t="s">
        <v>25</v>
      </c>
      <c r="B6" s="13" t="s">
        <v>2</v>
      </c>
      <c r="C6" s="14">
        <f>SUM(C7:C10)</f>
        <v>511201</v>
      </c>
      <c r="D6" s="14">
        <f t="shared" ref="D6:K6" si="0">SUM(D7:D10)</f>
        <v>567087</v>
      </c>
      <c r="E6" s="14">
        <f t="shared" si="0"/>
        <v>702979</v>
      </c>
      <c r="F6" s="14">
        <f t="shared" si="0"/>
        <v>831809</v>
      </c>
      <c r="G6" s="14">
        <f t="shared" si="0"/>
        <v>1134780</v>
      </c>
      <c r="H6" s="14">
        <f t="shared" si="0"/>
        <v>1234078</v>
      </c>
      <c r="I6" s="14">
        <f t="shared" si="0"/>
        <v>1312985</v>
      </c>
      <c r="J6" s="14">
        <f t="shared" si="0"/>
        <v>1492673</v>
      </c>
      <c r="K6" s="14">
        <f t="shared" si="0"/>
        <v>1611489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2"/>
      <c r="GB6" s="2"/>
      <c r="GC6" s="2"/>
      <c r="GD6" s="3"/>
    </row>
    <row r="7" spans="1:186" x14ac:dyDescent="0.25">
      <c r="A7" s="27">
        <v>1.1000000000000001</v>
      </c>
      <c r="B7" s="15" t="s">
        <v>48</v>
      </c>
      <c r="C7" s="16">
        <v>318959</v>
      </c>
      <c r="D7" s="16">
        <v>339064</v>
      </c>
      <c r="E7" s="16">
        <v>375086</v>
      </c>
      <c r="F7" s="16">
        <v>461208</v>
      </c>
      <c r="G7" s="16">
        <v>622218</v>
      </c>
      <c r="H7" s="16">
        <v>738728</v>
      </c>
      <c r="I7" s="14">
        <v>745449</v>
      </c>
      <c r="J7" s="14">
        <v>872585</v>
      </c>
      <c r="K7" s="14">
        <v>893581</v>
      </c>
      <c r="L7" s="5"/>
      <c r="M7" s="5"/>
      <c r="N7" s="4"/>
      <c r="O7" s="5"/>
      <c r="P7" s="5"/>
      <c r="Q7" s="4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2"/>
      <c r="GB7" s="2"/>
      <c r="GC7" s="2"/>
    </row>
    <row r="8" spans="1:186" x14ac:dyDescent="0.25">
      <c r="A8" s="27">
        <v>1.2</v>
      </c>
      <c r="B8" s="15" t="s">
        <v>49</v>
      </c>
      <c r="C8" s="16">
        <v>33664</v>
      </c>
      <c r="D8" s="16">
        <v>42223</v>
      </c>
      <c r="E8" s="16">
        <v>70541</v>
      </c>
      <c r="F8" s="16">
        <v>73292</v>
      </c>
      <c r="G8" s="16">
        <v>92760</v>
      </c>
      <c r="H8" s="16">
        <v>128974</v>
      </c>
      <c r="I8" s="14">
        <v>169187</v>
      </c>
      <c r="J8" s="14">
        <v>197558</v>
      </c>
      <c r="K8" s="14">
        <v>254842</v>
      </c>
      <c r="L8" s="5"/>
      <c r="M8" s="5"/>
      <c r="N8" s="4"/>
      <c r="O8" s="5"/>
      <c r="P8" s="5"/>
      <c r="Q8" s="4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2"/>
      <c r="GB8" s="2"/>
      <c r="GC8" s="2"/>
    </row>
    <row r="9" spans="1:186" x14ac:dyDescent="0.25">
      <c r="A9" s="27">
        <v>1.3</v>
      </c>
      <c r="B9" s="15" t="s">
        <v>50</v>
      </c>
      <c r="C9" s="16">
        <v>109763</v>
      </c>
      <c r="D9" s="16">
        <v>119262</v>
      </c>
      <c r="E9" s="16">
        <v>133116</v>
      </c>
      <c r="F9" s="16">
        <v>147358</v>
      </c>
      <c r="G9" s="16">
        <v>245404</v>
      </c>
      <c r="H9" s="16">
        <v>180045</v>
      </c>
      <c r="I9" s="14">
        <v>213400</v>
      </c>
      <c r="J9" s="14">
        <v>226891</v>
      </c>
      <c r="K9" s="14">
        <v>255080</v>
      </c>
      <c r="L9" s="5"/>
      <c r="M9" s="5"/>
      <c r="N9" s="4"/>
      <c r="O9" s="5"/>
      <c r="P9" s="5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2"/>
      <c r="GB9" s="2"/>
      <c r="GC9" s="2"/>
    </row>
    <row r="10" spans="1:186" x14ac:dyDescent="0.25">
      <c r="A10" s="27">
        <v>1.4</v>
      </c>
      <c r="B10" s="15" t="s">
        <v>51</v>
      </c>
      <c r="C10" s="16">
        <v>48815</v>
      </c>
      <c r="D10" s="16">
        <v>66538</v>
      </c>
      <c r="E10" s="16">
        <v>124236</v>
      </c>
      <c r="F10" s="16">
        <v>149951</v>
      </c>
      <c r="G10" s="16">
        <v>174398</v>
      </c>
      <c r="H10" s="16">
        <v>186331</v>
      </c>
      <c r="I10" s="14">
        <v>184949</v>
      </c>
      <c r="J10" s="14">
        <v>195639</v>
      </c>
      <c r="K10" s="14">
        <v>207986</v>
      </c>
      <c r="L10" s="5"/>
      <c r="M10" s="5"/>
      <c r="N10" s="4"/>
      <c r="O10" s="5"/>
      <c r="P10" s="5"/>
      <c r="Q10" s="4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2"/>
      <c r="GB10" s="2"/>
      <c r="GC10" s="2"/>
    </row>
    <row r="11" spans="1:186" x14ac:dyDescent="0.25">
      <c r="A11" s="28" t="s">
        <v>63</v>
      </c>
      <c r="B11" s="15" t="s">
        <v>3</v>
      </c>
      <c r="C11" s="16">
        <v>118123</v>
      </c>
      <c r="D11" s="16">
        <v>128413</v>
      </c>
      <c r="E11" s="16">
        <v>130634</v>
      </c>
      <c r="F11" s="16">
        <v>358124</v>
      </c>
      <c r="G11" s="16">
        <v>364495</v>
      </c>
      <c r="H11" s="16">
        <v>390133</v>
      </c>
      <c r="I11" s="14">
        <v>387618</v>
      </c>
      <c r="J11" s="14">
        <v>448521</v>
      </c>
      <c r="K11" s="14">
        <v>481564</v>
      </c>
      <c r="L11" s="5"/>
      <c r="M11" s="5"/>
      <c r="N11" s="4"/>
      <c r="O11" s="5"/>
      <c r="P11" s="5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2"/>
      <c r="GB11" s="2"/>
      <c r="GC11" s="2"/>
    </row>
    <row r="12" spans="1:186" x14ac:dyDescent="0.25">
      <c r="A12" s="29"/>
      <c r="B12" s="17" t="s">
        <v>27</v>
      </c>
      <c r="C12" s="18">
        <f>C6+C11</f>
        <v>629324</v>
      </c>
      <c r="D12" s="18">
        <f t="shared" ref="D12:K12" si="1">D6+D11</f>
        <v>695500</v>
      </c>
      <c r="E12" s="18">
        <f t="shared" si="1"/>
        <v>833613</v>
      </c>
      <c r="F12" s="18">
        <f t="shared" si="1"/>
        <v>1189933</v>
      </c>
      <c r="G12" s="18">
        <f t="shared" si="1"/>
        <v>1499275</v>
      </c>
      <c r="H12" s="18">
        <f t="shared" si="1"/>
        <v>1624211</v>
      </c>
      <c r="I12" s="18">
        <f t="shared" si="1"/>
        <v>1700603</v>
      </c>
      <c r="J12" s="18">
        <f t="shared" si="1"/>
        <v>1941194</v>
      </c>
      <c r="K12" s="18">
        <f t="shared" si="1"/>
        <v>2093053</v>
      </c>
      <c r="L12" s="5"/>
      <c r="M12" s="5"/>
      <c r="N12" s="4"/>
      <c r="O12" s="5"/>
      <c r="P12" s="5"/>
      <c r="Q12" s="4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2"/>
      <c r="GB12" s="2"/>
      <c r="GC12" s="2"/>
    </row>
    <row r="13" spans="1:186" s="9" customFormat="1" x14ac:dyDescent="0.25">
      <c r="A13" s="19" t="s">
        <v>64</v>
      </c>
      <c r="B13" s="13" t="s">
        <v>4</v>
      </c>
      <c r="C13" s="14">
        <v>72651</v>
      </c>
      <c r="D13" s="14">
        <v>117529</v>
      </c>
      <c r="E13" s="14">
        <v>125869</v>
      </c>
      <c r="F13" s="14">
        <v>153164</v>
      </c>
      <c r="G13" s="14">
        <v>120890</v>
      </c>
      <c r="H13" s="14">
        <v>150940</v>
      </c>
      <c r="I13" s="14">
        <v>147140</v>
      </c>
      <c r="J13" s="14">
        <v>159599</v>
      </c>
      <c r="K13" s="14">
        <v>175988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2"/>
      <c r="GB13" s="2"/>
      <c r="GC13" s="2"/>
      <c r="GD13" s="3"/>
    </row>
    <row r="14" spans="1:186" ht="28.5" x14ac:dyDescent="0.25">
      <c r="A14" s="28" t="s">
        <v>65</v>
      </c>
      <c r="B14" s="15" t="s">
        <v>5</v>
      </c>
      <c r="C14" s="16">
        <v>44297</v>
      </c>
      <c r="D14" s="16">
        <v>55855</v>
      </c>
      <c r="E14" s="16">
        <v>55022</v>
      </c>
      <c r="F14" s="16">
        <v>129811</v>
      </c>
      <c r="G14" s="16">
        <v>130459</v>
      </c>
      <c r="H14" s="16">
        <v>149092</v>
      </c>
      <c r="I14" s="14">
        <v>173612</v>
      </c>
      <c r="J14" s="14">
        <v>190622</v>
      </c>
      <c r="K14" s="14">
        <v>217319</v>
      </c>
      <c r="L14" s="5"/>
      <c r="M14" s="5"/>
      <c r="N14" s="4"/>
      <c r="O14" s="5"/>
      <c r="P14" s="5"/>
      <c r="Q14" s="4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4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4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4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2"/>
      <c r="GB14" s="2"/>
      <c r="GC14" s="2"/>
    </row>
    <row r="15" spans="1:186" x14ac:dyDescent="0.25">
      <c r="A15" s="28" t="s">
        <v>66</v>
      </c>
      <c r="B15" s="15" t="s">
        <v>6</v>
      </c>
      <c r="C15" s="16">
        <v>148327</v>
      </c>
      <c r="D15" s="16">
        <v>151630</v>
      </c>
      <c r="E15" s="16">
        <v>174411</v>
      </c>
      <c r="F15" s="16">
        <v>150174</v>
      </c>
      <c r="G15" s="16">
        <v>198252</v>
      </c>
      <c r="H15" s="16">
        <v>215067</v>
      </c>
      <c r="I15" s="14">
        <v>250384</v>
      </c>
      <c r="J15" s="14">
        <v>311485</v>
      </c>
      <c r="K15" s="14">
        <v>375066</v>
      </c>
      <c r="L15" s="5"/>
      <c r="M15" s="5"/>
      <c r="N15" s="4"/>
      <c r="O15" s="5"/>
      <c r="P15" s="5"/>
      <c r="Q15" s="4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4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4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4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2"/>
      <c r="GB15" s="2"/>
      <c r="GC15" s="2"/>
    </row>
    <row r="16" spans="1:186" x14ac:dyDescent="0.25">
      <c r="A16" s="29"/>
      <c r="B16" s="17" t="s">
        <v>28</v>
      </c>
      <c r="C16" s="18">
        <f>+C13+C14+C15</f>
        <v>265275</v>
      </c>
      <c r="D16" s="18">
        <f t="shared" ref="D16:K16" si="2">+D13+D14+D15</f>
        <v>325014</v>
      </c>
      <c r="E16" s="18">
        <f t="shared" si="2"/>
        <v>355302</v>
      </c>
      <c r="F16" s="18">
        <f t="shared" si="2"/>
        <v>433149</v>
      </c>
      <c r="G16" s="18">
        <f t="shared" si="2"/>
        <v>449601</v>
      </c>
      <c r="H16" s="18">
        <f t="shared" si="2"/>
        <v>515099</v>
      </c>
      <c r="I16" s="18">
        <f t="shared" si="2"/>
        <v>571136</v>
      </c>
      <c r="J16" s="18">
        <f t="shared" si="2"/>
        <v>661706</v>
      </c>
      <c r="K16" s="18">
        <f t="shared" si="2"/>
        <v>768373</v>
      </c>
      <c r="L16" s="5"/>
      <c r="M16" s="5"/>
      <c r="N16" s="4"/>
      <c r="O16" s="5"/>
      <c r="P16" s="5"/>
      <c r="Q16" s="4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4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4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4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2"/>
      <c r="GB16" s="2"/>
      <c r="GC16" s="2"/>
    </row>
    <row r="17" spans="1:186" s="9" customFormat="1" x14ac:dyDescent="0.25">
      <c r="A17" s="19" t="s">
        <v>67</v>
      </c>
      <c r="B17" s="13" t="s">
        <v>7</v>
      </c>
      <c r="C17" s="14">
        <f>C18+C19</f>
        <v>226839</v>
      </c>
      <c r="D17" s="14">
        <f t="shared" ref="D17:K17" si="3">D18+D19</f>
        <v>265292</v>
      </c>
      <c r="E17" s="14">
        <f t="shared" si="3"/>
        <v>333695</v>
      </c>
      <c r="F17" s="14">
        <f t="shared" si="3"/>
        <v>327682</v>
      </c>
      <c r="G17" s="14">
        <f t="shared" si="3"/>
        <v>382389</v>
      </c>
      <c r="H17" s="14">
        <f t="shared" si="3"/>
        <v>409969</v>
      </c>
      <c r="I17" s="14">
        <f t="shared" si="3"/>
        <v>467036</v>
      </c>
      <c r="J17" s="14">
        <f t="shared" si="3"/>
        <v>525546</v>
      </c>
      <c r="K17" s="14">
        <f t="shared" si="3"/>
        <v>584516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2"/>
      <c r="GB17" s="2"/>
      <c r="GC17" s="2"/>
      <c r="GD17" s="3"/>
    </row>
    <row r="18" spans="1:186" x14ac:dyDescent="0.25">
      <c r="A18" s="27">
        <v>6.1</v>
      </c>
      <c r="B18" s="15" t="s">
        <v>8</v>
      </c>
      <c r="C18" s="16">
        <v>218359</v>
      </c>
      <c r="D18" s="16">
        <v>255639</v>
      </c>
      <c r="E18" s="16">
        <v>322714</v>
      </c>
      <c r="F18" s="16">
        <v>317026</v>
      </c>
      <c r="G18" s="16">
        <v>370696</v>
      </c>
      <c r="H18" s="16">
        <v>397188</v>
      </c>
      <c r="I18" s="14">
        <v>452769</v>
      </c>
      <c r="J18" s="14">
        <v>509656</v>
      </c>
      <c r="K18" s="14">
        <v>566915</v>
      </c>
      <c r="L18" s="5"/>
      <c r="M18" s="5"/>
      <c r="N18" s="4"/>
      <c r="O18" s="5"/>
      <c r="P18" s="5"/>
      <c r="Q18" s="4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2"/>
      <c r="GB18" s="2"/>
      <c r="GC18" s="2"/>
    </row>
    <row r="19" spans="1:186" x14ac:dyDescent="0.25">
      <c r="A19" s="27">
        <v>6.2</v>
      </c>
      <c r="B19" s="15" t="s">
        <v>9</v>
      </c>
      <c r="C19" s="16">
        <v>8480</v>
      </c>
      <c r="D19" s="16">
        <v>9653</v>
      </c>
      <c r="E19" s="16">
        <v>10981</v>
      </c>
      <c r="F19" s="16">
        <v>10656</v>
      </c>
      <c r="G19" s="16">
        <v>11693</v>
      </c>
      <c r="H19" s="16">
        <v>12781</v>
      </c>
      <c r="I19" s="14">
        <v>14267</v>
      </c>
      <c r="J19" s="14">
        <v>15890</v>
      </c>
      <c r="K19" s="14">
        <v>17601</v>
      </c>
      <c r="L19" s="5"/>
      <c r="M19" s="5"/>
      <c r="N19" s="4"/>
      <c r="O19" s="5"/>
      <c r="P19" s="5"/>
      <c r="Q19" s="4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2"/>
      <c r="GB19" s="2"/>
      <c r="GC19" s="2"/>
    </row>
    <row r="20" spans="1:186" s="9" customFormat="1" ht="28.5" x14ac:dyDescent="0.25">
      <c r="A20" s="19" t="s">
        <v>68</v>
      </c>
      <c r="B20" s="20" t="s">
        <v>10</v>
      </c>
      <c r="C20" s="14">
        <f>SUM(C21:C27)</f>
        <v>84316</v>
      </c>
      <c r="D20" s="14">
        <f t="shared" ref="D20:K20" si="4">SUM(D21:D27)</f>
        <v>108895</v>
      </c>
      <c r="E20" s="14">
        <f t="shared" si="4"/>
        <v>121265</v>
      </c>
      <c r="F20" s="14">
        <f t="shared" si="4"/>
        <v>125743</v>
      </c>
      <c r="G20" s="14">
        <f t="shared" si="4"/>
        <v>146942</v>
      </c>
      <c r="H20" s="14">
        <f t="shared" si="4"/>
        <v>159684</v>
      </c>
      <c r="I20" s="14">
        <f t="shared" si="4"/>
        <v>171840</v>
      </c>
      <c r="J20" s="14">
        <f t="shared" si="4"/>
        <v>185295</v>
      </c>
      <c r="K20" s="14">
        <f t="shared" si="4"/>
        <v>201592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2"/>
      <c r="GB20" s="2"/>
      <c r="GC20" s="2"/>
      <c r="GD20" s="3"/>
    </row>
    <row r="21" spans="1:186" x14ac:dyDescent="0.25">
      <c r="A21" s="27">
        <v>7.1</v>
      </c>
      <c r="B21" s="15" t="s">
        <v>11</v>
      </c>
      <c r="C21" s="16">
        <v>224</v>
      </c>
      <c r="D21" s="16">
        <v>261</v>
      </c>
      <c r="E21" s="16">
        <v>261</v>
      </c>
      <c r="F21" s="16">
        <v>1119</v>
      </c>
      <c r="G21" s="16">
        <v>1303</v>
      </c>
      <c r="H21" s="16">
        <v>910</v>
      </c>
      <c r="I21" s="14">
        <v>1083</v>
      </c>
      <c r="J21" s="14">
        <v>1192</v>
      </c>
      <c r="K21" s="14">
        <v>1365</v>
      </c>
      <c r="L21" s="5"/>
      <c r="M21" s="5"/>
      <c r="N21" s="4"/>
      <c r="O21" s="5"/>
      <c r="P21" s="5"/>
      <c r="Q21" s="4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2"/>
      <c r="GB21" s="2"/>
      <c r="GC21" s="2"/>
    </row>
    <row r="22" spans="1:186" x14ac:dyDescent="0.25">
      <c r="A22" s="27">
        <v>7.2</v>
      </c>
      <c r="B22" s="15" t="s">
        <v>12</v>
      </c>
      <c r="C22" s="16"/>
      <c r="D22" s="16"/>
      <c r="E22" s="16"/>
      <c r="F22" s="16"/>
      <c r="G22" s="16"/>
      <c r="H22" s="16"/>
      <c r="I22" s="14"/>
      <c r="J22" s="14"/>
      <c r="K22" s="14"/>
      <c r="L22" s="5"/>
      <c r="M22" s="5"/>
      <c r="N22" s="4"/>
      <c r="O22" s="5"/>
      <c r="P22" s="5"/>
      <c r="Q22" s="4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2"/>
      <c r="GB22" s="2"/>
      <c r="GC22" s="2"/>
    </row>
    <row r="23" spans="1:186" x14ac:dyDescent="0.25">
      <c r="A23" s="27">
        <v>7.3</v>
      </c>
      <c r="B23" s="15" t="s">
        <v>13</v>
      </c>
      <c r="C23" s="16"/>
      <c r="D23" s="16"/>
      <c r="E23" s="16"/>
      <c r="F23" s="16"/>
      <c r="G23" s="16"/>
      <c r="H23" s="16"/>
      <c r="I23" s="14"/>
      <c r="J23" s="14"/>
      <c r="K23" s="14"/>
      <c r="L23" s="5"/>
      <c r="M23" s="5"/>
      <c r="N23" s="4"/>
      <c r="O23" s="5"/>
      <c r="P23" s="5"/>
      <c r="Q23" s="4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2"/>
      <c r="GB23" s="2"/>
      <c r="GC23" s="2"/>
    </row>
    <row r="24" spans="1:186" x14ac:dyDescent="0.25">
      <c r="A24" s="27">
        <v>7.4</v>
      </c>
      <c r="B24" s="15" t="s">
        <v>14</v>
      </c>
      <c r="C24" s="16"/>
      <c r="D24" s="16"/>
      <c r="E24" s="16"/>
      <c r="F24" s="16"/>
      <c r="G24" s="16"/>
      <c r="H24" s="16"/>
      <c r="I24" s="14"/>
      <c r="J24" s="14"/>
      <c r="K24" s="14"/>
      <c r="L24" s="5"/>
      <c r="M24" s="5"/>
      <c r="N24" s="4"/>
      <c r="O24" s="5"/>
      <c r="P24" s="5"/>
      <c r="Q24" s="4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2"/>
      <c r="GB24" s="2"/>
      <c r="GC24" s="2"/>
    </row>
    <row r="25" spans="1:186" x14ac:dyDescent="0.25">
      <c r="A25" s="27">
        <v>7.5</v>
      </c>
      <c r="B25" s="15" t="s">
        <v>56</v>
      </c>
      <c r="C25" s="16">
        <v>46677</v>
      </c>
      <c r="D25" s="16">
        <v>63696</v>
      </c>
      <c r="E25" s="16">
        <v>65236</v>
      </c>
      <c r="F25" s="16">
        <v>60660</v>
      </c>
      <c r="G25" s="16">
        <v>68609</v>
      </c>
      <c r="H25" s="16">
        <v>80729</v>
      </c>
      <c r="I25" s="14">
        <v>91801</v>
      </c>
      <c r="J25" s="14">
        <v>100779</v>
      </c>
      <c r="K25" s="14">
        <v>114606</v>
      </c>
      <c r="L25" s="5"/>
      <c r="M25" s="5"/>
      <c r="N25" s="4"/>
      <c r="O25" s="5"/>
      <c r="P25" s="5"/>
      <c r="Q25" s="4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2"/>
      <c r="GB25" s="2"/>
      <c r="GC25" s="2"/>
    </row>
    <row r="26" spans="1:186" x14ac:dyDescent="0.25">
      <c r="A26" s="27">
        <v>7.6</v>
      </c>
      <c r="B26" s="15" t="s">
        <v>15</v>
      </c>
      <c r="C26" s="16">
        <v>151</v>
      </c>
      <c r="D26" s="16">
        <v>187</v>
      </c>
      <c r="E26" s="16">
        <v>205</v>
      </c>
      <c r="F26" s="16">
        <v>234</v>
      </c>
      <c r="G26" s="16">
        <v>217</v>
      </c>
      <c r="H26" s="16">
        <v>305</v>
      </c>
      <c r="I26" s="14">
        <v>172</v>
      </c>
      <c r="J26" s="14">
        <v>356</v>
      </c>
      <c r="K26" s="14">
        <v>479</v>
      </c>
      <c r="L26" s="5"/>
      <c r="M26" s="5"/>
      <c r="N26" s="4"/>
      <c r="O26" s="5"/>
      <c r="P26" s="5"/>
      <c r="Q26" s="4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2"/>
      <c r="GB26" s="2"/>
      <c r="GC26" s="2"/>
    </row>
    <row r="27" spans="1:186" ht="28.5" x14ac:dyDescent="0.25">
      <c r="A27" s="27">
        <v>7.7</v>
      </c>
      <c r="B27" s="15" t="s">
        <v>16</v>
      </c>
      <c r="C27" s="16">
        <v>37264</v>
      </c>
      <c r="D27" s="16">
        <v>44751</v>
      </c>
      <c r="E27" s="16">
        <v>55563</v>
      </c>
      <c r="F27" s="16">
        <v>63730</v>
      </c>
      <c r="G27" s="16">
        <v>76813</v>
      </c>
      <c r="H27" s="16">
        <v>77740</v>
      </c>
      <c r="I27" s="14">
        <v>78784</v>
      </c>
      <c r="J27" s="14">
        <v>82968</v>
      </c>
      <c r="K27" s="14">
        <v>85142</v>
      </c>
      <c r="L27" s="5"/>
      <c r="M27" s="5"/>
      <c r="N27" s="4"/>
      <c r="O27" s="5"/>
      <c r="P27" s="5"/>
      <c r="Q27" s="4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2"/>
      <c r="GB27" s="2"/>
      <c r="GC27" s="2"/>
    </row>
    <row r="28" spans="1:186" x14ac:dyDescent="0.25">
      <c r="A28" s="28" t="s">
        <v>69</v>
      </c>
      <c r="B28" s="15" t="s">
        <v>17</v>
      </c>
      <c r="C28" s="16">
        <v>57103</v>
      </c>
      <c r="D28" s="16">
        <v>67963</v>
      </c>
      <c r="E28" s="16">
        <v>72348</v>
      </c>
      <c r="F28" s="16">
        <v>85950</v>
      </c>
      <c r="G28" s="16">
        <v>125921</v>
      </c>
      <c r="H28" s="16">
        <v>101476</v>
      </c>
      <c r="I28" s="14">
        <v>135767</v>
      </c>
      <c r="J28" s="14">
        <v>135366</v>
      </c>
      <c r="K28" s="14">
        <v>141721</v>
      </c>
      <c r="L28" s="5"/>
      <c r="M28" s="5"/>
      <c r="N28" s="4"/>
      <c r="O28" s="5"/>
      <c r="P28" s="5"/>
      <c r="Q28" s="4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2"/>
      <c r="GB28" s="2"/>
      <c r="GC28" s="2"/>
    </row>
    <row r="29" spans="1:186" ht="28.5" x14ac:dyDescent="0.25">
      <c r="A29" s="28" t="s">
        <v>70</v>
      </c>
      <c r="B29" s="15" t="s">
        <v>18</v>
      </c>
      <c r="C29" s="16">
        <v>119572</v>
      </c>
      <c r="D29" s="16">
        <v>135500</v>
      </c>
      <c r="E29" s="16">
        <v>168765</v>
      </c>
      <c r="F29" s="16">
        <v>166248</v>
      </c>
      <c r="G29" s="16">
        <v>178869</v>
      </c>
      <c r="H29" s="16">
        <v>199380</v>
      </c>
      <c r="I29" s="14">
        <v>260240</v>
      </c>
      <c r="J29" s="14">
        <v>282103</v>
      </c>
      <c r="K29" s="14">
        <v>329490</v>
      </c>
      <c r="L29" s="5"/>
      <c r="M29" s="5"/>
      <c r="N29" s="4"/>
      <c r="O29" s="5"/>
      <c r="P29" s="5"/>
      <c r="Q29" s="4"/>
      <c r="R29" s="6"/>
      <c r="S29" s="6"/>
      <c r="T29" s="6"/>
      <c r="U29" s="6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2"/>
      <c r="GB29" s="2"/>
      <c r="GC29" s="2"/>
    </row>
    <row r="30" spans="1:186" x14ac:dyDescent="0.25">
      <c r="A30" s="28" t="s">
        <v>71</v>
      </c>
      <c r="B30" s="15" t="s">
        <v>43</v>
      </c>
      <c r="C30" s="16">
        <v>241678</v>
      </c>
      <c r="D30" s="16">
        <v>270564</v>
      </c>
      <c r="E30" s="16">
        <v>302004</v>
      </c>
      <c r="F30" s="16">
        <v>305548</v>
      </c>
      <c r="G30" s="16">
        <v>351997</v>
      </c>
      <c r="H30" s="16">
        <v>394389</v>
      </c>
      <c r="I30" s="14">
        <v>486964</v>
      </c>
      <c r="J30" s="14">
        <v>679250</v>
      </c>
      <c r="K30" s="14">
        <v>799872</v>
      </c>
      <c r="L30" s="5"/>
      <c r="M30" s="5"/>
      <c r="N30" s="4"/>
      <c r="O30" s="5"/>
      <c r="P30" s="5"/>
      <c r="Q30" s="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2"/>
      <c r="GB30" s="2"/>
      <c r="GC30" s="2"/>
    </row>
    <row r="31" spans="1:186" x14ac:dyDescent="0.25">
      <c r="A31" s="28" t="s">
        <v>72</v>
      </c>
      <c r="B31" s="15" t="s">
        <v>19</v>
      </c>
      <c r="C31" s="16">
        <v>255446</v>
      </c>
      <c r="D31" s="16">
        <v>260210</v>
      </c>
      <c r="E31" s="16">
        <v>316948</v>
      </c>
      <c r="F31" s="16">
        <v>252249</v>
      </c>
      <c r="G31" s="16">
        <v>337331</v>
      </c>
      <c r="H31" s="16">
        <v>368778</v>
      </c>
      <c r="I31" s="14">
        <v>441682</v>
      </c>
      <c r="J31" s="14">
        <v>417909</v>
      </c>
      <c r="K31" s="14">
        <v>450936</v>
      </c>
      <c r="L31" s="5"/>
      <c r="M31" s="5"/>
      <c r="N31" s="4"/>
      <c r="O31" s="5"/>
      <c r="P31" s="5"/>
      <c r="Q31" s="4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2"/>
      <c r="GB31" s="2"/>
      <c r="GC31" s="2"/>
    </row>
    <row r="32" spans="1:186" x14ac:dyDescent="0.25">
      <c r="A32" s="29"/>
      <c r="B32" s="17" t="s">
        <v>29</v>
      </c>
      <c r="C32" s="18">
        <f>C17+C20+C28+C29+C30+C31</f>
        <v>984954</v>
      </c>
      <c r="D32" s="18">
        <f t="shared" ref="D32:K32" si="5">D17+D20+D28+D29+D30+D31</f>
        <v>1108424</v>
      </c>
      <c r="E32" s="18">
        <f t="shared" si="5"/>
        <v>1315025</v>
      </c>
      <c r="F32" s="18">
        <f t="shared" si="5"/>
        <v>1263420</v>
      </c>
      <c r="G32" s="18">
        <f t="shared" si="5"/>
        <v>1523449</v>
      </c>
      <c r="H32" s="18">
        <f t="shared" si="5"/>
        <v>1633676</v>
      </c>
      <c r="I32" s="18">
        <f t="shared" si="5"/>
        <v>1963529</v>
      </c>
      <c r="J32" s="18">
        <f t="shared" si="5"/>
        <v>2225469</v>
      </c>
      <c r="K32" s="18">
        <f t="shared" si="5"/>
        <v>2508127</v>
      </c>
      <c r="L32" s="5"/>
      <c r="M32" s="5"/>
      <c r="N32" s="4"/>
      <c r="O32" s="5"/>
      <c r="P32" s="5"/>
      <c r="Q32" s="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2"/>
      <c r="GB32" s="2"/>
      <c r="GC32" s="2"/>
    </row>
    <row r="33" spans="1:186" s="9" customFormat="1" x14ac:dyDescent="0.25">
      <c r="A33" s="30" t="s">
        <v>26</v>
      </c>
      <c r="B33" s="21" t="s">
        <v>30</v>
      </c>
      <c r="C33" s="22">
        <f>C6+C11+C13+C14+C15+C17+C20+C28+C29+C30+C31</f>
        <v>1879553</v>
      </c>
      <c r="D33" s="22">
        <f>D6+D11+D13+D14+D15+D17+D20+D28+D29+D30+D31</f>
        <v>2128938</v>
      </c>
      <c r="E33" s="22">
        <f>E6+E11+E13+E14+E15+E17+E20+E28+E29+E30+E31</f>
        <v>2503940</v>
      </c>
      <c r="F33" s="22">
        <f>F6+F11+F13+F14+F15+F17+F20+F28+F29+F30+F31</f>
        <v>2886502</v>
      </c>
      <c r="G33" s="22">
        <f t="shared" ref="G33:K33" si="6">G6+G11+G13+G14+G15+G17+G20+G28+G29+G30+G31</f>
        <v>3472325</v>
      </c>
      <c r="H33" s="22">
        <f t="shared" si="6"/>
        <v>3772986</v>
      </c>
      <c r="I33" s="22">
        <f t="shared" si="6"/>
        <v>4235268</v>
      </c>
      <c r="J33" s="22">
        <f t="shared" si="6"/>
        <v>4828369</v>
      </c>
      <c r="K33" s="22">
        <f t="shared" si="6"/>
        <v>5369553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2"/>
      <c r="GB33" s="2"/>
      <c r="GC33" s="2"/>
      <c r="GD33" s="3"/>
    </row>
    <row r="34" spans="1:186" x14ac:dyDescent="0.25">
      <c r="A34" s="31" t="s">
        <v>32</v>
      </c>
      <c r="B34" s="23" t="s">
        <v>24</v>
      </c>
      <c r="C34" s="11">
        <v>103607</v>
      </c>
      <c r="D34" s="11">
        <v>118636</v>
      </c>
      <c r="E34" s="11">
        <v>149345</v>
      </c>
      <c r="F34" s="11">
        <v>154355</v>
      </c>
      <c r="G34" s="11">
        <v>206549</v>
      </c>
      <c r="H34" s="11">
        <v>234857</v>
      </c>
      <c r="I34" s="12">
        <v>187832</v>
      </c>
      <c r="J34" s="12">
        <v>247617</v>
      </c>
      <c r="K34" s="12">
        <v>267801</v>
      </c>
      <c r="L34" s="5"/>
      <c r="M34" s="5"/>
      <c r="N34" s="4"/>
      <c r="O34" s="5"/>
      <c r="P34" s="5"/>
      <c r="Q34" s="4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</row>
    <row r="35" spans="1:186" x14ac:dyDescent="0.25">
      <c r="A35" s="31" t="s">
        <v>33</v>
      </c>
      <c r="B35" s="23" t="s">
        <v>23</v>
      </c>
      <c r="C35" s="11">
        <v>62319</v>
      </c>
      <c r="D35" s="11">
        <v>81254</v>
      </c>
      <c r="E35" s="11">
        <v>94002</v>
      </c>
      <c r="F35" s="11">
        <v>87511</v>
      </c>
      <c r="G35" s="11">
        <v>85101</v>
      </c>
      <c r="H35" s="11">
        <v>59903</v>
      </c>
      <c r="I35" s="12">
        <v>51520</v>
      </c>
      <c r="J35" s="12">
        <v>91439</v>
      </c>
      <c r="K35" s="12">
        <v>101546</v>
      </c>
      <c r="L35" s="5"/>
      <c r="M35" s="5"/>
      <c r="N35" s="4"/>
      <c r="O35" s="5"/>
      <c r="P35" s="5"/>
      <c r="Q35" s="4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</row>
    <row r="36" spans="1:186" x14ac:dyDescent="0.25">
      <c r="A36" s="32" t="s">
        <v>34</v>
      </c>
      <c r="B36" s="24" t="s">
        <v>44</v>
      </c>
      <c r="C36" s="18">
        <f>C33+C34-C35</f>
        <v>1920841</v>
      </c>
      <c r="D36" s="18">
        <f t="shared" ref="D36:K36" si="7">D33+D34-D35</f>
        <v>2166320</v>
      </c>
      <c r="E36" s="18">
        <f t="shared" si="7"/>
        <v>2559283</v>
      </c>
      <c r="F36" s="18">
        <f t="shared" si="7"/>
        <v>2953346</v>
      </c>
      <c r="G36" s="18">
        <f t="shared" si="7"/>
        <v>3593773</v>
      </c>
      <c r="H36" s="18">
        <f t="shared" si="7"/>
        <v>3947940</v>
      </c>
      <c r="I36" s="18">
        <f t="shared" si="7"/>
        <v>4371580</v>
      </c>
      <c r="J36" s="18">
        <f t="shared" si="7"/>
        <v>4984547</v>
      </c>
      <c r="K36" s="18">
        <f t="shared" si="7"/>
        <v>5535808</v>
      </c>
      <c r="L36" s="5"/>
      <c r="M36" s="5"/>
      <c r="N36" s="4"/>
      <c r="O36" s="5"/>
      <c r="P36" s="5"/>
      <c r="Q36" s="4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</row>
    <row r="37" spans="1:186" x14ac:dyDescent="0.25">
      <c r="A37" s="31" t="s">
        <v>35</v>
      </c>
      <c r="B37" s="23" t="s">
        <v>31</v>
      </c>
      <c r="C37" s="11">
        <v>36940</v>
      </c>
      <c r="D37" s="11">
        <v>37340</v>
      </c>
      <c r="E37" s="11">
        <v>37740</v>
      </c>
      <c r="F37" s="11">
        <v>38140</v>
      </c>
      <c r="G37" s="11">
        <v>38540</v>
      </c>
      <c r="H37" s="11">
        <v>38940</v>
      </c>
      <c r="I37" s="12">
        <v>39330</v>
      </c>
      <c r="J37" s="12">
        <v>39730</v>
      </c>
      <c r="K37" s="12">
        <v>40120</v>
      </c>
      <c r="R37" s="2"/>
      <c r="S37" s="2"/>
      <c r="T37" s="2"/>
      <c r="U37" s="2"/>
    </row>
    <row r="38" spans="1:186" x14ac:dyDescent="0.25">
      <c r="A38" s="32" t="s">
        <v>36</v>
      </c>
      <c r="B38" s="24" t="s">
        <v>47</v>
      </c>
      <c r="C38" s="18">
        <f>C36/C37*1000</f>
        <v>51998.944233892798</v>
      </c>
      <c r="D38" s="18">
        <f t="shared" ref="D38:K38" si="8">D36/D37*1000</f>
        <v>58016.068559185864</v>
      </c>
      <c r="E38" s="18">
        <f t="shared" si="8"/>
        <v>67813.540010598823</v>
      </c>
      <c r="F38" s="18">
        <f t="shared" si="8"/>
        <v>77434.347142108018</v>
      </c>
      <c r="G38" s="18">
        <f t="shared" si="8"/>
        <v>93247.872340425529</v>
      </c>
      <c r="H38" s="18">
        <f t="shared" si="8"/>
        <v>101385.20801232666</v>
      </c>
      <c r="I38" s="18">
        <f t="shared" si="8"/>
        <v>111151.28400711925</v>
      </c>
      <c r="J38" s="18">
        <f t="shared" si="8"/>
        <v>125460.53360181223</v>
      </c>
      <c r="K38" s="18">
        <f t="shared" si="8"/>
        <v>137981.25623130606</v>
      </c>
      <c r="Q38" s="4"/>
      <c r="R38" s="4"/>
      <c r="S38" s="4"/>
      <c r="T38" s="4"/>
      <c r="U38" s="4"/>
      <c r="BV38" s="5"/>
      <c r="BW38" s="5"/>
      <c r="BX38" s="5"/>
      <c r="BY38" s="5"/>
    </row>
    <row r="40" spans="1:186" x14ac:dyDescent="0.25">
      <c r="B40" s="1" t="s">
        <v>61</v>
      </c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1" max="1048575" man="1"/>
    <brk id="33" max="1048575" man="1"/>
    <brk id="49" max="1048575" man="1"/>
    <brk id="113" max="95" man="1"/>
    <brk id="149" max="1048575" man="1"/>
    <brk id="173" max="1048575" man="1"/>
    <brk id="181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D39"/>
  <sheetViews>
    <sheetView zoomScaleSheetLayoutView="100" workbookViewId="0">
      <pane xSplit="2" ySplit="5" topLeftCell="C24" activePane="bottomRight" state="frozen"/>
      <selection activeCell="H2" sqref="H2"/>
      <selection pane="topRight" activeCell="H2" sqref="H2"/>
      <selection pane="bottomLeft" activeCell="H2" sqref="H2"/>
      <selection pane="bottomRight" activeCell="H2" sqref="H2"/>
    </sheetView>
  </sheetViews>
  <sheetFormatPr defaultColWidth="8.85546875" defaultRowHeight="15" x14ac:dyDescent="0.25"/>
  <cols>
    <col min="1" max="1" width="11" style="1" customWidth="1"/>
    <col min="2" max="2" width="36.140625" style="1" customWidth="1"/>
    <col min="3" max="5" width="13.28515625" style="1" customWidth="1"/>
    <col min="6" max="8" width="13.28515625" style="3" customWidth="1"/>
    <col min="9" max="10" width="13.28515625" style="2" customWidth="1"/>
    <col min="11" max="11" width="13.28515625" style="3" customWidth="1"/>
    <col min="12" max="12" width="11.85546875" style="3" customWidth="1"/>
    <col min="13" max="13" width="11.28515625" style="3" customWidth="1"/>
    <col min="14" max="14" width="11.7109375" style="2" customWidth="1"/>
    <col min="15" max="15" width="9.140625" style="3" customWidth="1"/>
    <col min="16" max="16" width="10.85546875" style="3" customWidth="1"/>
    <col min="17" max="17" width="10.85546875" style="2" customWidth="1"/>
    <col min="18" max="18" width="11" style="3" customWidth="1"/>
    <col min="19" max="21" width="11.42578125" style="3" customWidth="1"/>
    <col min="22" max="49" width="9.140625" style="3" customWidth="1"/>
    <col min="50" max="50" width="12.42578125" style="3" customWidth="1"/>
    <col min="51" max="72" width="9.140625" style="3" customWidth="1"/>
    <col min="73" max="73" width="12.140625" style="3" customWidth="1"/>
    <col min="74" max="77" width="9.140625" style="3" customWidth="1"/>
    <col min="78" max="82" width="9.140625" style="3" hidden="1" customWidth="1"/>
    <col min="83" max="83" width="9.140625" style="3" customWidth="1"/>
    <col min="84" max="88" width="9.140625" style="3" hidden="1" customWidth="1"/>
    <col min="89" max="89" width="9.140625" style="3" customWidth="1"/>
    <col min="90" max="94" width="9.140625" style="3" hidden="1" customWidth="1"/>
    <col min="95" max="95" width="9.140625" style="3" customWidth="1"/>
    <col min="96" max="100" width="9.140625" style="3" hidden="1" customWidth="1"/>
    <col min="101" max="101" width="9.140625" style="3" customWidth="1"/>
    <col min="102" max="106" width="9.140625" style="3" hidden="1" customWidth="1"/>
    <col min="107" max="107" width="9.140625" style="2" customWidth="1"/>
    <col min="108" max="112" width="9.140625" style="2" hidden="1" customWidth="1"/>
    <col min="113" max="113" width="9.140625" style="2" customWidth="1"/>
    <col min="114" max="118" width="9.140625" style="2" hidden="1" customWidth="1"/>
    <col min="119" max="119" width="9.140625" style="2" customWidth="1"/>
    <col min="120" max="124" width="9.140625" style="2" hidden="1" customWidth="1"/>
    <col min="125" max="125" width="9.140625" style="2" customWidth="1"/>
    <col min="126" max="155" width="9.140625" style="3" customWidth="1"/>
    <col min="156" max="156" width="9.140625" style="3" hidden="1" customWidth="1"/>
    <col min="157" max="164" width="9.140625" style="3" customWidth="1"/>
    <col min="165" max="165" width="9.140625" style="3" hidden="1" customWidth="1"/>
    <col min="166" max="170" width="9.140625" style="3" customWidth="1"/>
    <col min="171" max="171" width="9.140625" style="3" hidden="1" customWidth="1"/>
    <col min="172" max="181" width="9.140625" style="3" customWidth="1"/>
    <col min="182" max="182" width="9.140625" style="3"/>
    <col min="183" max="185" width="8.85546875" style="3"/>
    <col min="186" max="186" width="12.7109375" style="3" bestFit="1" customWidth="1"/>
    <col min="187" max="16384" width="8.85546875" style="1"/>
  </cols>
  <sheetData>
    <row r="1" spans="1:186" ht="26.25" x14ac:dyDescent="0.4">
      <c r="A1" s="1" t="s">
        <v>42</v>
      </c>
      <c r="B1" s="10" t="s">
        <v>55</v>
      </c>
      <c r="H1" s="3" t="s">
        <v>73</v>
      </c>
      <c r="P1" s="4"/>
    </row>
    <row r="2" spans="1:186" ht="15.75" x14ac:dyDescent="0.25">
      <c r="A2" s="8" t="s">
        <v>38</v>
      </c>
    </row>
    <row r="3" spans="1:186" ht="15.75" x14ac:dyDescent="0.25">
      <c r="A3" s="8"/>
    </row>
    <row r="4" spans="1:186" ht="15.75" x14ac:dyDescent="0.25">
      <c r="A4" s="8"/>
      <c r="E4" s="7"/>
      <c r="F4" s="7" t="s">
        <v>46</v>
      </c>
      <c r="G4" s="7"/>
      <c r="H4" s="7"/>
    </row>
    <row r="5" spans="1:186" x14ac:dyDescent="0.25">
      <c r="A5" s="25" t="s">
        <v>0</v>
      </c>
      <c r="B5" s="26" t="s">
        <v>1</v>
      </c>
      <c r="C5" s="11" t="s">
        <v>20</v>
      </c>
      <c r="D5" s="11" t="s">
        <v>21</v>
      </c>
      <c r="E5" s="11" t="s">
        <v>22</v>
      </c>
      <c r="F5" s="11" t="s">
        <v>45</v>
      </c>
      <c r="G5" s="11" t="s">
        <v>54</v>
      </c>
      <c r="H5" s="11" t="s">
        <v>58</v>
      </c>
      <c r="I5" s="12" t="s">
        <v>59</v>
      </c>
      <c r="J5" s="12" t="s">
        <v>60</v>
      </c>
      <c r="K5" s="12" t="s">
        <v>62</v>
      </c>
    </row>
    <row r="6" spans="1:186" s="9" customFormat="1" x14ac:dyDescent="0.25">
      <c r="A6" s="19" t="s">
        <v>25</v>
      </c>
      <c r="B6" s="13" t="s">
        <v>2</v>
      </c>
      <c r="C6" s="14">
        <f>SUM(C7:C10)</f>
        <v>511201</v>
      </c>
      <c r="D6" s="14">
        <f t="shared" ref="D6:K6" si="0">SUM(D7:D10)</f>
        <v>550569</v>
      </c>
      <c r="E6" s="14">
        <f t="shared" si="0"/>
        <v>646611</v>
      </c>
      <c r="F6" s="14">
        <f t="shared" si="0"/>
        <v>670462</v>
      </c>
      <c r="G6" s="14">
        <f t="shared" si="0"/>
        <v>720113</v>
      </c>
      <c r="H6" s="14">
        <f t="shared" si="0"/>
        <v>748871</v>
      </c>
      <c r="I6" s="14">
        <f t="shared" si="0"/>
        <v>775492</v>
      </c>
      <c r="J6" s="14">
        <f t="shared" si="0"/>
        <v>820590</v>
      </c>
      <c r="K6" s="14">
        <f t="shared" si="0"/>
        <v>865216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2"/>
      <c r="GB6" s="2"/>
      <c r="GC6" s="2"/>
      <c r="GD6" s="3"/>
    </row>
    <row r="7" spans="1:186" x14ac:dyDescent="0.25">
      <c r="A7" s="27">
        <v>1.1000000000000001</v>
      </c>
      <c r="B7" s="15" t="s">
        <v>48</v>
      </c>
      <c r="C7" s="16">
        <v>318959</v>
      </c>
      <c r="D7" s="16">
        <v>337685</v>
      </c>
      <c r="E7" s="16">
        <v>367407</v>
      </c>
      <c r="F7" s="16">
        <v>371854</v>
      </c>
      <c r="G7" s="16">
        <v>368133</v>
      </c>
      <c r="H7" s="16">
        <v>393209</v>
      </c>
      <c r="I7" s="14">
        <v>423660</v>
      </c>
      <c r="J7" s="14">
        <v>431805</v>
      </c>
      <c r="K7" s="14">
        <v>442165</v>
      </c>
      <c r="L7" s="5"/>
      <c r="M7" s="5"/>
      <c r="N7" s="4"/>
      <c r="O7" s="5"/>
      <c r="P7" s="5"/>
      <c r="Q7" s="4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2"/>
      <c r="GB7" s="2"/>
      <c r="GC7" s="2"/>
    </row>
    <row r="8" spans="1:186" x14ac:dyDescent="0.25">
      <c r="A8" s="27">
        <v>1.2</v>
      </c>
      <c r="B8" s="15" t="s">
        <v>49</v>
      </c>
      <c r="C8" s="16">
        <v>33664</v>
      </c>
      <c r="D8" s="16">
        <v>36718</v>
      </c>
      <c r="E8" s="16">
        <v>69506</v>
      </c>
      <c r="F8" s="16">
        <v>50981</v>
      </c>
      <c r="G8" s="16">
        <v>54781</v>
      </c>
      <c r="H8" s="16">
        <v>76956</v>
      </c>
      <c r="I8" s="14">
        <v>75954</v>
      </c>
      <c r="J8" s="14">
        <v>98905</v>
      </c>
      <c r="K8" s="14">
        <v>117686</v>
      </c>
      <c r="L8" s="5"/>
      <c r="M8" s="5"/>
      <c r="N8" s="4"/>
      <c r="O8" s="5"/>
      <c r="P8" s="5"/>
      <c r="Q8" s="4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2"/>
      <c r="GB8" s="2"/>
      <c r="GC8" s="2"/>
    </row>
    <row r="9" spans="1:186" x14ac:dyDescent="0.25">
      <c r="A9" s="27">
        <v>1.3</v>
      </c>
      <c r="B9" s="15" t="s">
        <v>50</v>
      </c>
      <c r="C9" s="16">
        <v>109763</v>
      </c>
      <c r="D9" s="16">
        <v>109650</v>
      </c>
      <c r="E9" s="16">
        <v>131213</v>
      </c>
      <c r="F9" s="16">
        <v>125044</v>
      </c>
      <c r="G9" s="16">
        <v>165183</v>
      </c>
      <c r="H9" s="16">
        <v>142786</v>
      </c>
      <c r="I9" s="14">
        <v>140236</v>
      </c>
      <c r="J9" s="14">
        <v>147406</v>
      </c>
      <c r="K9" s="14">
        <v>156337</v>
      </c>
      <c r="L9" s="5"/>
      <c r="M9" s="5"/>
      <c r="N9" s="4"/>
      <c r="O9" s="5"/>
      <c r="P9" s="5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2"/>
      <c r="GB9" s="2"/>
      <c r="GC9" s="2"/>
    </row>
    <row r="10" spans="1:186" x14ac:dyDescent="0.25">
      <c r="A10" s="27">
        <v>1.4</v>
      </c>
      <c r="B10" s="15" t="s">
        <v>51</v>
      </c>
      <c r="C10" s="16">
        <v>48815</v>
      </c>
      <c r="D10" s="16">
        <v>66516</v>
      </c>
      <c r="E10" s="16">
        <v>78485</v>
      </c>
      <c r="F10" s="16">
        <v>122583</v>
      </c>
      <c r="G10" s="16">
        <v>132016</v>
      </c>
      <c r="H10" s="16">
        <v>135920</v>
      </c>
      <c r="I10" s="14">
        <v>135642</v>
      </c>
      <c r="J10" s="14">
        <v>142474</v>
      </c>
      <c r="K10" s="14">
        <v>149028</v>
      </c>
      <c r="L10" s="5"/>
      <c r="M10" s="5"/>
      <c r="N10" s="4"/>
      <c r="O10" s="5"/>
      <c r="P10" s="5"/>
      <c r="Q10" s="4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2"/>
      <c r="GB10" s="2"/>
      <c r="GC10" s="2"/>
    </row>
    <row r="11" spans="1:186" x14ac:dyDescent="0.25">
      <c r="A11" s="28" t="s">
        <v>63</v>
      </c>
      <c r="B11" s="15" t="s">
        <v>3</v>
      </c>
      <c r="C11" s="16">
        <v>118123</v>
      </c>
      <c r="D11" s="16">
        <v>123568</v>
      </c>
      <c r="E11" s="16">
        <v>124916</v>
      </c>
      <c r="F11" s="16">
        <v>357953</v>
      </c>
      <c r="G11" s="16">
        <v>345942</v>
      </c>
      <c r="H11" s="16">
        <v>372460</v>
      </c>
      <c r="I11" s="14">
        <v>364670</v>
      </c>
      <c r="J11" s="14">
        <v>422180</v>
      </c>
      <c r="K11" s="14">
        <v>454910</v>
      </c>
      <c r="L11" s="5"/>
      <c r="M11" s="5"/>
      <c r="N11" s="4"/>
      <c r="O11" s="5"/>
      <c r="P11" s="5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2"/>
      <c r="GB11" s="2"/>
      <c r="GC11" s="2"/>
    </row>
    <row r="12" spans="1:186" x14ac:dyDescent="0.25">
      <c r="A12" s="29"/>
      <c r="B12" s="17" t="s">
        <v>27</v>
      </c>
      <c r="C12" s="18">
        <f>C6+C11</f>
        <v>629324</v>
      </c>
      <c r="D12" s="18">
        <f t="shared" ref="D12:K12" si="1">D6+D11</f>
        <v>674137</v>
      </c>
      <c r="E12" s="18">
        <f t="shared" si="1"/>
        <v>771527</v>
      </c>
      <c r="F12" s="18">
        <f t="shared" si="1"/>
        <v>1028415</v>
      </c>
      <c r="G12" s="18">
        <f t="shared" si="1"/>
        <v>1066055</v>
      </c>
      <c r="H12" s="18">
        <f t="shared" si="1"/>
        <v>1121331</v>
      </c>
      <c r="I12" s="18">
        <f t="shared" si="1"/>
        <v>1140162</v>
      </c>
      <c r="J12" s="18">
        <f t="shared" si="1"/>
        <v>1242770</v>
      </c>
      <c r="K12" s="18">
        <f t="shared" si="1"/>
        <v>1320126</v>
      </c>
      <c r="L12" s="5"/>
      <c r="M12" s="5"/>
      <c r="N12" s="4"/>
      <c r="O12" s="5"/>
      <c r="P12" s="5"/>
      <c r="Q12" s="4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2"/>
      <c r="GB12" s="2"/>
      <c r="GC12" s="2"/>
    </row>
    <row r="13" spans="1:186" s="9" customFormat="1" x14ac:dyDescent="0.25">
      <c r="A13" s="19" t="s">
        <v>64</v>
      </c>
      <c r="B13" s="13" t="s">
        <v>4</v>
      </c>
      <c r="C13" s="14">
        <v>72651</v>
      </c>
      <c r="D13" s="14">
        <v>115351</v>
      </c>
      <c r="E13" s="14">
        <v>107836</v>
      </c>
      <c r="F13" s="14">
        <v>146293</v>
      </c>
      <c r="G13" s="14">
        <v>110593</v>
      </c>
      <c r="H13" s="14">
        <v>146648</v>
      </c>
      <c r="I13" s="14">
        <v>129820</v>
      </c>
      <c r="J13" s="14">
        <v>141251</v>
      </c>
      <c r="K13" s="14">
        <v>155756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2"/>
      <c r="GB13" s="2"/>
      <c r="GC13" s="2"/>
      <c r="GD13" s="3"/>
    </row>
    <row r="14" spans="1:186" ht="28.5" x14ac:dyDescent="0.25">
      <c r="A14" s="28" t="s">
        <v>65</v>
      </c>
      <c r="B14" s="15" t="s">
        <v>5</v>
      </c>
      <c r="C14" s="16">
        <v>44297</v>
      </c>
      <c r="D14" s="16">
        <v>53862</v>
      </c>
      <c r="E14" s="16">
        <v>45538</v>
      </c>
      <c r="F14" s="16">
        <v>126970</v>
      </c>
      <c r="G14" s="16">
        <v>109633</v>
      </c>
      <c r="H14" s="16">
        <v>134409</v>
      </c>
      <c r="I14" s="14">
        <v>165033</v>
      </c>
      <c r="J14" s="14">
        <v>170359</v>
      </c>
      <c r="K14" s="14">
        <v>187647</v>
      </c>
      <c r="L14" s="5"/>
      <c r="M14" s="5"/>
      <c r="N14" s="4"/>
      <c r="O14" s="5"/>
      <c r="P14" s="5"/>
      <c r="Q14" s="4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4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4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4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2"/>
      <c r="GB14" s="2"/>
      <c r="GC14" s="2"/>
    </row>
    <row r="15" spans="1:186" x14ac:dyDescent="0.25">
      <c r="A15" s="28" t="s">
        <v>66</v>
      </c>
      <c r="B15" s="15" t="s">
        <v>6</v>
      </c>
      <c r="C15" s="16">
        <v>148327</v>
      </c>
      <c r="D15" s="16">
        <v>149833</v>
      </c>
      <c r="E15" s="16">
        <v>167203</v>
      </c>
      <c r="F15" s="16">
        <v>134256</v>
      </c>
      <c r="G15" s="16">
        <v>164624</v>
      </c>
      <c r="H15" s="16">
        <v>203153</v>
      </c>
      <c r="I15" s="14">
        <v>206984</v>
      </c>
      <c r="J15" s="14">
        <v>258351</v>
      </c>
      <c r="K15" s="14">
        <v>295812</v>
      </c>
      <c r="L15" s="5"/>
      <c r="M15" s="5"/>
      <c r="N15" s="4"/>
      <c r="O15" s="5"/>
      <c r="P15" s="5"/>
      <c r="Q15" s="4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4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4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4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2"/>
      <c r="GB15" s="2"/>
      <c r="GC15" s="2"/>
    </row>
    <row r="16" spans="1:186" x14ac:dyDescent="0.25">
      <c r="A16" s="29"/>
      <c r="B16" s="17" t="s">
        <v>28</v>
      </c>
      <c r="C16" s="18">
        <f>+C13+C14+C15</f>
        <v>265275</v>
      </c>
      <c r="D16" s="18">
        <f t="shared" ref="D16:K16" si="2">+D13+D14+D15</f>
        <v>319046</v>
      </c>
      <c r="E16" s="18">
        <f t="shared" si="2"/>
        <v>320577</v>
      </c>
      <c r="F16" s="18">
        <f t="shared" si="2"/>
        <v>407519</v>
      </c>
      <c r="G16" s="18">
        <f t="shared" si="2"/>
        <v>384850</v>
      </c>
      <c r="H16" s="18">
        <f t="shared" si="2"/>
        <v>484210</v>
      </c>
      <c r="I16" s="18">
        <f t="shared" si="2"/>
        <v>501837</v>
      </c>
      <c r="J16" s="18">
        <f t="shared" si="2"/>
        <v>569961</v>
      </c>
      <c r="K16" s="18">
        <f t="shared" si="2"/>
        <v>639215</v>
      </c>
      <c r="L16" s="5"/>
      <c r="M16" s="5"/>
      <c r="N16" s="4"/>
      <c r="O16" s="5"/>
      <c r="P16" s="5"/>
      <c r="Q16" s="4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4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4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4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2"/>
      <c r="GB16" s="2"/>
      <c r="GC16" s="2"/>
    </row>
    <row r="17" spans="1:186" s="9" customFormat="1" x14ac:dyDescent="0.25">
      <c r="A17" s="19" t="s">
        <v>67</v>
      </c>
      <c r="B17" s="13" t="s">
        <v>7</v>
      </c>
      <c r="C17" s="14">
        <f>C18+C19</f>
        <v>226839</v>
      </c>
      <c r="D17" s="14">
        <f t="shared" ref="D17:K17" si="3">D18+D19</f>
        <v>262147</v>
      </c>
      <c r="E17" s="14">
        <f t="shared" si="3"/>
        <v>250939</v>
      </c>
      <c r="F17" s="14">
        <f t="shared" si="3"/>
        <v>318626</v>
      </c>
      <c r="G17" s="14">
        <f t="shared" si="3"/>
        <v>241102</v>
      </c>
      <c r="H17" s="14">
        <f t="shared" si="3"/>
        <v>279845</v>
      </c>
      <c r="I17" s="14">
        <f t="shared" si="3"/>
        <v>407744</v>
      </c>
      <c r="J17" s="14">
        <f t="shared" si="3"/>
        <v>441071</v>
      </c>
      <c r="K17" s="14">
        <f t="shared" si="3"/>
        <v>477105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2"/>
      <c r="GB17" s="2"/>
      <c r="GC17" s="2"/>
      <c r="GD17" s="3"/>
    </row>
    <row r="18" spans="1:186" x14ac:dyDescent="0.25">
      <c r="A18" s="27">
        <v>6.1</v>
      </c>
      <c r="B18" s="15" t="s">
        <v>8</v>
      </c>
      <c r="C18" s="16">
        <v>218359</v>
      </c>
      <c r="D18" s="16">
        <v>252605</v>
      </c>
      <c r="E18" s="16">
        <v>241152</v>
      </c>
      <c r="F18" s="16">
        <v>308161</v>
      </c>
      <c r="G18" s="16">
        <v>233724</v>
      </c>
      <c r="H18" s="16">
        <v>268364</v>
      </c>
      <c r="I18" s="14">
        <v>395270</v>
      </c>
      <c r="J18" s="14">
        <v>427699</v>
      </c>
      <c r="K18" s="14">
        <v>462770</v>
      </c>
      <c r="L18" s="5"/>
      <c r="M18" s="5"/>
      <c r="N18" s="4"/>
      <c r="O18" s="5"/>
      <c r="P18" s="5"/>
      <c r="Q18" s="4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2"/>
      <c r="GB18" s="2"/>
      <c r="GC18" s="2"/>
    </row>
    <row r="19" spans="1:186" x14ac:dyDescent="0.25">
      <c r="A19" s="27">
        <v>6.2</v>
      </c>
      <c r="B19" s="15" t="s">
        <v>9</v>
      </c>
      <c r="C19" s="16">
        <v>8480</v>
      </c>
      <c r="D19" s="16">
        <v>9542</v>
      </c>
      <c r="E19" s="16">
        <v>9787</v>
      </c>
      <c r="F19" s="16">
        <v>10465</v>
      </c>
      <c r="G19" s="16">
        <v>7378</v>
      </c>
      <c r="H19" s="16">
        <v>11481</v>
      </c>
      <c r="I19" s="14">
        <v>12474</v>
      </c>
      <c r="J19" s="14">
        <v>13372</v>
      </c>
      <c r="K19" s="14">
        <v>14335</v>
      </c>
      <c r="L19" s="5"/>
      <c r="M19" s="5"/>
      <c r="N19" s="4"/>
      <c r="O19" s="5"/>
      <c r="P19" s="5"/>
      <c r="Q19" s="4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2"/>
      <c r="GB19" s="2"/>
      <c r="GC19" s="2"/>
    </row>
    <row r="20" spans="1:186" s="9" customFormat="1" ht="28.5" x14ac:dyDescent="0.25">
      <c r="A20" s="19" t="s">
        <v>68</v>
      </c>
      <c r="B20" s="20" t="s">
        <v>10</v>
      </c>
      <c r="C20" s="14">
        <f>SUM(C21:C27)</f>
        <v>84316</v>
      </c>
      <c r="D20" s="14">
        <f t="shared" ref="D20:K20" si="4">SUM(D21:D27)</f>
        <v>76271</v>
      </c>
      <c r="E20" s="14">
        <f t="shared" si="4"/>
        <v>79274</v>
      </c>
      <c r="F20" s="14">
        <f t="shared" si="4"/>
        <v>108141</v>
      </c>
      <c r="G20" s="14">
        <f t="shared" si="4"/>
        <v>123047</v>
      </c>
      <c r="H20" s="14">
        <f t="shared" si="4"/>
        <v>135064</v>
      </c>
      <c r="I20" s="14">
        <f t="shared" si="4"/>
        <v>137659</v>
      </c>
      <c r="J20" s="14">
        <f t="shared" si="4"/>
        <v>145030</v>
      </c>
      <c r="K20" s="14">
        <f t="shared" si="4"/>
        <v>151885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2"/>
      <c r="GB20" s="2"/>
      <c r="GC20" s="2"/>
      <c r="GD20" s="3"/>
    </row>
    <row r="21" spans="1:186" x14ac:dyDescent="0.25">
      <c r="A21" s="27">
        <v>7.1</v>
      </c>
      <c r="B21" s="15" t="s">
        <v>11</v>
      </c>
      <c r="C21" s="16">
        <v>224</v>
      </c>
      <c r="D21" s="16">
        <v>248</v>
      </c>
      <c r="E21" s="16">
        <v>817</v>
      </c>
      <c r="F21" s="16">
        <v>981</v>
      </c>
      <c r="G21" s="16">
        <v>1109</v>
      </c>
      <c r="H21" s="16">
        <v>700</v>
      </c>
      <c r="I21" s="14">
        <v>819</v>
      </c>
      <c r="J21" s="14">
        <v>885</v>
      </c>
      <c r="K21" s="14">
        <v>957</v>
      </c>
      <c r="L21" s="5"/>
      <c r="M21" s="5"/>
      <c r="N21" s="4"/>
      <c r="O21" s="5"/>
      <c r="P21" s="5"/>
      <c r="Q21" s="4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2"/>
      <c r="GB21" s="2"/>
      <c r="GC21" s="2"/>
    </row>
    <row r="22" spans="1:186" x14ac:dyDescent="0.25">
      <c r="A22" s="27">
        <v>7.2</v>
      </c>
      <c r="B22" s="15" t="s">
        <v>12</v>
      </c>
      <c r="C22" s="16"/>
      <c r="D22" s="16"/>
      <c r="E22" s="16"/>
      <c r="F22" s="16"/>
      <c r="G22" s="16"/>
      <c r="H22" s="16"/>
      <c r="I22" s="14"/>
      <c r="J22" s="14"/>
      <c r="K22" s="14"/>
      <c r="L22" s="5"/>
      <c r="M22" s="5"/>
      <c r="N22" s="4"/>
      <c r="O22" s="5"/>
      <c r="P22" s="5"/>
      <c r="Q22" s="4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2"/>
      <c r="GB22" s="2"/>
      <c r="GC22" s="2"/>
    </row>
    <row r="23" spans="1:186" x14ac:dyDescent="0.25">
      <c r="A23" s="27">
        <v>7.3</v>
      </c>
      <c r="B23" s="15" t="s">
        <v>13</v>
      </c>
      <c r="C23" s="16"/>
      <c r="D23" s="16"/>
      <c r="E23" s="16"/>
      <c r="F23" s="16"/>
      <c r="G23" s="16"/>
      <c r="H23" s="16"/>
      <c r="I23" s="14"/>
      <c r="J23" s="14"/>
      <c r="K23" s="14"/>
      <c r="L23" s="5"/>
      <c r="M23" s="5"/>
      <c r="N23" s="4"/>
      <c r="O23" s="5"/>
      <c r="P23" s="5"/>
      <c r="Q23" s="4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2"/>
      <c r="GB23" s="2"/>
      <c r="GC23" s="2"/>
    </row>
    <row r="24" spans="1:186" x14ac:dyDescent="0.25">
      <c r="A24" s="27">
        <v>7.4</v>
      </c>
      <c r="B24" s="15" t="s">
        <v>14</v>
      </c>
      <c r="C24" s="16"/>
      <c r="D24" s="16"/>
      <c r="E24" s="16"/>
      <c r="F24" s="16"/>
      <c r="G24" s="16"/>
      <c r="H24" s="16"/>
      <c r="I24" s="14"/>
      <c r="J24" s="14"/>
      <c r="K24" s="14"/>
      <c r="L24" s="5"/>
      <c r="M24" s="5"/>
      <c r="N24" s="4"/>
      <c r="O24" s="5"/>
      <c r="P24" s="5"/>
      <c r="Q24" s="4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2"/>
      <c r="GB24" s="2"/>
      <c r="GC24" s="2"/>
    </row>
    <row r="25" spans="1:186" x14ac:dyDescent="0.25">
      <c r="A25" s="27">
        <v>7.5</v>
      </c>
      <c r="B25" s="15" t="s">
        <v>56</v>
      </c>
      <c r="C25" s="16">
        <v>46677</v>
      </c>
      <c r="D25" s="16">
        <v>62940</v>
      </c>
      <c r="E25" s="16">
        <v>64414</v>
      </c>
      <c r="F25" s="16">
        <v>51847</v>
      </c>
      <c r="G25" s="16">
        <v>57312</v>
      </c>
      <c r="H25" s="16">
        <v>68177</v>
      </c>
      <c r="I25" s="14">
        <v>73466</v>
      </c>
      <c r="J25" s="14">
        <v>80766</v>
      </c>
      <c r="K25" s="14">
        <v>86823</v>
      </c>
      <c r="L25" s="5"/>
      <c r="M25" s="5"/>
      <c r="N25" s="4"/>
      <c r="O25" s="5"/>
      <c r="P25" s="5"/>
      <c r="Q25" s="4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2"/>
      <c r="GB25" s="2"/>
      <c r="GC25" s="2"/>
    </row>
    <row r="26" spans="1:186" x14ac:dyDescent="0.25">
      <c r="A26" s="27">
        <v>7.6</v>
      </c>
      <c r="B26" s="15" t="s">
        <v>15</v>
      </c>
      <c r="C26" s="16">
        <v>151</v>
      </c>
      <c r="D26" s="16">
        <v>182</v>
      </c>
      <c r="E26" s="16">
        <v>193</v>
      </c>
      <c r="F26" s="16">
        <v>201</v>
      </c>
      <c r="G26" s="16">
        <v>181</v>
      </c>
      <c r="H26" s="16">
        <v>273</v>
      </c>
      <c r="I26" s="14">
        <v>150</v>
      </c>
      <c r="J26" s="14">
        <v>297</v>
      </c>
      <c r="K26" s="14">
        <v>392</v>
      </c>
      <c r="L26" s="5"/>
      <c r="M26" s="5"/>
      <c r="N26" s="4"/>
      <c r="O26" s="5"/>
      <c r="P26" s="5"/>
      <c r="Q26" s="4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2"/>
      <c r="GB26" s="2"/>
      <c r="GC26" s="2"/>
    </row>
    <row r="27" spans="1:186" ht="28.5" x14ac:dyDescent="0.25">
      <c r="A27" s="27">
        <v>7.7</v>
      </c>
      <c r="B27" s="15" t="s">
        <v>16</v>
      </c>
      <c r="C27" s="16">
        <v>37264</v>
      </c>
      <c r="D27" s="16">
        <v>12901</v>
      </c>
      <c r="E27" s="16">
        <v>13850</v>
      </c>
      <c r="F27" s="16">
        <v>55112</v>
      </c>
      <c r="G27" s="16">
        <v>64445</v>
      </c>
      <c r="H27" s="16">
        <v>65914</v>
      </c>
      <c r="I27" s="14">
        <v>63224</v>
      </c>
      <c r="J27" s="14">
        <v>63082</v>
      </c>
      <c r="K27" s="14">
        <v>63713</v>
      </c>
      <c r="L27" s="5"/>
      <c r="M27" s="5"/>
      <c r="N27" s="4"/>
      <c r="O27" s="5"/>
      <c r="P27" s="5"/>
      <c r="Q27" s="4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2"/>
      <c r="GB27" s="2"/>
      <c r="GC27" s="2"/>
    </row>
    <row r="28" spans="1:186" x14ac:dyDescent="0.25">
      <c r="A28" s="28" t="s">
        <v>69</v>
      </c>
      <c r="B28" s="15" t="s">
        <v>17</v>
      </c>
      <c r="C28" s="16">
        <v>57103</v>
      </c>
      <c r="D28" s="16">
        <v>65436</v>
      </c>
      <c r="E28" s="16">
        <v>69287</v>
      </c>
      <c r="F28" s="16">
        <v>82174</v>
      </c>
      <c r="G28" s="16">
        <v>116704</v>
      </c>
      <c r="H28" s="16">
        <v>94142</v>
      </c>
      <c r="I28" s="14">
        <v>117322</v>
      </c>
      <c r="J28" s="14">
        <v>108539</v>
      </c>
      <c r="K28" s="14">
        <v>112338</v>
      </c>
      <c r="L28" s="5"/>
      <c r="M28" s="5"/>
      <c r="N28" s="4"/>
      <c r="O28" s="5"/>
      <c r="P28" s="5"/>
      <c r="Q28" s="4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2"/>
      <c r="GB28" s="2"/>
      <c r="GC28" s="2"/>
    </row>
    <row r="29" spans="1:186" ht="28.5" x14ac:dyDescent="0.25">
      <c r="A29" s="28" t="s">
        <v>70</v>
      </c>
      <c r="B29" s="15" t="s">
        <v>18</v>
      </c>
      <c r="C29" s="16">
        <v>119572</v>
      </c>
      <c r="D29" s="16">
        <v>133892</v>
      </c>
      <c r="E29" s="16">
        <v>144245</v>
      </c>
      <c r="F29" s="16">
        <v>161915</v>
      </c>
      <c r="G29" s="16">
        <v>123383</v>
      </c>
      <c r="H29" s="16">
        <v>144582</v>
      </c>
      <c r="I29" s="14">
        <v>206132</v>
      </c>
      <c r="J29" s="14">
        <v>214210</v>
      </c>
      <c r="K29" s="14">
        <v>222564</v>
      </c>
      <c r="L29" s="5"/>
      <c r="M29" s="5"/>
      <c r="N29" s="4"/>
      <c r="O29" s="5"/>
      <c r="P29" s="5"/>
      <c r="Q29" s="4"/>
      <c r="R29" s="6"/>
      <c r="S29" s="6"/>
      <c r="T29" s="6"/>
      <c r="U29" s="6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2"/>
      <c r="GB29" s="2"/>
      <c r="GC29" s="2"/>
    </row>
    <row r="30" spans="1:186" x14ac:dyDescent="0.25">
      <c r="A30" s="28" t="s">
        <v>71</v>
      </c>
      <c r="B30" s="15" t="s">
        <v>43</v>
      </c>
      <c r="C30" s="16">
        <v>241678</v>
      </c>
      <c r="D30" s="16">
        <v>264358</v>
      </c>
      <c r="E30" s="16">
        <v>273604</v>
      </c>
      <c r="F30" s="16">
        <v>297515</v>
      </c>
      <c r="G30" s="16">
        <v>291630</v>
      </c>
      <c r="H30" s="16">
        <v>377456</v>
      </c>
      <c r="I30" s="14">
        <v>385561</v>
      </c>
      <c r="J30" s="14">
        <v>515364</v>
      </c>
      <c r="K30" s="14">
        <v>602379</v>
      </c>
      <c r="L30" s="5"/>
      <c r="M30" s="5"/>
      <c r="N30" s="4"/>
      <c r="O30" s="5"/>
      <c r="P30" s="5"/>
      <c r="Q30" s="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2"/>
      <c r="GB30" s="2"/>
      <c r="GC30" s="2"/>
    </row>
    <row r="31" spans="1:186" x14ac:dyDescent="0.25">
      <c r="A31" s="28" t="s">
        <v>72</v>
      </c>
      <c r="B31" s="15" t="s">
        <v>19</v>
      </c>
      <c r="C31" s="16">
        <v>255446</v>
      </c>
      <c r="D31" s="16">
        <v>257379</v>
      </c>
      <c r="E31" s="16">
        <v>325136</v>
      </c>
      <c r="F31" s="16">
        <v>245756</v>
      </c>
      <c r="G31" s="16">
        <v>240464</v>
      </c>
      <c r="H31" s="16">
        <v>252672</v>
      </c>
      <c r="I31" s="14">
        <v>350457</v>
      </c>
      <c r="J31" s="14">
        <v>332135</v>
      </c>
      <c r="K31" s="14">
        <v>391675</v>
      </c>
      <c r="L31" s="5"/>
      <c r="M31" s="5"/>
      <c r="N31" s="4"/>
      <c r="O31" s="5"/>
      <c r="P31" s="5"/>
      <c r="Q31" s="4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2"/>
      <c r="GB31" s="2"/>
      <c r="GC31" s="2"/>
    </row>
    <row r="32" spans="1:186" x14ac:dyDescent="0.25">
      <c r="A32" s="29"/>
      <c r="B32" s="17" t="s">
        <v>29</v>
      </c>
      <c r="C32" s="18">
        <f>C17+C20+C28+C29+C30+C31</f>
        <v>984954</v>
      </c>
      <c r="D32" s="18">
        <f t="shared" ref="D32:K32" si="5">D17+D20+D28+D29+D30+D31</f>
        <v>1059483</v>
      </c>
      <c r="E32" s="18">
        <f t="shared" si="5"/>
        <v>1142485</v>
      </c>
      <c r="F32" s="18">
        <f t="shared" si="5"/>
        <v>1214127</v>
      </c>
      <c r="G32" s="18">
        <f t="shared" si="5"/>
        <v>1136330</v>
      </c>
      <c r="H32" s="18">
        <f t="shared" si="5"/>
        <v>1283761</v>
      </c>
      <c r="I32" s="18">
        <f t="shared" si="5"/>
        <v>1604875</v>
      </c>
      <c r="J32" s="18">
        <f t="shared" si="5"/>
        <v>1756349</v>
      </c>
      <c r="K32" s="18">
        <f t="shared" si="5"/>
        <v>1957946</v>
      </c>
      <c r="L32" s="5"/>
      <c r="M32" s="5"/>
      <c r="N32" s="4"/>
      <c r="O32" s="5"/>
      <c r="P32" s="5"/>
      <c r="Q32" s="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2"/>
      <c r="GB32" s="2"/>
      <c r="GC32" s="2"/>
    </row>
    <row r="33" spans="1:186" s="9" customFormat="1" x14ac:dyDescent="0.25">
      <c r="A33" s="30" t="s">
        <v>26</v>
      </c>
      <c r="B33" s="21" t="s">
        <v>30</v>
      </c>
      <c r="C33" s="22">
        <f>C6+C11+C13+C14+C15+C17+C20+C28+C29+C30+C31</f>
        <v>1879553</v>
      </c>
      <c r="D33" s="22">
        <f>D6+D11+D13+D14+D15+D17+D20+D28+D29+D30+D31</f>
        <v>2052666</v>
      </c>
      <c r="E33" s="22">
        <f>E6+E11+E13+E14+E15+E17+E20+E28+E29+E30+E31</f>
        <v>2234589</v>
      </c>
      <c r="F33" s="22">
        <f>F6+F11+F13+F14+F15+F17+F20+F28+F29+F30+F31</f>
        <v>2650061</v>
      </c>
      <c r="G33" s="22">
        <f t="shared" ref="G33:K33" si="6">G6+G11+G13+G14+G15+G17+G20+G28+G29+G30+G31</f>
        <v>2587235</v>
      </c>
      <c r="H33" s="22">
        <f t="shared" si="6"/>
        <v>2889302</v>
      </c>
      <c r="I33" s="22">
        <f t="shared" si="6"/>
        <v>3246874</v>
      </c>
      <c r="J33" s="22">
        <f t="shared" si="6"/>
        <v>3569080</v>
      </c>
      <c r="K33" s="22">
        <f t="shared" si="6"/>
        <v>3917287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2"/>
      <c r="GB33" s="2"/>
      <c r="GC33" s="2"/>
      <c r="GD33" s="3"/>
    </row>
    <row r="34" spans="1:186" x14ac:dyDescent="0.25">
      <c r="A34" s="31" t="s">
        <v>32</v>
      </c>
      <c r="B34" s="23" t="s">
        <v>24</v>
      </c>
      <c r="C34" s="11">
        <v>103607</v>
      </c>
      <c r="D34" s="11">
        <v>109905</v>
      </c>
      <c r="E34" s="11">
        <v>128765</v>
      </c>
      <c r="F34" s="11">
        <v>125375</v>
      </c>
      <c r="G34" s="11">
        <v>168003</v>
      </c>
      <c r="H34" s="11">
        <v>220766</v>
      </c>
      <c r="I34" s="12">
        <v>158525</v>
      </c>
      <c r="J34" s="12">
        <v>201670</v>
      </c>
      <c r="K34" s="14">
        <v>218094.91901459853</v>
      </c>
      <c r="L34" s="5"/>
      <c r="M34" s="5"/>
      <c r="N34" s="4"/>
      <c r="O34" s="5"/>
      <c r="P34" s="5"/>
      <c r="Q34" s="4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</row>
    <row r="35" spans="1:186" x14ac:dyDescent="0.25">
      <c r="A35" s="31" t="s">
        <v>33</v>
      </c>
      <c r="B35" s="23" t="s">
        <v>23</v>
      </c>
      <c r="C35" s="11">
        <v>62319</v>
      </c>
      <c r="D35" s="11">
        <v>75274</v>
      </c>
      <c r="E35" s="11">
        <v>81443</v>
      </c>
      <c r="F35" s="11">
        <v>78915</v>
      </c>
      <c r="G35" s="11">
        <v>76548</v>
      </c>
      <c r="H35" s="11">
        <v>56309</v>
      </c>
      <c r="I35" s="12">
        <v>43481</v>
      </c>
      <c r="J35" s="12">
        <v>74472</v>
      </c>
      <c r="K35" s="14">
        <v>82698.581814198071</v>
      </c>
      <c r="L35" s="5"/>
      <c r="M35" s="5"/>
      <c r="N35" s="4"/>
      <c r="O35" s="5"/>
      <c r="P35" s="5"/>
      <c r="Q35" s="4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</row>
    <row r="36" spans="1:186" x14ac:dyDescent="0.25">
      <c r="A36" s="32" t="s">
        <v>34</v>
      </c>
      <c r="B36" s="24" t="s">
        <v>44</v>
      </c>
      <c r="C36" s="18">
        <f>C33+C34-C35</f>
        <v>1920841</v>
      </c>
      <c r="D36" s="18">
        <f t="shared" ref="D36:K36" si="7">D33+D34-D35</f>
        <v>2087297</v>
      </c>
      <c r="E36" s="18">
        <f t="shared" si="7"/>
        <v>2281911</v>
      </c>
      <c r="F36" s="18">
        <f t="shared" si="7"/>
        <v>2696521</v>
      </c>
      <c r="G36" s="18">
        <f t="shared" si="7"/>
        <v>2678690</v>
      </c>
      <c r="H36" s="18">
        <f t="shared" si="7"/>
        <v>3053759</v>
      </c>
      <c r="I36" s="18">
        <f t="shared" si="7"/>
        <v>3361918</v>
      </c>
      <c r="J36" s="18">
        <f t="shared" si="7"/>
        <v>3696278</v>
      </c>
      <c r="K36" s="18">
        <f t="shared" si="7"/>
        <v>4052683.3372004004</v>
      </c>
      <c r="L36" s="5"/>
      <c r="M36" s="5"/>
      <c r="N36" s="4"/>
      <c r="O36" s="5"/>
      <c r="P36" s="5"/>
      <c r="Q36" s="4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</row>
    <row r="37" spans="1:186" x14ac:dyDescent="0.25">
      <c r="A37" s="31" t="s">
        <v>35</v>
      </c>
      <c r="B37" s="23" t="s">
        <v>31</v>
      </c>
      <c r="C37" s="11">
        <f>GSVA_cur!C37</f>
        <v>36940</v>
      </c>
      <c r="D37" s="11">
        <f>GSVA_cur!D37</f>
        <v>37340</v>
      </c>
      <c r="E37" s="11">
        <f>GSVA_cur!E37</f>
        <v>37740</v>
      </c>
      <c r="F37" s="11">
        <f>GSVA_cur!F37</f>
        <v>38140</v>
      </c>
      <c r="G37" s="11">
        <f>GSVA_cur!G37</f>
        <v>38540</v>
      </c>
      <c r="H37" s="11">
        <f>GSVA_cur!H37</f>
        <v>38940</v>
      </c>
      <c r="I37" s="11">
        <f>GSVA_cur!I37</f>
        <v>39330</v>
      </c>
      <c r="J37" s="11">
        <f>GSVA_cur!J37</f>
        <v>39730</v>
      </c>
      <c r="K37" s="11">
        <f>GSVA_cur!K37</f>
        <v>40120</v>
      </c>
      <c r="R37" s="2"/>
      <c r="S37" s="2"/>
      <c r="T37" s="2"/>
      <c r="U37" s="2"/>
    </row>
    <row r="38" spans="1:186" x14ac:dyDescent="0.25">
      <c r="A38" s="32" t="s">
        <v>36</v>
      </c>
      <c r="B38" s="24" t="s">
        <v>47</v>
      </c>
      <c r="C38" s="18">
        <f>C36/C37*1000</f>
        <v>51998.944233892798</v>
      </c>
      <c r="D38" s="18">
        <f t="shared" ref="D38:K38" si="8">D36/D37*1000</f>
        <v>55899.758971612217</v>
      </c>
      <c r="E38" s="18">
        <f t="shared" si="8"/>
        <v>60463.990461049281</v>
      </c>
      <c r="F38" s="18">
        <f t="shared" si="8"/>
        <v>70700.603041426322</v>
      </c>
      <c r="G38" s="18">
        <f t="shared" si="8"/>
        <v>69504.151530877003</v>
      </c>
      <c r="H38" s="18">
        <f t="shared" si="8"/>
        <v>78422.162300975862</v>
      </c>
      <c r="I38" s="18">
        <f t="shared" si="8"/>
        <v>85479.735570811084</v>
      </c>
      <c r="J38" s="18">
        <f t="shared" si="8"/>
        <v>93034.935816763158</v>
      </c>
      <c r="K38" s="18">
        <f t="shared" si="8"/>
        <v>101014.04130609173</v>
      </c>
      <c r="Q38" s="4"/>
      <c r="R38" s="4"/>
      <c r="S38" s="4"/>
      <c r="T38" s="4"/>
      <c r="U38" s="4"/>
      <c r="BV38" s="5"/>
      <c r="BW38" s="5"/>
      <c r="BX38" s="5"/>
      <c r="BY38" s="5"/>
    </row>
    <row r="39" spans="1:186" x14ac:dyDescent="0.25">
      <c r="B39" s="1" t="s">
        <v>57</v>
      </c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1" max="1048575" man="1"/>
    <brk id="33" max="1048575" man="1"/>
    <brk id="49" max="1048575" man="1"/>
    <brk id="113" max="95" man="1"/>
    <brk id="149" max="1048575" man="1"/>
    <brk id="173" max="1048575" man="1"/>
    <brk id="181" max="9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D39"/>
  <sheetViews>
    <sheetView zoomScale="115" zoomScaleNormal="115" zoomScaleSheetLayoutView="100" workbookViewId="0">
      <pane xSplit="2" ySplit="5" topLeftCell="C33" activePane="bottomRight" state="frozen"/>
      <selection activeCell="H2" sqref="H2"/>
      <selection pane="topRight" activeCell="H2" sqref="H2"/>
      <selection pane="bottomLeft" activeCell="H2" sqref="H2"/>
      <selection pane="bottomRight" activeCell="D3" sqref="D3"/>
    </sheetView>
  </sheetViews>
  <sheetFormatPr defaultColWidth="8.85546875" defaultRowHeight="15" x14ac:dyDescent="0.25"/>
  <cols>
    <col min="1" max="1" width="11" style="1" customWidth="1"/>
    <col min="2" max="2" width="34.28515625" style="1" customWidth="1"/>
    <col min="3" max="5" width="12.140625" style="1" customWidth="1"/>
    <col min="6" max="8" width="12.140625" style="3" customWidth="1"/>
    <col min="9" max="10" width="12.140625" style="2" customWidth="1"/>
    <col min="11" max="11" width="12.140625" style="3" customWidth="1"/>
    <col min="12" max="12" width="11.85546875" style="3" customWidth="1"/>
    <col min="13" max="13" width="11.28515625" style="3" customWidth="1"/>
    <col min="14" max="14" width="11.7109375" style="2" customWidth="1"/>
    <col min="15" max="15" width="9.140625" style="3" customWidth="1"/>
    <col min="16" max="16" width="10.85546875" style="3" customWidth="1"/>
    <col min="17" max="17" width="10.85546875" style="2" customWidth="1"/>
    <col min="18" max="18" width="11" style="3" customWidth="1"/>
    <col min="19" max="21" width="11.42578125" style="3" customWidth="1"/>
    <col min="22" max="49" width="9.140625" style="3" customWidth="1"/>
    <col min="50" max="50" width="12.42578125" style="3" customWidth="1"/>
    <col min="51" max="72" width="9.140625" style="3" customWidth="1"/>
    <col min="73" max="73" width="12.140625" style="3" customWidth="1"/>
    <col min="74" max="77" width="9.140625" style="3" customWidth="1"/>
    <col min="78" max="82" width="9.140625" style="3" hidden="1" customWidth="1"/>
    <col min="83" max="83" width="9.140625" style="3" customWidth="1"/>
    <col min="84" max="88" width="9.140625" style="3" hidden="1" customWidth="1"/>
    <col min="89" max="89" width="9.140625" style="3" customWidth="1"/>
    <col min="90" max="94" width="9.140625" style="3" hidden="1" customWidth="1"/>
    <col min="95" max="95" width="9.140625" style="3" customWidth="1"/>
    <col min="96" max="100" width="9.140625" style="3" hidden="1" customWidth="1"/>
    <col min="101" max="101" width="9.140625" style="3" customWidth="1"/>
    <col min="102" max="106" width="9.140625" style="3" hidden="1" customWidth="1"/>
    <col min="107" max="107" width="9.140625" style="2" customWidth="1"/>
    <col min="108" max="112" width="9.140625" style="2" hidden="1" customWidth="1"/>
    <col min="113" max="113" width="9.140625" style="2" customWidth="1"/>
    <col min="114" max="118" width="9.140625" style="2" hidden="1" customWidth="1"/>
    <col min="119" max="119" width="9.140625" style="2" customWidth="1"/>
    <col min="120" max="124" width="9.140625" style="2" hidden="1" customWidth="1"/>
    <col min="125" max="125" width="9.140625" style="2" customWidth="1"/>
    <col min="126" max="155" width="9.140625" style="3" customWidth="1"/>
    <col min="156" max="156" width="9.140625" style="3" hidden="1" customWidth="1"/>
    <col min="157" max="164" width="9.140625" style="3" customWidth="1"/>
    <col min="165" max="165" width="9.140625" style="3" hidden="1" customWidth="1"/>
    <col min="166" max="170" width="9.140625" style="3" customWidth="1"/>
    <col min="171" max="171" width="9.140625" style="3" hidden="1" customWidth="1"/>
    <col min="172" max="181" width="9.140625" style="3" customWidth="1"/>
    <col min="182" max="185" width="8.85546875" style="3"/>
    <col min="186" max="186" width="12.7109375" style="3" bestFit="1" customWidth="1"/>
    <col min="187" max="16384" width="8.85546875" style="1"/>
  </cols>
  <sheetData>
    <row r="1" spans="1:186" ht="26.25" x14ac:dyDescent="0.4">
      <c r="A1" s="1" t="s">
        <v>42</v>
      </c>
      <c r="B1" s="10" t="s">
        <v>55</v>
      </c>
      <c r="H1" s="3" t="s">
        <v>73</v>
      </c>
      <c r="P1" s="4"/>
    </row>
    <row r="2" spans="1:186" ht="15.75" x14ac:dyDescent="0.25">
      <c r="A2" s="8" t="s">
        <v>39</v>
      </c>
    </row>
    <row r="3" spans="1:186" ht="15.75" x14ac:dyDescent="0.25">
      <c r="A3" s="8"/>
    </row>
    <row r="4" spans="1:186" ht="15.75" x14ac:dyDescent="0.25">
      <c r="A4" s="8"/>
      <c r="E4" s="7"/>
      <c r="F4" s="7" t="s">
        <v>46</v>
      </c>
      <c r="G4" s="7"/>
      <c r="H4" s="7"/>
    </row>
    <row r="5" spans="1:186" x14ac:dyDescent="0.25">
      <c r="A5" s="25" t="s">
        <v>0</v>
      </c>
      <c r="B5" s="26" t="s">
        <v>1</v>
      </c>
      <c r="C5" s="11" t="s">
        <v>20</v>
      </c>
      <c r="D5" s="11" t="s">
        <v>21</v>
      </c>
      <c r="E5" s="11" t="s">
        <v>22</v>
      </c>
      <c r="F5" s="11" t="s">
        <v>45</v>
      </c>
      <c r="G5" s="11" t="s">
        <v>54</v>
      </c>
      <c r="H5" s="11" t="s">
        <v>58</v>
      </c>
      <c r="I5" s="12" t="s">
        <v>59</v>
      </c>
      <c r="J5" s="12" t="s">
        <v>60</v>
      </c>
      <c r="K5" s="12" t="s">
        <v>62</v>
      </c>
    </row>
    <row r="6" spans="1:186" s="9" customFormat="1" x14ac:dyDescent="0.25">
      <c r="A6" s="19" t="s">
        <v>25</v>
      </c>
      <c r="B6" s="13" t="s">
        <v>2</v>
      </c>
      <c r="C6" s="14">
        <f>SUM(C7:C10)</f>
        <v>492245</v>
      </c>
      <c r="D6" s="14">
        <f t="shared" ref="D6:K6" si="0">SUM(D7:D10)</f>
        <v>544703</v>
      </c>
      <c r="E6" s="14">
        <f t="shared" si="0"/>
        <v>672566</v>
      </c>
      <c r="F6" s="14">
        <f t="shared" si="0"/>
        <v>798223</v>
      </c>
      <c r="G6" s="14">
        <f t="shared" si="0"/>
        <v>1097810</v>
      </c>
      <c r="H6" s="14">
        <f t="shared" si="0"/>
        <v>1197178</v>
      </c>
      <c r="I6" s="14">
        <f t="shared" si="0"/>
        <v>1275820</v>
      </c>
      <c r="J6" s="14">
        <f t="shared" si="0"/>
        <v>1453617</v>
      </c>
      <c r="K6" s="14">
        <f t="shared" si="0"/>
        <v>1567644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2"/>
      <c r="GB6" s="2"/>
      <c r="GC6" s="2"/>
      <c r="GD6" s="3"/>
    </row>
    <row r="7" spans="1:186" x14ac:dyDescent="0.25">
      <c r="A7" s="27">
        <v>1.1000000000000001</v>
      </c>
      <c r="B7" s="15" t="s">
        <v>48</v>
      </c>
      <c r="C7" s="16">
        <v>307680</v>
      </c>
      <c r="D7" s="16">
        <v>326089</v>
      </c>
      <c r="E7" s="16">
        <v>360432</v>
      </c>
      <c r="F7" s="16">
        <v>444503</v>
      </c>
      <c r="G7" s="16">
        <v>604305</v>
      </c>
      <c r="H7" s="16">
        <v>720137</v>
      </c>
      <c r="I7" s="14">
        <v>725687</v>
      </c>
      <c r="J7" s="14">
        <v>851899</v>
      </c>
      <c r="K7" s="14">
        <v>873022</v>
      </c>
      <c r="L7" s="5"/>
      <c r="M7" s="5"/>
      <c r="N7" s="4"/>
      <c r="O7" s="5"/>
      <c r="P7" s="5"/>
      <c r="Q7" s="4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2"/>
      <c r="GB7" s="2"/>
      <c r="GC7" s="2"/>
    </row>
    <row r="8" spans="1:186" x14ac:dyDescent="0.25">
      <c r="A8" s="27">
        <v>1.2</v>
      </c>
      <c r="B8" s="15" t="s">
        <v>49</v>
      </c>
      <c r="C8" s="16">
        <v>32929</v>
      </c>
      <c r="D8" s="16">
        <v>41288</v>
      </c>
      <c r="E8" s="16">
        <v>69382</v>
      </c>
      <c r="F8" s="16">
        <v>71964</v>
      </c>
      <c r="G8" s="16">
        <v>91429</v>
      </c>
      <c r="H8" s="16">
        <v>127265</v>
      </c>
      <c r="I8" s="14">
        <v>167188</v>
      </c>
      <c r="J8" s="14">
        <v>195278</v>
      </c>
      <c r="K8" s="14">
        <v>252127</v>
      </c>
      <c r="L8" s="5"/>
      <c r="M8" s="5"/>
      <c r="N8" s="4"/>
      <c r="O8" s="5"/>
      <c r="P8" s="5"/>
      <c r="Q8" s="4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2"/>
      <c r="GB8" s="2"/>
      <c r="GC8" s="2"/>
    </row>
    <row r="9" spans="1:186" x14ac:dyDescent="0.25">
      <c r="A9" s="27">
        <v>1.3</v>
      </c>
      <c r="B9" s="15" t="s">
        <v>50</v>
      </c>
      <c r="C9" s="16">
        <v>108559</v>
      </c>
      <c r="D9" s="16">
        <v>117928</v>
      </c>
      <c r="E9" s="16">
        <v>131591</v>
      </c>
      <c r="F9" s="16">
        <v>145921</v>
      </c>
      <c r="G9" s="16">
        <v>243110</v>
      </c>
      <c r="H9" s="16">
        <v>178634</v>
      </c>
      <c r="I9" s="14">
        <v>211496</v>
      </c>
      <c r="J9" s="14">
        <v>224652</v>
      </c>
      <c r="K9" s="14">
        <v>252303</v>
      </c>
      <c r="L9" s="5"/>
      <c r="M9" s="5"/>
      <c r="N9" s="4"/>
      <c r="O9" s="5"/>
      <c r="P9" s="5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2"/>
      <c r="GB9" s="2"/>
      <c r="GC9" s="2"/>
    </row>
    <row r="10" spans="1:186" x14ac:dyDescent="0.25">
      <c r="A10" s="27">
        <v>1.4</v>
      </c>
      <c r="B10" s="15" t="s">
        <v>51</v>
      </c>
      <c r="C10" s="16">
        <v>43077</v>
      </c>
      <c r="D10" s="16">
        <v>59398</v>
      </c>
      <c r="E10" s="16">
        <v>111161</v>
      </c>
      <c r="F10" s="16">
        <v>135835</v>
      </c>
      <c r="G10" s="16">
        <v>158966</v>
      </c>
      <c r="H10" s="16">
        <v>171142</v>
      </c>
      <c r="I10" s="14">
        <v>171449</v>
      </c>
      <c r="J10" s="14">
        <v>181788</v>
      </c>
      <c r="K10" s="14">
        <v>190192</v>
      </c>
      <c r="L10" s="5"/>
      <c r="M10" s="5"/>
      <c r="N10" s="4"/>
      <c r="O10" s="5"/>
      <c r="P10" s="5"/>
      <c r="Q10" s="4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2"/>
      <c r="GB10" s="2"/>
      <c r="GC10" s="2"/>
    </row>
    <row r="11" spans="1:186" x14ac:dyDescent="0.25">
      <c r="A11" s="28" t="s">
        <v>63</v>
      </c>
      <c r="B11" s="15" t="s">
        <v>3</v>
      </c>
      <c r="C11" s="16">
        <v>103863</v>
      </c>
      <c r="D11" s="16">
        <v>112836</v>
      </c>
      <c r="E11" s="16">
        <v>112707</v>
      </c>
      <c r="F11" s="16">
        <v>335775</v>
      </c>
      <c r="G11" s="16">
        <v>304967</v>
      </c>
      <c r="H11" s="16">
        <v>327594</v>
      </c>
      <c r="I11" s="14">
        <v>327643</v>
      </c>
      <c r="J11" s="14">
        <v>379763</v>
      </c>
      <c r="K11" s="14">
        <v>409311</v>
      </c>
      <c r="L11" s="5"/>
      <c r="M11" s="5"/>
      <c r="N11" s="4"/>
      <c r="O11" s="5"/>
      <c r="P11" s="5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2"/>
      <c r="GB11" s="2"/>
      <c r="GC11" s="2"/>
    </row>
    <row r="12" spans="1:186" x14ac:dyDescent="0.25">
      <c r="A12" s="29"/>
      <c r="B12" s="17" t="s">
        <v>27</v>
      </c>
      <c r="C12" s="18">
        <f>C6+C11</f>
        <v>596108</v>
      </c>
      <c r="D12" s="18">
        <f t="shared" ref="D12:K12" si="1">D6+D11</f>
        <v>657539</v>
      </c>
      <c r="E12" s="18">
        <f t="shared" si="1"/>
        <v>785273</v>
      </c>
      <c r="F12" s="18">
        <f t="shared" si="1"/>
        <v>1133998</v>
      </c>
      <c r="G12" s="18">
        <f t="shared" si="1"/>
        <v>1402777</v>
      </c>
      <c r="H12" s="18">
        <f t="shared" si="1"/>
        <v>1524772</v>
      </c>
      <c r="I12" s="18">
        <f t="shared" si="1"/>
        <v>1603463</v>
      </c>
      <c r="J12" s="18">
        <f t="shared" si="1"/>
        <v>1833380</v>
      </c>
      <c r="K12" s="18">
        <f t="shared" si="1"/>
        <v>1976955</v>
      </c>
      <c r="L12" s="5"/>
      <c r="M12" s="5"/>
      <c r="N12" s="4"/>
      <c r="O12" s="5"/>
      <c r="P12" s="5"/>
      <c r="Q12" s="4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2"/>
      <c r="GB12" s="2"/>
      <c r="GC12" s="2"/>
    </row>
    <row r="13" spans="1:186" s="9" customFormat="1" x14ac:dyDescent="0.25">
      <c r="A13" s="19" t="s">
        <v>64</v>
      </c>
      <c r="B13" s="13" t="s">
        <v>4</v>
      </c>
      <c r="C13" s="14">
        <v>62462</v>
      </c>
      <c r="D13" s="14">
        <v>106951</v>
      </c>
      <c r="E13" s="14">
        <v>114857</v>
      </c>
      <c r="F13" s="14">
        <v>140209</v>
      </c>
      <c r="G13" s="14">
        <v>107475</v>
      </c>
      <c r="H13" s="14">
        <v>136802</v>
      </c>
      <c r="I13" s="14">
        <v>132290</v>
      </c>
      <c r="J13" s="14">
        <v>143248</v>
      </c>
      <c r="K13" s="14">
        <v>158658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2"/>
      <c r="GB13" s="2"/>
      <c r="GC13" s="2"/>
      <c r="GD13" s="3"/>
    </row>
    <row r="14" spans="1:186" ht="28.5" x14ac:dyDescent="0.25">
      <c r="A14" s="28" t="s">
        <v>65</v>
      </c>
      <c r="B14" s="15" t="s">
        <v>5</v>
      </c>
      <c r="C14" s="16">
        <v>29486</v>
      </c>
      <c r="D14" s="16">
        <v>36806</v>
      </c>
      <c r="E14" s="16">
        <v>36313</v>
      </c>
      <c r="F14" s="16">
        <v>84062</v>
      </c>
      <c r="G14" s="16">
        <v>87894</v>
      </c>
      <c r="H14" s="16">
        <v>99305</v>
      </c>
      <c r="I14" s="14">
        <v>120530</v>
      </c>
      <c r="J14" s="14">
        <v>130772</v>
      </c>
      <c r="K14" s="14">
        <v>149452</v>
      </c>
      <c r="L14" s="5"/>
      <c r="M14" s="5"/>
      <c r="N14" s="4"/>
      <c r="O14" s="5"/>
      <c r="P14" s="5"/>
      <c r="Q14" s="4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4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4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4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2"/>
      <c r="GB14" s="2"/>
      <c r="GC14" s="2"/>
    </row>
    <row r="15" spans="1:186" x14ac:dyDescent="0.25">
      <c r="A15" s="28" t="s">
        <v>66</v>
      </c>
      <c r="B15" s="15" t="s">
        <v>6</v>
      </c>
      <c r="C15" s="16">
        <v>142979</v>
      </c>
      <c r="D15" s="16">
        <v>146091</v>
      </c>
      <c r="E15" s="16">
        <v>165932</v>
      </c>
      <c r="F15" s="16">
        <v>141365</v>
      </c>
      <c r="G15" s="16">
        <v>186551</v>
      </c>
      <c r="H15" s="16">
        <v>201877</v>
      </c>
      <c r="I15" s="14">
        <v>238238</v>
      </c>
      <c r="J15" s="14">
        <v>291316</v>
      </c>
      <c r="K15" s="14">
        <v>338418</v>
      </c>
      <c r="L15" s="5"/>
      <c r="M15" s="5"/>
      <c r="N15" s="4"/>
      <c r="O15" s="5"/>
      <c r="P15" s="5"/>
      <c r="Q15" s="4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4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4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4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2"/>
      <c r="GB15" s="2"/>
      <c r="GC15" s="2"/>
    </row>
    <row r="16" spans="1:186" x14ac:dyDescent="0.25">
      <c r="A16" s="29"/>
      <c r="B16" s="17" t="s">
        <v>28</v>
      </c>
      <c r="C16" s="18">
        <f>+C13+C14+C15</f>
        <v>234927</v>
      </c>
      <c r="D16" s="18">
        <f t="shared" ref="D16:K16" si="2">+D13+D14+D15</f>
        <v>289848</v>
      </c>
      <c r="E16" s="18">
        <f t="shared" si="2"/>
        <v>317102</v>
      </c>
      <c r="F16" s="18">
        <f t="shared" si="2"/>
        <v>365636</v>
      </c>
      <c r="G16" s="18">
        <f t="shared" si="2"/>
        <v>381920</v>
      </c>
      <c r="H16" s="18">
        <f t="shared" si="2"/>
        <v>437984</v>
      </c>
      <c r="I16" s="18">
        <f t="shared" si="2"/>
        <v>491058</v>
      </c>
      <c r="J16" s="18">
        <f t="shared" si="2"/>
        <v>565336</v>
      </c>
      <c r="K16" s="18">
        <f t="shared" si="2"/>
        <v>646528</v>
      </c>
      <c r="L16" s="5"/>
      <c r="M16" s="5"/>
      <c r="N16" s="4"/>
      <c r="O16" s="5"/>
      <c r="P16" s="5"/>
      <c r="Q16" s="4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4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4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4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2"/>
      <c r="GB16" s="2"/>
      <c r="GC16" s="2"/>
    </row>
    <row r="17" spans="1:186" s="9" customFormat="1" ht="28.5" x14ac:dyDescent="0.25">
      <c r="A17" s="19" t="s">
        <v>67</v>
      </c>
      <c r="B17" s="13" t="s">
        <v>7</v>
      </c>
      <c r="C17" s="14">
        <f>C18+C19</f>
        <v>211298</v>
      </c>
      <c r="D17" s="14">
        <f t="shared" ref="D17:K17" si="3">D18+D19</f>
        <v>245477</v>
      </c>
      <c r="E17" s="14">
        <f t="shared" si="3"/>
        <v>308508</v>
      </c>
      <c r="F17" s="14">
        <f t="shared" si="3"/>
        <v>299127</v>
      </c>
      <c r="G17" s="14">
        <f t="shared" si="3"/>
        <v>348609</v>
      </c>
      <c r="H17" s="14">
        <f t="shared" si="3"/>
        <v>370783</v>
      </c>
      <c r="I17" s="14">
        <f t="shared" si="3"/>
        <v>419904</v>
      </c>
      <c r="J17" s="14">
        <f t="shared" si="3"/>
        <v>469472</v>
      </c>
      <c r="K17" s="14">
        <f t="shared" si="3"/>
        <v>517356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2"/>
      <c r="GB17" s="2"/>
      <c r="GC17" s="2"/>
      <c r="GD17" s="3"/>
    </row>
    <row r="18" spans="1:186" x14ac:dyDescent="0.25">
      <c r="A18" s="27">
        <v>6.1</v>
      </c>
      <c r="B18" s="15" t="s">
        <v>8</v>
      </c>
      <c r="C18" s="16">
        <v>203030</v>
      </c>
      <c r="D18" s="16">
        <v>236093</v>
      </c>
      <c r="E18" s="16">
        <v>297870</v>
      </c>
      <c r="F18" s="16">
        <v>288824</v>
      </c>
      <c r="G18" s="16">
        <v>337678</v>
      </c>
      <c r="H18" s="16">
        <v>358824</v>
      </c>
      <c r="I18" s="14">
        <v>406113</v>
      </c>
      <c r="J18" s="14">
        <v>454126</v>
      </c>
      <c r="K18" s="14">
        <v>500879</v>
      </c>
      <c r="L18" s="5"/>
      <c r="M18" s="5"/>
      <c r="N18" s="4"/>
      <c r="O18" s="5"/>
      <c r="P18" s="5"/>
      <c r="Q18" s="4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2"/>
      <c r="GB18" s="2"/>
      <c r="GC18" s="2"/>
    </row>
    <row r="19" spans="1:186" x14ac:dyDescent="0.25">
      <c r="A19" s="27">
        <v>6.2</v>
      </c>
      <c r="B19" s="15" t="s">
        <v>9</v>
      </c>
      <c r="C19" s="16">
        <v>8268</v>
      </c>
      <c r="D19" s="16">
        <v>9384</v>
      </c>
      <c r="E19" s="16">
        <v>10638</v>
      </c>
      <c r="F19" s="16">
        <v>10303</v>
      </c>
      <c r="G19" s="16">
        <v>10931</v>
      </c>
      <c r="H19" s="16">
        <v>11959</v>
      </c>
      <c r="I19" s="14">
        <v>13791</v>
      </c>
      <c r="J19" s="14">
        <v>15346</v>
      </c>
      <c r="K19" s="14">
        <v>16477</v>
      </c>
      <c r="L19" s="5"/>
      <c r="M19" s="5"/>
      <c r="N19" s="4"/>
      <c r="O19" s="5"/>
      <c r="P19" s="5"/>
      <c r="Q19" s="4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2"/>
      <c r="GB19" s="2"/>
      <c r="GC19" s="2"/>
    </row>
    <row r="20" spans="1:186" s="9" customFormat="1" ht="42.75" x14ac:dyDescent="0.25">
      <c r="A20" s="19" t="s">
        <v>68</v>
      </c>
      <c r="B20" s="20" t="s">
        <v>10</v>
      </c>
      <c r="C20" s="14">
        <f>SUM(C21:C27)</f>
        <v>60456</v>
      </c>
      <c r="D20" s="14">
        <f t="shared" ref="D20:K20" si="4">SUM(D21:D27)</f>
        <v>81859</v>
      </c>
      <c r="E20" s="14">
        <f t="shared" si="4"/>
        <v>92847</v>
      </c>
      <c r="F20" s="14">
        <f t="shared" si="4"/>
        <v>86902</v>
      </c>
      <c r="G20" s="14">
        <f t="shared" si="4"/>
        <v>105626</v>
      </c>
      <c r="H20" s="14">
        <f t="shared" si="4"/>
        <v>110720</v>
      </c>
      <c r="I20" s="14">
        <f t="shared" si="4"/>
        <v>110987</v>
      </c>
      <c r="J20" s="14">
        <f t="shared" si="4"/>
        <v>112773</v>
      </c>
      <c r="K20" s="14">
        <f t="shared" si="4"/>
        <v>118943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2"/>
      <c r="GB20" s="2"/>
      <c r="GC20" s="2"/>
      <c r="GD20" s="3"/>
    </row>
    <row r="21" spans="1:186" x14ac:dyDescent="0.25">
      <c r="A21" s="27">
        <v>7.1</v>
      </c>
      <c r="B21" s="15" t="s">
        <v>11</v>
      </c>
      <c r="C21" s="16">
        <v>142</v>
      </c>
      <c r="D21" s="16">
        <v>179</v>
      </c>
      <c r="E21" s="16">
        <v>151</v>
      </c>
      <c r="F21" s="16">
        <v>589</v>
      </c>
      <c r="G21" s="16">
        <v>647</v>
      </c>
      <c r="H21" s="16">
        <v>174</v>
      </c>
      <c r="I21" s="14">
        <v>302</v>
      </c>
      <c r="J21" s="14">
        <v>288</v>
      </c>
      <c r="K21" s="14">
        <v>394</v>
      </c>
      <c r="L21" s="5"/>
      <c r="M21" s="5"/>
      <c r="N21" s="4"/>
      <c r="O21" s="5"/>
      <c r="P21" s="5"/>
      <c r="Q21" s="4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2"/>
      <c r="GB21" s="2"/>
      <c r="GC21" s="2"/>
    </row>
    <row r="22" spans="1:186" x14ac:dyDescent="0.25">
      <c r="A22" s="27">
        <v>7.2</v>
      </c>
      <c r="B22" s="15" t="s">
        <v>12</v>
      </c>
      <c r="C22" s="16"/>
      <c r="D22" s="16"/>
      <c r="E22" s="16"/>
      <c r="F22" s="16"/>
      <c r="G22" s="16"/>
      <c r="H22" s="16"/>
      <c r="I22" s="14"/>
      <c r="J22" s="14"/>
      <c r="K22" s="14"/>
      <c r="L22" s="5"/>
      <c r="M22" s="5"/>
      <c r="N22" s="4"/>
      <c r="O22" s="5"/>
      <c r="P22" s="5"/>
      <c r="Q22" s="4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2"/>
      <c r="GB22" s="2"/>
      <c r="GC22" s="2"/>
    </row>
    <row r="23" spans="1:186" x14ac:dyDescent="0.25">
      <c r="A23" s="27">
        <v>7.3</v>
      </c>
      <c r="B23" s="15" t="s">
        <v>13</v>
      </c>
      <c r="C23" s="16"/>
      <c r="D23" s="16"/>
      <c r="E23" s="16"/>
      <c r="F23" s="16"/>
      <c r="G23" s="16"/>
      <c r="H23" s="16"/>
      <c r="I23" s="14"/>
      <c r="J23" s="14"/>
      <c r="K23" s="14"/>
      <c r="L23" s="5"/>
      <c r="M23" s="5"/>
      <c r="N23" s="4"/>
      <c r="O23" s="5"/>
      <c r="P23" s="5"/>
      <c r="Q23" s="4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2"/>
      <c r="GB23" s="2"/>
      <c r="GC23" s="2"/>
    </row>
    <row r="24" spans="1:186" x14ac:dyDescent="0.25">
      <c r="A24" s="27">
        <v>7.4</v>
      </c>
      <c r="B24" s="15" t="s">
        <v>14</v>
      </c>
      <c r="C24" s="16"/>
      <c r="D24" s="16"/>
      <c r="E24" s="16"/>
      <c r="F24" s="16"/>
      <c r="G24" s="16"/>
      <c r="H24" s="16"/>
      <c r="I24" s="14"/>
      <c r="J24" s="14"/>
      <c r="K24" s="14"/>
      <c r="L24" s="5"/>
      <c r="M24" s="5"/>
      <c r="N24" s="4"/>
      <c r="O24" s="5"/>
      <c r="P24" s="5"/>
      <c r="Q24" s="4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2"/>
      <c r="GB24" s="2"/>
      <c r="GC24" s="2"/>
    </row>
    <row r="25" spans="1:186" x14ac:dyDescent="0.25">
      <c r="A25" s="27">
        <v>7.5</v>
      </c>
      <c r="B25" s="15" t="s">
        <v>56</v>
      </c>
      <c r="C25" s="16">
        <v>29943</v>
      </c>
      <c r="D25" s="16">
        <v>44788</v>
      </c>
      <c r="E25" s="16">
        <v>45722</v>
      </c>
      <c r="F25" s="16">
        <v>37409</v>
      </c>
      <c r="G25" s="16">
        <v>45031</v>
      </c>
      <c r="H25" s="16">
        <v>51700</v>
      </c>
      <c r="I25" s="14">
        <v>55909</v>
      </c>
      <c r="J25" s="14">
        <v>56858</v>
      </c>
      <c r="K25" s="14">
        <v>62113</v>
      </c>
      <c r="L25" s="5"/>
      <c r="M25" s="5"/>
      <c r="N25" s="4"/>
      <c r="O25" s="5"/>
      <c r="P25" s="5"/>
      <c r="Q25" s="4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2"/>
      <c r="GB25" s="2"/>
      <c r="GC25" s="2"/>
    </row>
    <row r="26" spans="1:186" x14ac:dyDescent="0.25">
      <c r="A26" s="27">
        <v>7.6</v>
      </c>
      <c r="B26" s="15" t="s">
        <v>15</v>
      </c>
      <c r="C26" s="16">
        <v>129</v>
      </c>
      <c r="D26" s="16">
        <v>162</v>
      </c>
      <c r="E26" s="16">
        <v>174</v>
      </c>
      <c r="F26" s="16">
        <v>200</v>
      </c>
      <c r="G26" s="16">
        <v>182</v>
      </c>
      <c r="H26" s="16">
        <v>257</v>
      </c>
      <c r="I26" s="14">
        <v>145</v>
      </c>
      <c r="J26" s="14">
        <v>297</v>
      </c>
      <c r="K26" s="14">
        <v>398</v>
      </c>
      <c r="L26" s="5"/>
      <c r="M26" s="5"/>
      <c r="N26" s="4"/>
      <c r="O26" s="5"/>
      <c r="P26" s="5"/>
      <c r="Q26" s="4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2"/>
      <c r="GB26" s="2"/>
      <c r="GC26" s="2"/>
    </row>
    <row r="27" spans="1:186" ht="28.5" x14ac:dyDescent="0.25">
      <c r="A27" s="27">
        <v>7.7</v>
      </c>
      <c r="B27" s="15" t="s">
        <v>16</v>
      </c>
      <c r="C27" s="16">
        <v>30242</v>
      </c>
      <c r="D27" s="16">
        <v>36730</v>
      </c>
      <c r="E27" s="16">
        <v>46800</v>
      </c>
      <c r="F27" s="16">
        <v>48704</v>
      </c>
      <c r="G27" s="16">
        <v>59766</v>
      </c>
      <c r="H27" s="16">
        <v>58589</v>
      </c>
      <c r="I27" s="14">
        <v>54631</v>
      </c>
      <c r="J27" s="14">
        <v>55330</v>
      </c>
      <c r="K27" s="14">
        <v>56038</v>
      </c>
      <c r="L27" s="5"/>
      <c r="M27" s="5"/>
      <c r="N27" s="4"/>
      <c r="O27" s="5"/>
      <c r="P27" s="5"/>
      <c r="Q27" s="4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2"/>
      <c r="GB27" s="2"/>
      <c r="GC27" s="2"/>
    </row>
    <row r="28" spans="1:186" x14ac:dyDescent="0.25">
      <c r="A28" s="28" t="s">
        <v>69</v>
      </c>
      <c r="B28" s="15" t="s">
        <v>17</v>
      </c>
      <c r="C28" s="16">
        <v>56201</v>
      </c>
      <c r="D28" s="16">
        <v>66780</v>
      </c>
      <c r="E28" s="16">
        <v>70994</v>
      </c>
      <c r="F28" s="16">
        <v>84365</v>
      </c>
      <c r="G28" s="16">
        <v>123347</v>
      </c>
      <c r="H28" s="16">
        <v>99144</v>
      </c>
      <c r="I28" s="14">
        <v>132836</v>
      </c>
      <c r="J28" s="14">
        <v>132331</v>
      </c>
      <c r="K28" s="14">
        <v>138498</v>
      </c>
      <c r="L28" s="5"/>
      <c r="M28" s="5"/>
      <c r="N28" s="4"/>
      <c r="O28" s="5"/>
      <c r="P28" s="5"/>
      <c r="Q28" s="4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2"/>
      <c r="GB28" s="2"/>
      <c r="GC28" s="2"/>
    </row>
    <row r="29" spans="1:186" ht="28.5" x14ac:dyDescent="0.25">
      <c r="A29" s="28" t="s">
        <v>70</v>
      </c>
      <c r="B29" s="15" t="s">
        <v>18</v>
      </c>
      <c r="C29" s="16">
        <v>106856</v>
      </c>
      <c r="D29" s="16">
        <v>120198</v>
      </c>
      <c r="E29" s="16">
        <v>151269</v>
      </c>
      <c r="F29" s="16">
        <v>145776</v>
      </c>
      <c r="G29" s="16">
        <v>157262</v>
      </c>
      <c r="H29" s="16">
        <v>175234</v>
      </c>
      <c r="I29" s="14">
        <v>233349</v>
      </c>
      <c r="J29" s="14">
        <v>250818</v>
      </c>
      <c r="K29" s="14">
        <v>292321</v>
      </c>
      <c r="L29" s="5"/>
      <c r="M29" s="5"/>
      <c r="N29" s="4"/>
      <c r="O29" s="5"/>
      <c r="P29" s="5"/>
      <c r="Q29" s="4"/>
      <c r="R29" s="6"/>
      <c r="S29" s="6"/>
      <c r="T29" s="6"/>
      <c r="U29" s="6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2"/>
      <c r="GB29" s="2"/>
      <c r="GC29" s="2"/>
    </row>
    <row r="30" spans="1:186" x14ac:dyDescent="0.25">
      <c r="A30" s="28" t="s">
        <v>71</v>
      </c>
      <c r="B30" s="15" t="s">
        <v>43</v>
      </c>
      <c r="C30" s="16">
        <v>190140</v>
      </c>
      <c r="D30" s="16">
        <v>215255</v>
      </c>
      <c r="E30" s="16">
        <v>238822</v>
      </c>
      <c r="F30" s="16">
        <v>241702</v>
      </c>
      <c r="G30" s="16">
        <v>283126</v>
      </c>
      <c r="H30" s="16">
        <v>319109</v>
      </c>
      <c r="I30" s="14">
        <v>399293</v>
      </c>
      <c r="J30" s="14">
        <v>563651</v>
      </c>
      <c r="K30" s="14">
        <v>670284</v>
      </c>
      <c r="L30" s="5"/>
      <c r="M30" s="5"/>
      <c r="N30" s="4"/>
      <c r="O30" s="5"/>
      <c r="P30" s="5"/>
      <c r="Q30" s="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2"/>
      <c r="GB30" s="2"/>
      <c r="GC30" s="2"/>
    </row>
    <row r="31" spans="1:186" x14ac:dyDescent="0.25">
      <c r="A31" s="28" t="s">
        <v>72</v>
      </c>
      <c r="B31" s="15" t="s">
        <v>19</v>
      </c>
      <c r="C31" s="16">
        <v>244631</v>
      </c>
      <c r="D31" s="16">
        <v>248776</v>
      </c>
      <c r="E31" s="16">
        <v>312740</v>
      </c>
      <c r="F31" s="16">
        <v>239985</v>
      </c>
      <c r="G31" s="16">
        <v>323520</v>
      </c>
      <c r="H31" s="16">
        <v>354059</v>
      </c>
      <c r="I31" s="14">
        <v>423261</v>
      </c>
      <c r="J31" s="14">
        <v>399560</v>
      </c>
      <c r="K31" s="14">
        <v>432915</v>
      </c>
      <c r="L31" s="5"/>
      <c r="M31" s="5"/>
      <c r="N31" s="4"/>
      <c r="O31" s="5"/>
      <c r="P31" s="5"/>
      <c r="Q31" s="4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2"/>
      <c r="GB31" s="2"/>
      <c r="GC31" s="2"/>
    </row>
    <row r="32" spans="1:186" x14ac:dyDescent="0.25">
      <c r="A32" s="29"/>
      <c r="B32" s="17" t="s">
        <v>29</v>
      </c>
      <c r="C32" s="18">
        <f>C17+C20+C28+C29+C30+C31</f>
        <v>869582</v>
      </c>
      <c r="D32" s="18">
        <f t="shared" ref="D32:K32" si="5">D17+D20+D28+D29+D30+D31</f>
        <v>978345</v>
      </c>
      <c r="E32" s="18">
        <f t="shared" si="5"/>
        <v>1175180</v>
      </c>
      <c r="F32" s="18">
        <f t="shared" si="5"/>
        <v>1097857</v>
      </c>
      <c r="G32" s="18">
        <f t="shared" si="5"/>
        <v>1341490</v>
      </c>
      <c r="H32" s="18">
        <f t="shared" si="5"/>
        <v>1429049</v>
      </c>
      <c r="I32" s="18">
        <f t="shared" si="5"/>
        <v>1719630</v>
      </c>
      <c r="J32" s="18">
        <f t="shared" si="5"/>
        <v>1928605</v>
      </c>
      <c r="K32" s="18">
        <f t="shared" si="5"/>
        <v>2170317</v>
      </c>
      <c r="L32" s="5"/>
      <c r="M32" s="5"/>
      <c r="N32" s="4"/>
      <c r="O32" s="5"/>
      <c r="P32" s="5"/>
      <c r="Q32" s="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2"/>
      <c r="GB32" s="2"/>
      <c r="GC32" s="2"/>
    </row>
    <row r="33" spans="1:186" s="9" customFormat="1" x14ac:dyDescent="0.25">
      <c r="A33" s="30" t="s">
        <v>26</v>
      </c>
      <c r="B33" s="21" t="s">
        <v>40</v>
      </c>
      <c r="C33" s="22">
        <f>C6+C11+C13+C14+C15+C17+C20+C28+C29+C30+C31</f>
        <v>1700617</v>
      </c>
      <c r="D33" s="22">
        <f>D6+D11+D13+D14+D15+D17+D20+D28+D29+D30+D31</f>
        <v>1925732</v>
      </c>
      <c r="E33" s="22">
        <f>E6+E11+E13+E14+E15+E17+E20+E28+E29+E30+E31</f>
        <v>2277555</v>
      </c>
      <c r="F33" s="22">
        <f>F6+F11+F13+F14+F15+F17+F20+F28+F29+F30+F31</f>
        <v>2597491</v>
      </c>
      <c r="G33" s="22">
        <f t="shared" ref="G33:K33" si="6">G6+G11+G13+G14+G15+G17+G20+G28+G29+G30+G31</f>
        <v>3126187</v>
      </c>
      <c r="H33" s="22">
        <f t="shared" si="6"/>
        <v>3391805</v>
      </c>
      <c r="I33" s="22">
        <f t="shared" si="6"/>
        <v>3814151</v>
      </c>
      <c r="J33" s="22">
        <f t="shared" si="6"/>
        <v>4327321</v>
      </c>
      <c r="K33" s="22">
        <f t="shared" si="6"/>
        <v>4793800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2"/>
      <c r="GB33" s="2"/>
      <c r="GC33" s="2"/>
      <c r="GD33" s="3"/>
    </row>
    <row r="34" spans="1:186" x14ac:dyDescent="0.25">
      <c r="A34" s="31" t="s">
        <v>32</v>
      </c>
      <c r="B34" s="23" t="s">
        <v>24</v>
      </c>
      <c r="C34" s="11">
        <f>GSVA_cur!C34</f>
        <v>103607</v>
      </c>
      <c r="D34" s="11">
        <f>GSVA_cur!D34</f>
        <v>118636</v>
      </c>
      <c r="E34" s="11">
        <f>GSVA_cur!E34</f>
        <v>149345</v>
      </c>
      <c r="F34" s="11">
        <f>GSVA_cur!F34</f>
        <v>154355</v>
      </c>
      <c r="G34" s="11">
        <f>GSVA_cur!G34</f>
        <v>206549</v>
      </c>
      <c r="H34" s="11">
        <f>GSVA_cur!H34</f>
        <v>234857</v>
      </c>
      <c r="I34" s="11">
        <f>GSVA_cur!I34</f>
        <v>187832</v>
      </c>
      <c r="J34" s="11">
        <f>GSVA_cur!J34</f>
        <v>247617</v>
      </c>
      <c r="K34" s="11">
        <f>GSVA_cur!K34</f>
        <v>267801</v>
      </c>
      <c r="L34" s="5"/>
      <c r="M34" s="5"/>
      <c r="N34" s="4"/>
      <c r="O34" s="5"/>
      <c r="P34" s="5"/>
      <c r="Q34" s="4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</row>
    <row r="35" spans="1:186" x14ac:dyDescent="0.25">
      <c r="A35" s="31" t="s">
        <v>33</v>
      </c>
      <c r="B35" s="23" t="s">
        <v>23</v>
      </c>
      <c r="C35" s="11">
        <f>GSVA_cur!C35</f>
        <v>62319</v>
      </c>
      <c r="D35" s="11">
        <f>GSVA_cur!D35</f>
        <v>81254</v>
      </c>
      <c r="E35" s="11">
        <f>GSVA_cur!E35</f>
        <v>94002</v>
      </c>
      <c r="F35" s="11">
        <f>GSVA_cur!F35</f>
        <v>87511</v>
      </c>
      <c r="G35" s="11">
        <f>GSVA_cur!G35</f>
        <v>85101</v>
      </c>
      <c r="H35" s="11">
        <f>GSVA_cur!H35</f>
        <v>59903</v>
      </c>
      <c r="I35" s="11">
        <f>GSVA_cur!I35</f>
        <v>51520</v>
      </c>
      <c r="J35" s="11">
        <f>GSVA_cur!J35</f>
        <v>91439</v>
      </c>
      <c r="K35" s="11">
        <f>GSVA_cur!K35</f>
        <v>101546</v>
      </c>
      <c r="L35" s="5"/>
      <c r="M35" s="5"/>
      <c r="N35" s="4"/>
      <c r="O35" s="5"/>
      <c r="P35" s="5"/>
      <c r="Q35" s="4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</row>
    <row r="36" spans="1:186" x14ac:dyDescent="0.25">
      <c r="A36" s="32" t="s">
        <v>34</v>
      </c>
      <c r="B36" s="24" t="s">
        <v>52</v>
      </c>
      <c r="C36" s="18">
        <f>C33+C34-C35</f>
        <v>1741905</v>
      </c>
      <c r="D36" s="18">
        <f t="shared" ref="D36:K36" si="7">D33+D34-D35</f>
        <v>1963114</v>
      </c>
      <c r="E36" s="18">
        <f t="shared" si="7"/>
        <v>2332898</v>
      </c>
      <c r="F36" s="18">
        <f t="shared" si="7"/>
        <v>2664335</v>
      </c>
      <c r="G36" s="18">
        <f t="shared" si="7"/>
        <v>3247635</v>
      </c>
      <c r="H36" s="18">
        <f t="shared" si="7"/>
        <v>3566759</v>
      </c>
      <c r="I36" s="18">
        <f t="shared" si="7"/>
        <v>3950463</v>
      </c>
      <c r="J36" s="18">
        <f t="shared" si="7"/>
        <v>4483499</v>
      </c>
      <c r="K36" s="18">
        <f t="shared" si="7"/>
        <v>4960055</v>
      </c>
      <c r="L36" s="5"/>
      <c r="M36" s="5"/>
      <c r="N36" s="4"/>
      <c r="O36" s="5"/>
      <c r="P36" s="5"/>
      <c r="Q36" s="4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</row>
    <row r="37" spans="1:186" x14ac:dyDescent="0.25">
      <c r="A37" s="31" t="s">
        <v>35</v>
      </c>
      <c r="B37" s="23" t="s">
        <v>31</v>
      </c>
      <c r="C37" s="11">
        <f>GSVA_cur!C37</f>
        <v>36940</v>
      </c>
      <c r="D37" s="11">
        <f>GSVA_cur!D37</f>
        <v>37340</v>
      </c>
      <c r="E37" s="11">
        <f>GSVA_cur!E37</f>
        <v>37740</v>
      </c>
      <c r="F37" s="11">
        <f>GSVA_cur!F37</f>
        <v>38140</v>
      </c>
      <c r="G37" s="11">
        <f>GSVA_cur!G37</f>
        <v>38540</v>
      </c>
      <c r="H37" s="11">
        <f>GSVA_cur!H37</f>
        <v>38940</v>
      </c>
      <c r="I37" s="11">
        <f>GSVA_cur!I37</f>
        <v>39330</v>
      </c>
      <c r="J37" s="11">
        <f>GSVA_cur!J37</f>
        <v>39730</v>
      </c>
      <c r="K37" s="11">
        <f>GSVA_cur!K37</f>
        <v>40120</v>
      </c>
      <c r="R37" s="2"/>
      <c r="S37" s="2"/>
      <c r="T37" s="2"/>
      <c r="U37" s="2"/>
    </row>
    <row r="38" spans="1:186" x14ac:dyDescent="0.25">
      <c r="A38" s="32" t="s">
        <v>36</v>
      </c>
      <c r="B38" s="24" t="s">
        <v>53</v>
      </c>
      <c r="C38" s="18">
        <f>C36/C37*1000</f>
        <v>47154.981050351918</v>
      </c>
      <c r="D38" s="18">
        <f t="shared" ref="D38:K38" si="8">D36/D37*1000</f>
        <v>52574.022495982863</v>
      </c>
      <c r="E38" s="18">
        <f t="shared" si="8"/>
        <v>61814.997350291473</v>
      </c>
      <c r="F38" s="18">
        <f t="shared" si="8"/>
        <v>69856.712113266913</v>
      </c>
      <c r="G38" s="18">
        <f t="shared" si="8"/>
        <v>84266.606123508041</v>
      </c>
      <c r="H38" s="18">
        <f t="shared" si="8"/>
        <v>91596.276322547506</v>
      </c>
      <c r="I38" s="18">
        <f t="shared" si="8"/>
        <v>100444.0122044241</v>
      </c>
      <c r="J38" s="18">
        <f t="shared" si="8"/>
        <v>112849.2071482507</v>
      </c>
      <c r="K38" s="18">
        <f t="shared" si="8"/>
        <v>123630.48354935195</v>
      </c>
      <c r="Q38" s="4"/>
      <c r="R38" s="4"/>
      <c r="S38" s="4"/>
      <c r="T38" s="4"/>
      <c r="U38" s="4"/>
      <c r="BV38" s="5"/>
      <c r="BW38" s="5"/>
      <c r="BX38" s="5"/>
      <c r="BY38" s="5"/>
    </row>
    <row r="39" spans="1:186" x14ac:dyDescent="0.25">
      <c r="B39" s="1" t="s">
        <v>57</v>
      </c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1" max="1048575" man="1"/>
    <brk id="33" max="1048575" man="1"/>
    <brk id="49" max="1048575" man="1"/>
    <brk id="113" max="95" man="1"/>
    <brk id="149" max="1048575" man="1"/>
    <brk id="173" max="1048575" man="1"/>
    <brk id="181" max="9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D39"/>
  <sheetViews>
    <sheetView zoomScale="115" zoomScaleNormal="115" zoomScaleSheetLayoutView="100" workbookViewId="0">
      <pane xSplit="2" ySplit="5" topLeftCell="C33" activePane="bottomRight" state="frozen"/>
      <selection activeCell="H2" sqref="H2"/>
      <selection pane="topRight" activeCell="H2" sqref="H2"/>
      <selection pane="bottomLeft" activeCell="H2" sqref="H2"/>
      <selection pane="bottomRight" activeCell="A41" sqref="A41:XFD44"/>
    </sheetView>
  </sheetViews>
  <sheetFormatPr defaultColWidth="8.85546875" defaultRowHeight="15" x14ac:dyDescent="0.25"/>
  <cols>
    <col min="1" max="1" width="11" style="1" customWidth="1"/>
    <col min="2" max="2" width="34.7109375" style="1" customWidth="1"/>
    <col min="3" max="5" width="12.85546875" style="1" customWidth="1"/>
    <col min="6" max="8" width="12.85546875" style="3" customWidth="1"/>
    <col min="9" max="10" width="12.85546875" style="2" customWidth="1"/>
    <col min="11" max="11" width="12.85546875" style="3" customWidth="1"/>
    <col min="12" max="12" width="11.85546875" style="3" customWidth="1"/>
    <col min="13" max="13" width="11.28515625" style="3" customWidth="1"/>
    <col min="14" max="14" width="11.7109375" style="2" customWidth="1"/>
    <col min="15" max="15" width="9.140625" style="3" customWidth="1"/>
    <col min="16" max="16" width="10.85546875" style="3" customWidth="1"/>
    <col min="17" max="17" width="10.85546875" style="2" customWidth="1"/>
    <col min="18" max="18" width="11" style="3" customWidth="1"/>
    <col min="19" max="21" width="11.42578125" style="3" customWidth="1"/>
    <col min="22" max="49" width="9.140625" style="3" customWidth="1"/>
    <col min="50" max="50" width="12.42578125" style="3" customWidth="1"/>
    <col min="51" max="72" width="9.140625" style="3" customWidth="1"/>
    <col min="73" max="73" width="12.140625" style="3" customWidth="1"/>
    <col min="74" max="77" width="9.140625" style="3" customWidth="1"/>
    <col min="78" max="82" width="9.140625" style="3" hidden="1" customWidth="1"/>
    <col min="83" max="83" width="9.140625" style="3" customWidth="1"/>
    <col min="84" max="88" width="9.140625" style="3" hidden="1" customWidth="1"/>
    <col min="89" max="89" width="9.140625" style="3" customWidth="1"/>
    <col min="90" max="94" width="9.140625" style="3" hidden="1" customWidth="1"/>
    <col min="95" max="95" width="9.140625" style="3" customWidth="1"/>
    <col min="96" max="100" width="9.140625" style="3" hidden="1" customWidth="1"/>
    <col min="101" max="101" width="9.140625" style="3" customWidth="1"/>
    <col min="102" max="106" width="9.140625" style="3" hidden="1" customWidth="1"/>
    <col min="107" max="107" width="9.140625" style="2" customWidth="1"/>
    <col min="108" max="112" width="9.140625" style="2" hidden="1" customWidth="1"/>
    <col min="113" max="113" width="9.140625" style="2" customWidth="1"/>
    <col min="114" max="118" width="9.140625" style="2" hidden="1" customWidth="1"/>
    <col min="119" max="119" width="9.140625" style="2" customWidth="1"/>
    <col min="120" max="124" width="9.140625" style="2" hidden="1" customWidth="1"/>
    <col min="125" max="125" width="9.140625" style="2" customWidth="1"/>
    <col min="126" max="155" width="9.140625" style="3" customWidth="1"/>
    <col min="156" max="156" width="9.140625" style="3" hidden="1" customWidth="1"/>
    <col min="157" max="164" width="9.140625" style="3" customWidth="1"/>
    <col min="165" max="165" width="9.140625" style="3" hidden="1" customWidth="1"/>
    <col min="166" max="170" width="9.140625" style="3" customWidth="1"/>
    <col min="171" max="171" width="9.140625" style="3" hidden="1" customWidth="1"/>
    <col min="172" max="181" width="9.140625" style="3" customWidth="1"/>
    <col min="182" max="185" width="8.85546875" style="3"/>
    <col min="186" max="186" width="12.7109375" style="3" bestFit="1" customWidth="1"/>
    <col min="187" max="16384" width="8.85546875" style="1"/>
  </cols>
  <sheetData>
    <row r="1" spans="1:186" ht="26.25" x14ac:dyDescent="0.4">
      <c r="A1" s="1" t="s">
        <v>42</v>
      </c>
      <c r="B1" s="10" t="s">
        <v>55</v>
      </c>
      <c r="H1" s="3" t="s">
        <v>73</v>
      </c>
      <c r="P1" s="4"/>
    </row>
    <row r="2" spans="1:186" ht="15.75" x14ac:dyDescent="0.25">
      <c r="A2" s="8" t="s">
        <v>41</v>
      </c>
    </row>
    <row r="3" spans="1:186" ht="15.75" x14ac:dyDescent="0.25">
      <c r="A3" s="8"/>
    </row>
    <row r="4" spans="1:186" ht="15.75" x14ac:dyDescent="0.25">
      <c r="A4" s="8"/>
      <c r="E4" s="7"/>
      <c r="F4" s="7" t="s">
        <v>46</v>
      </c>
      <c r="G4" s="7"/>
      <c r="H4" s="7"/>
    </row>
    <row r="5" spans="1:186" x14ac:dyDescent="0.25">
      <c r="A5" s="25" t="s">
        <v>0</v>
      </c>
      <c r="B5" s="26" t="s">
        <v>1</v>
      </c>
      <c r="C5" s="11" t="s">
        <v>20</v>
      </c>
      <c r="D5" s="11" t="s">
        <v>21</v>
      </c>
      <c r="E5" s="11" t="s">
        <v>22</v>
      </c>
      <c r="F5" s="11" t="s">
        <v>45</v>
      </c>
      <c r="G5" s="11" t="s">
        <v>54</v>
      </c>
      <c r="H5" s="11" t="s">
        <v>58</v>
      </c>
      <c r="I5" s="12" t="s">
        <v>59</v>
      </c>
      <c r="J5" s="12" t="s">
        <v>60</v>
      </c>
      <c r="K5" s="12" t="s">
        <v>62</v>
      </c>
    </row>
    <row r="6" spans="1:186" s="9" customFormat="1" x14ac:dyDescent="0.25">
      <c r="A6" s="19" t="s">
        <v>25</v>
      </c>
      <c r="B6" s="13" t="s">
        <v>2</v>
      </c>
      <c r="C6" s="14">
        <f>SUM(C7:C10)</f>
        <v>492245</v>
      </c>
      <c r="D6" s="14">
        <f t="shared" ref="D6:K6" si="0">SUM(D7:D10)</f>
        <v>529771</v>
      </c>
      <c r="E6" s="14">
        <f t="shared" si="0"/>
        <v>620483</v>
      </c>
      <c r="F6" s="14">
        <f t="shared" si="0"/>
        <v>642173</v>
      </c>
      <c r="G6" s="14">
        <f t="shared" si="0"/>
        <v>689647</v>
      </c>
      <c r="H6" s="14">
        <f t="shared" si="0"/>
        <v>718865</v>
      </c>
      <c r="I6" s="14">
        <f t="shared" si="0"/>
        <v>745988</v>
      </c>
      <c r="J6" s="14">
        <f t="shared" si="0"/>
        <v>790520</v>
      </c>
      <c r="K6" s="14">
        <f t="shared" si="0"/>
        <v>835254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2"/>
      <c r="GB6" s="2"/>
      <c r="GC6" s="2"/>
      <c r="GD6" s="3"/>
    </row>
    <row r="7" spans="1:186" x14ac:dyDescent="0.25">
      <c r="A7" s="27">
        <v>1.1000000000000001</v>
      </c>
      <c r="B7" s="15" t="s">
        <v>48</v>
      </c>
      <c r="C7" s="16">
        <v>307680</v>
      </c>
      <c r="D7" s="16">
        <v>325726</v>
      </c>
      <c r="E7" s="16">
        <v>355107</v>
      </c>
      <c r="F7" s="16">
        <v>358415</v>
      </c>
      <c r="G7" s="16">
        <v>354370</v>
      </c>
      <c r="H7" s="16">
        <v>379442</v>
      </c>
      <c r="I7" s="14">
        <v>409401</v>
      </c>
      <c r="J7" s="14">
        <v>417282</v>
      </c>
      <c r="K7" s="14">
        <v>427852</v>
      </c>
      <c r="L7" s="5"/>
      <c r="M7" s="5"/>
      <c r="N7" s="4"/>
      <c r="O7" s="5"/>
      <c r="P7" s="5"/>
      <c r="Q7" s="4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2"/>
      <c r="GB7" s="2"/>
      <c r="GC7" s="2"/>
    </row>
    <row r="8" spans="1:186" x14ac:dyDescent="0.25">
      <c r="A8" s="27">
        <v>1.2</v>
      </c>
      <c r="B8" s="15" t="s">
        <v>49</v>
      </c>
      <c r="C8" s="16">
        <v>32929</v>
      </c>
      <c r="D8" s="16">
        <v>35852</v>
      </c>
      <c r="E8" s="16">
        <v>68484</v>
      </c>
      <c r="F8" s="16">
        <v>49838</v>
      </c>
      <c r="G8" s="16">
        <v>53588</v>
      </c>
      <c r="H8" s="16">
        <v>75458</v>
      </c>
      <c r="I8" s="14">
        <v>74305</v>
      </c>
      <c r="J8" s="14">
        <v>97139</v>
      </c>
      <c r="K8" s="14">
        <v>114722</v>
      </c>
      <c r="L8" s="5"/>
      <c r="M8" s="5"/>
      <c r="N8" s="4"/>
      <c r="O8" s="5"/>
      <c r="P8" s="5"/>
      <c r="Q8" s="4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2"/>
      <c r="GB8" s="2"/>
      <c r="GC8" s="2"/>
    </row>
    <row r="9" spans="1:186" x14ac:dyDescent="0.25">
      <c r="A9" s="27">
        <v>1.3</v>
      </c>
      <c r="B9" s="15" t="s">
        <v>50</v>
      </c>
      <c r="C9" s="16">
        <v>108559</v>
      </c>
      <c r="D9" s="16">
        <v>108412</v>
      </c>
      <c r="E9" s="16">
        <v>129871</v>
      </c>
      <c r="F9" s="16">
        <v>123810</v>
      </c>
      <c r="G9" s="16">
        <v>163156</v>
      </c>
      <c r="H9" s="16">
        <v>141568</v>
      </c>
      <c r="I9" s="14">
        <v>138682</v>
      </c>
      <c r="J9" s="14">
        <v>145681</v>
      </c>
      <c r="K9" s="14">
        <v>154263</v>
      </c>
      <c r="L9" s="5"/>
      <c r="M9" s="5"/>
      <c r="N9" s="4"/>
      <c r="O9" s="5"/>
      <c r="P9" s="5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2"/>
      <c r="GB9" s="2"/>
      <c r="GC9" s="2"/>
    </row>
    <row r="10" spans="1:186" x14ac:dyDescent="0.25">
      <c r="A10" s="27">
        <v>1.4</v>
      </c>
      <c r="B10" s="15" t="s">
        <v>51</v>
      </c>
      <c r="C10" s="16">
        <v>43077</v>
      </c>
      <c r="D10" s="16">
        <v>59781</v>
      </c>
      <c r="E10" s="16">
        <v>67021</v>
      </c>
      <c r="F10" s="16">
        <v>110110</v>
      </c>
      <c r="G10" s="16">
        <v>118533</v>
      </c>
      <c r="H10" s="16">
        <v>122397</v>
      </c>
      <c r="I10" s="14">
        <v>123600</v>
      </c>
      <c r="J10" s="14">
        <v>130418</v>
      </c>
      <c r="K10" s="14">
        <v>138417</v>
      </c>
      <c r="L10" s="5"/>
      <c r="M10" s="5"/>
      <c r="N10" s="4"/>
      <c r="O10" s="5"/>
      <c r="P10" s="5"/>
      <c r="Q10" s="4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2"/>
      <c r="GB10" s="2"/>
      <c r="GC10" s="2"/>
    </row>
    <row r="11" spans="1:186" x14ac:dyDescent="0.25">
      <c r="A11" s="28" t="s">
        <v>63</v>
      </c>
      <c r="B11" s="15" t="s">
        <v>3</v>
      </c>
      <c r="C11" s="16">
        <v>103863</v>
      </c>
      <c r="D11" s="16">
        <v>108737</v>
      </c>
      <c r="E11" s="16">
        <v>108667</v>
      </c>
      <c r="F11" s="16">
        <v>338706</v>
      </c>
      <c r="G11" s="16">
        <v>296124</v>
      </c>
      <c r="H11" s="16">
        <v>320971</v>
      </c>
      <c r="I11" s="14">
        <v>316541</v>
      </c>
      <c r="J11" s="14">
        <v>368741</v>
      </c>
      <c r="K11" s="14">
        <v>391783</v>
      </c>
      <c r="L11" s="5"/>
      <c r="M11" s="5"/>
      <c r="N11" s="4"/>
      <c r="O11" s="5"/>
      <c r="P11" s="5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2"/>
      <c r="GB11" s="2"/>
      <c r="GC11" s="2"/>
    </row>
    <row r="12" spans="1:186" x14ac:dyDescent="0.25">
      <c r="A12" s="29"/>
      <c r="B12" s="17" t="s">
        <v>27</v>
      </c>
      <c r="C12" s="18">
        <f>C6+C11</f>
        <v>596108</v>
      </c>
      <c r="D12" s="18">
        <f t="shared" ref="D12:K12" si="1">D6+D11</f>
        <v>638508</v>
      </c>
      <c r="E12" s="18">
        <f t="shared" si="1"/>
        <v>729150</v>
      </c>
      <c r="F12" s="18">
        <f t="shared" si="1"/>
        <v>980879</v>
      </c>
      <c r="G12" s="18">
        <f t="shared" si="1"/>
        <v>985771</v>
      </c>
      <c r="H12" s="18">
        <f t="shared" si="1"/>
        <v>1039836</v>
      </c>
      <c r="I12" s="18">
        <f t="shared" si="1"/>
        <v>1062529</v>
      </c>
      <c r="J12" s="18">
        <f t="shared" si="1"/>
        <v>1159261</v>
      </c>
      <c r="K12" s="18">
        <f t="shared" si="1"/>
        <v>1227037</v>
      </c>
      <c r="L12" s="5"/>
      <c r="M12" s="5"/>
      <c r="N12" s="4"/>
      <c r="O12" s="5"/>
      <c r="P12" s="5"/>
      <c r="Q12" s="4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2"/>
      <c r="GB12" s="2"/>
      <c r="GC12" s="2"/>
    </row>
    <row r="13" spans="1:186" s="9" customFormat="1" x14ac:dyDescent="0.25">
      <c r="A13" s="19" t="s">
        <v>64</v>
      </c>
      <c r="B13" s="13" t="s">
        <v>4</v>
      </c>
      <c r="C13" s="14">
        <v>62462</v>
      </c>
      <c r="D13" s="14">
        <v>105242</v>
      </c>
      <c r="E13" s="14">
        <v>96542</v>
      </c>
      <c r="F13" s="14">
        <v>134735</v>
      </c>
      <c r="G13" s="14">
        <v>98503</v>
      </c>
      <c r="H13" s="14">
        <v>133964</v>
      </c>
      <c r="I13" s="14">
        <v>116936</v>
      </c>
      <c r="J13" s="14">
        <v>127636</v>
      </c>
      <c r="K13" s="14">
        <v>140783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2"/>
      <c r="GB13" s="2"/>
      <c r="GC13" s="2"/>
      <c r="GD13" s="3"/>
    </row>
    <row r="14" spans="1:186" ht="28.5" x14ac:dyDescent="0.25">
      <c r="A14" s="28" t="s">
        <v>65</v>
      </c>
      <c r="B14" s="15" t="s">
        <v>5</v>
      </c>
      <c r="C14" s="16">
        <v>29486</v>
      </c>
      <c r="D14" s="16">
        <v>35502</v>
      </c>
      <c r="E14" s="16">
        <v>28047</v>
      </c>
      <c r="F14" s="16">
        <v>86075</v>
      </c>
      <c r="G14" s="16">
        <v>71504</v>
      </c>
      <c r="H14" s="16">
        <v>89800</v>
      </c>
      <c r="I14" s="14">
        <v>118618</v>
      </c>
      <c r="J14" s="14">
        <v>119698</v>
      </c>
      <c r="K14" s="14">
        <v>133463</v>
      </c>
      <c r="L14" s="5"/>
      <c r="M14" s="5"/>
      <c r="N14" s="4"/>
      <c r="O14" s="5"/>
      <c r="P14" s="5"/>
      <c r="Q14" s="4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4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4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4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2"/>
      <c r="GB14" s="2"/>
      <c r="GC14" s="2"/>
    </row>
    <row r="15" spans="1:186" x14ac:dyDescent="0.25">
      <c r="A15" s="28" t="s">
        <v>66</v>
      </c>
      <c r="B15" s="15" t="s">
        <v>6</v>
      </c>
      <c r="C15" s="16">
        <v>142979</v>
      </c>
      <c r="D15" s="16">
        <v>144549</v>
      </c>
      <c r="E15" s="16">
        <v>156328</v>
      </c>
      <c r="F15" s="16">
        <v>126086</v>
      </c>
      <c r="G15" s="16">
        <v>153713</v>
      </c>
      <c r="H15" s="16">
        <v>190569</v>
      </c>
      <c r="I15" s="14">
        <v>195452</v>
      </c>
      <c r="J15" s="14">
        <v>239767</v>
      </c>
      <c r="K15" s="14">
        <v>274533</v>
      </c>
      <c r="L15" s="5"/>
      <c r="M15" s="5"/>
      <c r="N15" s="4"/>
      <c r="O15" s="5"/>
      <c r="P15" s="5"/>
      <c r="Q15" s="4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4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4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4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2"/>
      <c r="GB15" s="2"/>
      <c r="GC15" s="2"/>
    </row>
    <row r="16" spans="1:186" x14ac:dyDescent="0.25">
      <c r="A16" s="29"/>
      <c r="B16" s="17" t="s">
        <v>28</v>
      </c>
      <c r="C16" s="18">
        <f>+C13+C14+C15</f>
        <v>234927</v>
      </c>
      <c r="D16" s="18">
        <f t="shared" ref="D16:K16" si="2">+D13+D14+D15</f>
        <v>285293</v>
      </c>
      <c r="E16" s="18">
        <f t="shared" si="2"/>
        <v>280917</v>
      </c>
      <c r="F16" s="18">
        <f t="shared" si="2"/>
        <v>346896</v>
      </c>
      <c r="G16" s="18">
        <f t="shared" si="2"/>
        <v>323720</v>
      </c>
      <c r="H16" s="18">
        <f t="shared" si="2"/>
        <v>414333</v>
      </c>
      <c r="I16" s="18">
        <f t="shared" si="2"/>
        <v>431006</v>
      </c>
      <c r="J16" s="18">
        <f t="shared" si="2"/>
        <v>487101</v>
      </c>
      <c r="K16" s="18">
        <f t="shared" si="2"/>
        <v>548779</v>
      </c>
      <c r="L16" s="5"/>
      <c r="M16" s="5"/>
      <c r="N16" s="4"/>
      <c r="O16" s="5"/>
      <c r="P16" s="5"/>
      <c r="Q16" s="4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4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4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4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2"/>
      <c r="GB16" s="2"/>
      <c r="GC16" s="2"/>
    </row>
    <row r="17" spans="1:186" s="9" customFormat="1" ht="28.5" x14ac:dyDescent="0.25">
      <c r="A17" s="19" t="s">
        <v>67</v>
      </c>
      <c r="B17" s="13" t="s">
        <v>7</v>
      </c>
      <c r="C17" s="14">
        <f>C18+C19</f>
        <v>211298</v>
      </c>
      <c r="D17" s="14">
        <f t="shared" ref="D17:K17" si="3">D18+D19</f>
        <v>243486</v>
      </c>
      <c r="E17" s="14">
        <f t="shared" si="3"/>
        <v>228139</v>
      </c>
      <c r="F17" s="14">
        <f t="shared" si="3"/>
        <v>293559</v>
      </c>
      <c r="G17" s="14">
        <f t="shared" si="3"/>
        <v>210882</v>
      </c>
      <c r="H17" s="14">
        <f t="shared" si="3"/>
        <v>245122</v>
      </c>
      <c r="I17" s="14">
        <f t="shared" si="3"/>
        <v>367745</v>
      </c>
      <c r="J17" s="14">
        <f t="shared" si="3"/>
        <v>395673</v>
      </c>
      <c r="K17" s="14">
        <f t="shared" si="3"/>
        <v>427242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2"/>
      <c r="GB17" s="2"/>
      <c r="GC17" s="2"/>
      <c r="GD17" s="3"/>
    </row>
    <row r="18" spans="1:186" x14ac:dyDescent="0.25">
      <c r="A18" s="27">
        <v>6.1</v>
      </c>
      <c r="B18" s="15" t="s">
        <v>8</v>
      </c>
      <c r="C18" s="16">
        <v>203030</v>
      </c>
      <c r="D18" s="16">
        <v>234197</v>
      </c>
      <c r="E18" s="16">
        <v>218662</v>
      </c>
      <c r="F18" s="16">
        <v>283404</v>
      </c>
      <c r="G18" s="16">
        <v>204185</v>
      </c>
      <c r="H18" s="16">
        <v>234367</v>
      </c>
      <c r="I18" s="14">
        <v>355674</v>
      </c>
      <c r="J18" s="14">
        <v>382738</v>
      </c>
      <c r="K18" s="14">
        <v>413786</v>
      </c>
      <c r="L18" s="5"/>
      <c r="M18" s="5"/>
      <c r="N18" s="4"/>
      <c r="O18" s="5"/>
      <c r="P18" s="5"/>
      <c r="Q18" s="4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2"/>
      <c r="GB18" s="2"/>
      <c r="GC18" s="2"/>
    </row>
    <row r="19" spans="1:186" x14ac:dyDescent="0.25">
      <c r="A19" s="27">
        <v>6.2</v>
      </c>
      <c r="B19" s="15" t="s">
        <v>9</v>
      </c>
      <c r="C19" s="16">
        <v>8268</v>
      </c>
      <c r="D19" s="16">
        <v>9289</v>
      </c>
      <c r="E19" s="16">
        <v>9477</v>
      </c>
      <c r="F19" s="16">
        <v>10155</v>
      </c>
      <c r="G19" s="16">
        <v>6697</v>
      </c>
      <c r="H19" s="16">
        <v>10755</v>
      </c>
      <c r="I19" s="14">
        <v>12071</v>
      </c>
      <c r="J19" s="14">
        <v>12935</v>
      </c>
      <c r="K19" s="14">
        <v>13456</v>
      </c>
      <c r="L19" s="5"/>
      <c r="M19" s="5"/>
      <c r="N19" s="4"/>
      <c r="O19" s="5"/>
      <c r="P19" s="5"/>
      <c r="Q19" s="4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2"/>
      <c r="GB19" s="2"/>
      <c r="GC19" s="2"/>
    </row>
    <row r="20" spans="1:186" s="9" customFormat="1" ht="28.5" x14ac:dyDescent="0.25">
      <c r="A20" s="19" t="s">
        <v>68</v>
      </c>
      <c r="B20" s="20" t="s">
        <v>10</v>
      </c>
      <c r="C20" s="14">
        <f>SUM(C21:C27)</f>
        <v>60456</v>
      </c>
      <c r="D20" s="14">
        <f t="shared" ref="D20:K20" si="4">SUM(D21:D27)</f>
        <v>42273</v>
      </c>
      <c r="E20" s="14">
        <f t="shared" si="4"/>
        <v>52689</v>
      </c>
      <c r="F20" s="14">
        <f t="shared" si="4"/>
        <v>72917</v>
      </c>
      <c r="G20" s="14">
        <f t="shared" si="4"/>
        <v>86021</v>
      </c>
      <c r="H20" s="14">
        <f t="shared" si="4"/>
        <v>91465</v>
      </c>
      <c r="I20" s="14">
        <f t="shared" si="4"/>
        <v>84518</v>
      </c>
      <c r="J20" s="14">
        <f t="shared" si="4"/>
        <v>83116</v>
      </c>
      <c r="K20" s="14">
        <f t="shared" si="4"/>
        <v>87489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2"/>
      <c r="GB20" s="2"/>
      <c r="GC20" s="2"/>
      <c r="GD20" s="3"/>
    </row>
    <row r="21" spans="1:186" x14ac:dyDescent="0.25">
      <c r="A21" s="27">
        <v>7.1</v>
      </c>
      <c r="B21" s="15" t="s">
        <v>11</v>
      </c>
      <c r="C21" s="16">
        <v>142</v>
      </c>
      <c r="D21" s="16">
        <v>158</v>
      </c>
      <c r="E21" s="16">
        <v>718</v>
      </c>
      <c r="F21" s="16">
        <v>520</v>
      </c>
      <c r="G21" s="16">
        <v>538</v>
      </c>
      <c r="H21" s="16">
        <v>68</v>
      </c>
      <c r="I21" s="14">
        <v>170</v>
      </c>
      <c r="J21" s="14">
        <v>165</v>
      </c>
      <c r="K21" s="14">
        <v>178</v>
      </c>
      <c r="L21" s="5"/>
      <c r="M21" s="5"/>
      <c r="N21" s="4"/>
      <c r="O21" s="5"/>
      <c r="P21" s="5"/>
      <c r="Q21" s="4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2"/>
      <c r="GB21" s="2"/>
      <c r="GC21" s="2"/>
    </row>
    <row r="22" spans="1:186" x14ac:dyDescent="0.25">
      <c r="A22" s="27">
        <v>7.2</v>
      </c>
      <c r="B22" s="15" t="s">
        <v>12</v>
      </c>
      <c r="C22" s="16"/>
      <c r="D22" s="16"/>
      <c r="E22" s="16"/>
      <c r="F22" s="16"/>
      <c r="G22" s="16"/>
      <c r="H22" s="16"/>
      <c r="I22" s="14"/>
      <c r="J22" s="14"/>
      <c r="K22" s="14"/>
      <c r="L22" s="5"/>
      <c r="M22" s="5"/>
      <c r="N22" s="4"/>
      <c r="O22" s="5"/>
      <c r="P22" s="5"/>
      <c r="Q22" s="4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2"/>
      <c r="GB22" s="2"/>
      <c r="GC22" s="2"/>
    </row>
    <row r="23" spans="1:186" x14ac:dyDescent="0.25">
      <c r="A23" s="27">
        <v>7.3</v>
      </c>
      <c r="B23" s="15" t="s">
        <v>13</v>
      </c>
      <c r="C23" s="16"/>
      <c r="D23" s="16"/>
      <c r="E23" s="16"/>
      <c r="F23" s="16"/>
      <c r="G23" s="16"/>
      <c r="H23" s="16"/>
      <c r="I23" s="14"/>
      <c r="J23" s="14"/>
      <c r="K23" s="14"/>
      <c r="L23" s="5"/>
      <c r="M23" s="5"/>
      <c r="N23" s="4"/>
      <c r="O23" s="5"/>
      <c r="P23" s="5"/>
      <c r="Q23" s="4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2"/>
      <c r="GB23" s="2"/>
      <c r="GC23" s="2"/>
    </row>
    <row r="24" spans="1:186" x14ac:dyDescent="0.25">
      <c r="A24" s="27">
        <v>7.4</v>
      </c>
      <c r="B24" s="15" t="s">
        <v>14</v>
      </c>
      <c r="C24" s="16"/>
      <c r="D24" s="16"/>
      <c r="E24" s="16"/>
      <c r="F24" s="16"/>
      <c r="G24" s="16"/>
      <c r="H24" s="16"/>
      <c r="I24" s="14"/>
      <c r="J24" s="14"/>
      <c r="K24" s="14"/>
      <c r="L24" s="5"/>
      <c r="M24" s="5"/>
      <c r="N24" s="4"/>
      <c r="O24" s="5"/>
      <c r="P24" s="5"/>
      <c r="Q24" s="4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2"/>
      <c r="GB24" s="2"/>
      <c r="GC24" s="2"/>
    </row>
    <row r="25" spans="1:186" x14ac:dyDescent="0.25">
      <c r="A25" s="27">
        <v>7.5</v>
      </c>
      <c r="B25" s="15" t="s">
        <v>56</v>
      </c>
      <c r="C25" s="16">
        <v>29943</v>
      </c>
      <c r="D25" s="16">
        <v>36889</v>
      </c>
      <c r="E25" s="16">
        <v>46393</v>
      </c>
      <c r="F25" s="16">
        <v>30189</v>
      </c>
      <c r="G25" s="16">
        <v>35331</v>
      </c>
      <c r="H25" s="16">
        <v>41604</v>
      </c>
      <c r="I25" s="14">
        <v>41410</v>
      </c>
      <c r="J25" s="14">
        <v>42242</v>
      </c>
      <c r="K25" s="14">
        <v>45794</v>
      </c>
      <c r="L25" s="5"/>
      <c r="M25" s="5"/>
      <c r="N25" s="4"/>
      <c r="O25" s="5"/>
      <c r="P25" s="5"/>
      <c r="Q25" s="4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2"/>
      <c r="GB25" s="2"/>
      <c r="GC25" s="2"/>
    </row>
    <row r="26" spans="1:186" x14ac:dyDescent="0.25">
      <c r="A26" s="27">
        <v>7.6</v>
      </c>
      <c r="B26" s="15" t="s">
        <v>15</v>
      </c>
      <c r="C26" s="16">
        <v>129</v>
      </c>
      <c r="D26" s="16">
        <v>158</v>
      </c>
      <c r="E26" s="16">
        <v>165</v>
      </c>
      <c r="F26" s="16">
        <v>171</v>
      </c>
      <c r="G26" s="16">
        <v>150</v>
      </c>
      <c r="H26" s="16">
        <v>230</v>
      </c>
      <c r="I26" s="14">
        <v>127</v>
      </c>
      <c r="J26" s="14">
        <v>250</v>
      </c>
      <c r="K26" s="14">
        <v>330</v>
      </c>
      <c r="L26" s="5"/>
      <c r="M26" s="5"/>
      <c r="N26" s="4"/>
      <c r="O26" s="5"/>
      <c r="P26" s="5"/>
      <c r="Q26" s="4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2"/>
      <c r="GB26" s="2"/>
      <c r="GC26" s="2"/>
    </row>
    <row r="27" spans="1:186" ht="28.5" x14ac:dyDescent="0.25">
      <c r="A27" s="27">
        <v>7.7</v>
      </c>
      <c r="B27" s="15" t="s">
        <v>16</v>
      </c>
      <c r="C27" s="16">
        <v>30242</v>
      </c>
      <c r="D27" s="16">
        <v>5068</v>
      </c>
      <c r="E27" s="16">
        <v>5413</v>
      </c>
      <c r="F27" s="16">
        <v>42037</v>
      </c>
      <c r="G27" s="16">
        <v>50002</v>
      </c>
      <c r="H27" s="16">
        <v>49563</v>
      </c>
      <c r="I27" s="14">
        <v>42811</v>
      </c>
      <c r="J27" s="14">
        <v>40459</v>
      </c>
      <c r="K27" s="14">
        <v>41187</v>
      </c>
      <c r="L27" s="5"/>
      <c r="M27" s="5"/>
      <c r="N27" s="4"/>
      <c r="O27" s="5"/>
      <c r="P27" s="5"/>
      <c r="Q27" s="4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2"/>
      <c r="GB27" s="2"/>
      <c r="GC27" s="2"/>
    </row>
    <row r="28" spans="1:186" x14ac:dyDescent="0.25">
      <c r="A28" s="28" t="s">
        <v>69</v>
      </c>
      <c r="B28" s="15" t="s">
        <v>17</v>
      </c>
      <c r="C28" s="16">
        <v>56201</v>
      </c>
      <c r="D28" s="16">
        <v>64289</v>
      </c>
      <c r="E28" s="16">
        <v>67995</v>
      </c>
      <c r="F28" s="16">
        <v>80769</v>
      </c>
      <c r="G28" s="16">
        <v>114469</v>
      </c>
      <c r="H28" s="16">
        <v>92102</v>
      </c>
      <c r="I28" s="14">
        <v>114823</v>
      </c>
      <c r="J28" s="14">
        <v>106052</v>
      </c>
      <c r="K28" s="14">
        <v>109764</v>
      </c>
      <c r="L28" s="5"/>
      <c r="M28" s="5"/>
      <c r="N28" s="4"/>
      <c r="O28" s="5"/>
      <c r="P28" s="5"/>
      <c r="Q28" s="4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2"/>
      <c r="GB28" s="2"/>
      <c r="GC28" s="2"/>
    </row>
    <row r="29" spans="1:186" ht="28.5" x14ac:dyDescent="0.25">
      <c r="A29" s="28" t="s">
        <v>70</v>
      </c>
      <c r="B29" s="15" t="s">
        <v>18</v>
      </c>
      <c r="C29" s="16">
        <v>106856</v>
      </c>
      <c r="D29" s="16">
        <v>119548</v>
      </c>
      <c r="E29" s="16">
        <v>128499</v>
      </c>
      <c r="F29" s="16">
        <v>144434</v>
      </c>
      <c r="G29" s="16">
        <v>105051</v>
      </c>
      <c r="H29" s="16">
        <v>124284</v>
      </c>
      <c r="I29" s="14">
        <v>184450</v>
      </c>
      <c r="J29" s="14">
        <v>190182</v>
      </c>
      <c r="K29" s="14">
        <v>196565</v>
      </c>
      <c r="L29" s="5"/>
      <c r="M29" s="5"/>
      <c r="N29" s="4"/>
      <c r="O29" s="5"/>
      <c r="P29" s="5"/>
      <c r="Q29" s="4"/>
      <c r="R29" s="6"/>
      <c r="S29" s="6"/>
      <c r="T29" s="6"/>
      <c r="U29" s="6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2"/>
      <c r="GB29" s="2"/>
      <c r="GC29" s="2"/>
    </row>
    <row r="30" spans="1:186" x14ac:dyDescent="0.25">
      <c r="A30" s="28" t="s">
        <v>71</v>
      </c>
      <c r="B30" s="15" t="s">
        <v>43</v>
      </c>
      <c r="C30" s="16">
        <v>190140</v>
      </c>
      <c r="D30" s="16">
        <v>211209</v>
      </c>
      <c r="E30" s="16">
        <v>214771</v>
      </c>
      <c r="F30" s="16">
        <v>239770</v>
      </c>
      <c r="G30" s="16">
        <v>228919</v>
      </c>
      <c r="H30" s="16">
        <v>309069</v>
      </c>
      <c r="I30" s="14">
        <v>308204</v>
      </c>
      <c r="J30" s="14">
        <v>417074</v>
      </c>
      <c r="K30" s="14">
        <v>475528</v>
      </c>
      <c r="L30" s="5"/>
      <c r="M30" s="5"/>
      <c r="N30" s="4"/>
      <c r="O30" s="5"/>
      <c r="P30" s="5"/>
      <c r="Q30" s="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2"/>
      <c r="GB30" s="2"/>
      <c r="GC30" s="2"/>
    </row>
    <row r="31" spans="1:186" x14ac:dyDescent="0.25">
      <c r="A31" s="28" t="s">
        <v>72</v>
      </c>
      <c r="B31" s="15" t="s">
        <v>19</v>
      </c>
      <c r="C31" s="16">
        <v>244631</v>
      </c>
      <c r="D31" s="16">
        <v>246484</v>
      </c>
      <c r="E31" s="16">
        <v>312824</v>
      </c>
      <c r="F31" s="16">
        <v>234976</v>
      </c>
      <c r="G31" s="16">
        <v>228243</v>
      </c>
      <c r="H31" s="16">
        <v>239692</v>
      </c>
      <c r="I31" s="14">
        <v>334839</v>
      </c>
      <c r="J31" s="14">
        <v>317303</v>
      </c>
      <c r="K31" s="14">
        <v>374328</v>
      </c>
      <c r="L31" s="5"/>
      <c r="M31" s="5"/>
      <c r="N31" s="4"/>
      <c r="O31" s="5"/>
      <c r="P31" s="5"/>
      <c r="Q31" s="4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2"/>
      <c r="GB31" s="2"/>
      <c r="GC31" s="2"/>
    </row>
    <row r="32" spans="1:186" x14ac:dyDescent="0.25">
      <c r="A32" s="29"/>
      <c r="B32" s="17" t="s">
        <v>29</v>
      </c>
      <c r="C32" s="18">
        <f>C17+C20+C28+C29+C30+C31</f>
        <v>869582</v>
      </c>
      <c r="D32" s="18">
        <f t="shared" ref="D32:K32" si="5">D17+D20+D28+D29+D30+D31</f>
        <v>927289</v>
      </c>
      <c r="E32" s="18">
        <f t="shared" si="5"/>
        <v>1004917</v>
      </c>
      <c r="F32" s="18">
        <f t="shared" si="5"/>
        <v>1066425</v>
      </c>
      <c r="G32" s="18">
        <f t="shared" si="5"/>
        <v>973585</v>
      </c>
      <c r="H32" s="18">
        <f t="shared" si="5"/>
        <v>1101734</v>
      </c>
      <c r="I32" s="18">
        <f t="shared" si="5"/>
        <v>1394579</v>
      </c>
      <c r="J32" s="18">
        <f t="shared" si="5"/>
        <v>1509400</v>
      </c>
      <c r="K32" s="18">
        <f t="shared" si="5"/>
        <v>1670916</v>
      </c>
      <c r="L32" s="5"/>
      <c r="M32" s="5"/>
      <c r="N32" s="4"/>
      <c r="O32" s="5"/>
      <c r="P32" s="5"/>
      <c r="Q32" s="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2"/>
      <c r="GB32" s="2"/>
      <c r="GC32" s="2"/>
    </row>
    <row r="33" spans="1:186" s="9" customFormat="1" x14ac:dyDescent="0.25">
      <c r="A33" s="30" t="s">
        <v>26</v>
      </c>
      <c r="B33" s="21" t="s">
        <v>40</v>
      </c>
      <c r="C33" s="22">
        <f>C6+C11+C13+C14+C15+C17+C20+C28+C29+C30+C31</f>
        <v>1700617</v>
      </c>
      <c r="D33" s="22">
        <f>D6+D11+D13+D14+D15+D17+D20+D28+D29+D30+D31</f>
        <v>1851090</v>
      </c>
      <c r="E33" s="22">
        <f>E6+E11+E13+E14+E15+E17+E20+E28+E29+E30+E31</f>
        <v>2014984</v>
      </c>
      <c r="F33" s="22">
        <f>F6+F11+F13+F14+F15+F17+F20+F28+F29+F30+F31</f>
        <v>2394200</v>
      </c>
      <c r="G33" s="22">
        <f t="shared" ref="G33:K33" si="6">G6+G11+G13+G14+G15+G17+G20+G28+G29+G30+G31</f>
        <v>2283076</v>
      </c>
      <c r="H33" s="22">
        <f t="shared" si="6"/>
        <v>2555903</v>
      </c>
      <c r="I33" s="22">
        <f t="shared" si="6"/>
        <v>2888114</v>
      </c>
      <c r="J33" s="22">
        <f t="shared" si="6"/>
        <v>3155762</v>
      </c>
      <c r="K33" s="22">
        <f t="shared" si="6"/>
        <v>3446732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2"/>
      <c r="GB33" s="2"/>
      <c r="GC33" s="2"/>
      <c r="GD33" s="3"/>
    </row>
    <row r="34" spans="1:186" x14ac:dyDescent="0.25">
      <c r="A34" s="31" t="s">
        <v>32</v>
      </c>
      <c r="B34" s="23" t="s">
        <v>24</v>
      </c>
      <c r="C34" s="11">
        <f>GSVA_const!C34</f>
        <v>103607</v>
      </c>
      <c r="D34" s="11">
        <f>GSVA_const!D34</f>
        <v>109905</v>
      </c>
      <c r="E34" s="11">
        <f>GSVA_const!E34</f>
        <v>128765</v>
      </c>
      <c r="F34" s="11">
        <f>GSVA_const!F34</f>
        <v>125375</v>
      </c>
      <c r="G34" s="11">
        <f>GSVA_const!G34</f>
        <v>168003</v>
      </c>
      <c r="H34" s="11">
        <f>GSVA_const!H34</f>
        <v>220766</v>
      </c>
      <c r="I34" s="11">
        <f>GSVA_const!I34</f>
        <v>158525</v>
      </c>
      <c r="J34" s="11">
        <f>GSVA_const!J34</f>
        <v>201670</v>
      </c>
      <c r="K34" s="16">
        <f>GSVA_const!K34</f>
        <v>218094.91901459853</v>
      </c>
      <c r="L34" s="5"/>
      <c r="M34" s="5"/>
      <c r="N34" s="4"/>
      <c r="O34" s="5"/>
      <c r="P34" s="5"/>
      <c r="Q34" s="4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</row>
    <row r="35" spans="1:186" x14ac:dyDescent="0.25">
      <c r="A35" s="31" t="s">
        <v>33</v>
      </c>
      <c r="B35" s="23" t="s">
        <v>23</v>
      </c>
      <c r="C35" s="11">
        <f>GSVA_const!C35</f>
        <v>62319</v>
      </c>
      <c r="D35" s="11">
        <f>GSVA_const!D35</f>
        <v>75274</v>
      </c>
      <c r="E35" s="11">
        <f>GSVA_const!E35</f>
        <v>81443</v>
      </c>
      <c r="F35" s="11">
        <f>GSVA_const!F35</f>
        <v>78915</v>
      </c>
      <c r="G35" s="11">
        <f>GSVA_const!G35</f>
        <v>76548</v>
      </c>
      <c r="H35" s="11">
        <f>GSVA_const!H35</f>
        <v>56309</v>
      </c>
      <c r="I35" s="11">
        <f>GSVA_const!I35</f>
        <v>43481</v>
      </c>
      <c r="J35" s="11">
        <f>GSVA_const!J35</f>
        <v>74472</v>
      </c>
      <c r="K35" s="16">
        <f>GSVA_const!K35</f>
        <v>82698.581814198071</v>
      </c>
      <c r="L35" s="5"/>
      <c r="M35" s="5"/>
      <c r="N35" s="4"/>
      <c r="O35" s="5"/>
      <c r="P35" s="5"/>
      <c r="Q35" s="4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</row>
    <row r="36" spans="1:186" x14ac:dyDescent="0.25">
      <c r="A36" s="32" t="s">
        <v>34</v>
      </c>
      <c r="B36" s="24" t="s">
        <v>52</v>
      </c>
      <c r="C36" s="18">
        <f>C33+C34-C35</f>
        <v>1741905</v>
      </c>
      <c r="D36" s="18">
        <f t="shared" ref="D36:K36" si="7">D33+D34-D35</f>
        <v>1885721</v>
      </c>
      <c r="E36" s="18">
        <f t="shared" si="7"/>
        <v>2062306</v>
      </c>
      <c r="F36" s="18">
        <f t="shared" si="7"/>
        <v>2440660</v>
      </c>
      <c r="G36" s="18">
        <f t="shared" si="7"/>
        <v>2374531</v>
      </c>
      <c r="H36" s="18">
        <f t="shared" si="7"/>
        <v>2720360</v>
      </c>
      <c r="I36" s="18">
        <f t="shared" si="7"/>
        <v>3003158</v>
      </c>
      <c r="J36" s="18">
        <f t="shared" si="7"/>
        <v>3282960</v>
      </c>
      <c r="K36" s="18">
        <f t="shared" si="7"/>
        <v>3582128.3372004004</v>
      </c>
      <c r="L36" s="5"/>
      <c r="M36" s="5"/>
      <c r="N36" s="4"/>
      <c r="O36" s="5"/>
      <c r="P36" s="5"/>
      <c r="Q36" s="4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</row>
    <row r="37" spans="1:186" x14ac:dyDescent="0.25">
      <c r="A37" s="31" t="s">
        <v>35</v>
      </c>
      <c r="B37" s="23" t="s">
        <v>31</v>
      </c>
      <c r="C37" s="11">
        <f>GSVA_cur!C37</f>
        <v>36940</v>
      </c>
      <c r="D37" s="11">
        <f>GSVA_cur!D37</f>
        <v>37340</v>
      </c>
      <c r="E37" s="11">
        <f>GSVA_cur!E37</f>
        <v>37740</v>
      </c>
      <c r="F37" s="11">
        <f>GSVA_cur!F37</f>
        <v>38140</v>
      </c>
      <c r="G37" s="11">
        <f>GSVA_cur!G37</f>
        <v>38540</v>
      </c>
      <c r="H37" s="11">
        <f>GSVA_cur!H37</f>
        <v>38940</v>
      </c>
      <c r="I37" s="11">
        <f>GSVA_cur!I37</f>
        <v>39330</v>
      </c>
      <c r="J37" s="11">
        <f>GSVA_cur!J37</f>
        <v>39730</v>
      </c>
      <c r="K37" s="11">
        <f>GSVA_cur!K37</f>
        <v>40120</v>
      </c>
      <c r="R37" s="2"/>
      <c r="S37" s="2"/>
      <c r="T37" s="2"/>
      <c r="U37" s="2"/>
    </row>
    <row r="38" spans="1:186" x14ac:dyDescent="0.25">
      <c r="A38" s="32" t="s">
        <v>36</v>
      </c>
      <c r="B38" s="24" t="s">
        <v>53</v>
      </c>
      <c r="C38" s="18">
        <f>C36/C37*1000</f>
        <v>47154.981050351918</v>
      </c>
      <c r="D38" s="18">
        <f t="shared" ref="D38:K38" si="8">D36/D37*1000</f>
        <v>50501.365827530797</v>
      </c>
      <c r="E38" s="18">
        <f t="shared" si="8"/>
        <v>54645.098039215693</v>
      </c>
      <c r="F38" s="18">
        <f t="shared" si="8"/>
        <v>63992.13424226534</v>
      </c>
      <c r="G38" s="18">
        <f t="shared" si="8"/>
        <v>61612.117280747276</v>
      </c>
      <c r="H38" s="18">
        <f t="shared" si="8"/>
        <v>69860.297894196192</v>
      </c>
      <c r="I38" s="18">
        <f t="shared" si="8"/>
        <v>76357.945588609204</v>
      </c>
      <c r="J38" s="18">
        <f t="shared" si="8"/>
        <v>82631.764409765921</v>
      </c>
      <c r="K38" s="18">
        <f t="shared" si="8"/>
        <v>89285.352372891342</v>
      </c>
      <c r="Q38" s="4"/>
      <c r="R38" s="4"/>
      <c r="S38" s="4"/>
      <c r="T38" s="4"/>
      <c r="U38" s="4"/>
      <c r="BV38" s="5"/>
      <c r="BW38" s="5"/>
      <c r="BX38" s="5"/>
      <c r="BY38" s="5"/>
    </row>
    <row r="39" spans="1:186" x14ac:dyDescent="0.25">
      <c r="B39" s="1" t="s">
        <v>57</v>
      </c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1" max="1048575" man="1"/>
    <brk id="33" max="1048575" man="1"/>
    <brk id="49" max="1048575" man="1"/>
    <brk id="113" max="95" man="1"/>
    <brk id="149" max="1048575" man="1"/>
    <brk id="173" max="1048575" man="1"/>
    <brk id="181" max="9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GSVA_cur</vt:lpstr>
      <vt:lpstr>GSVA_const</vt:lpstr>
      <vt:lpstr>NSVA_cur</vt:lpstr>
      <vt:lpstr>NSVA_const</vt:lpstr>
      <vt:lpstr>GSVA_const!Print_Titles</vt:lpstr>
      <vt:lpstr>GSVA_cur!Print_Titles</vt:lpstr>
      <vt:lpstr>NSVA_const!Print_Titles</vt:lpstr>
      <vt:lpstr>NSVA_cur!Print_Titles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2020-10-22T09:05:05Z</dcterms:modified>
</cp:coreProperties>
</file>