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I37" i="12"/>
  <c r="J37"/>
  <c r="I34"/>
  <c r="J34"/>
  <c r="I35"/>
  <c r="J35"/>
  <c r="H37" i="11"/>
  <c r="I37"/>
  <c r="J37"/>
  <c r="I34"/>
  <c r="J34"/>
  <c r="I35"/>
  <c r="J35"/>
  <c r="H37" i="1"/>
  <c r="I37"/>
  <c r="J37"/>
  <c r="J20" l="1"/>
  <c r="J20" i="11"/>
  <c r="J20" i="12"/>
  <c r="J20" i="10"/>
  <c r="J16" i="1"/>
  <c r="J17"/>
  <c r="J16" i="11"/>
  <c r="J17"/>
  <c r="J16" i="12"/>
  <c r="J17"/>
  <c r="J16" i="10"/>
  <c r="J17"/>
  <c r="J6" i="1"/>
  <c r="J6" i="11"/>
  <c r="J6" i="12"/>
  <c r="J12" s="1"/>
  <c r="J6" i="10"/>
  <c r="J12" s="1"/>
  <c r="J12" i="1" l="1"/>
  <c r="J32" i="12"/>
  <c r="J33"/>
  <c r="J32" i="11"/>
  <c r="J33"/>
  <c r="J12"/>
  <c r="J32" i="1"/>
  <c r="J33"/>
  <c r="J32" i="10"/>
  <c r="J33"/>
  <c r="J36" i="11" l="1"/>
  <c r="J36" i="10"/>
  <c r="J38" s="1"/>
  <c r="J36" i="12"/>
  <c r="J36" i="1"/>
  <c r="J38" i="12"/>
  <c r="J38" i="1"/>
  <c r="J38" i="11" l="1"/>
  <c r="I6" i="1"/>
  <c r="I6" i="11"/>
  <c r="I6" i="12"/>
  <c r="I6" i="10"/>
  <c r="I17" i="1"/>
  <c r="I17" i="11"/>
  <c r="I17" i="12"/>
  <c r="I17" i="10"/>
  <c r="I20" i="1"/>
  <c r="I20" i="11"/>
  <c r="I20" i="12"/>
  <c r="I20" i="10"/>
  <c r="I16" i="1"/>
  <c r="I16" i="11"/>
  <c r="I16" i="12"/>
  <c r="I16" i="10"/>
  <c r="I12" i="12" l="1"/>
  <c r="I12" i="10"/>
  <c r="I32" i="12"/>
  <c r="I33" i="11"/>
  <c r="I32"/>
  <c r="I32" i="1"/>
  <c r="I33"/>
  <c r="I33" i="12"/>
  <c r="I12" i="1"/>
  <c r="I33" i="10"/>
  <c r="I32"/>
  <c r="I12" i="11"/>
  <c r="I36" i="12" l="1"/>
  <c r="I36" i="11"/>
  <c r="I38" s="1"/>
  <c r="I36" i="1"/>
  <c r="I36" i="10"/>
  <c r="H35" i="11"/>
  <c r="H34"/>
  <c r="I38" i="1" l="1"/>
  <c r="I38" i="12"/>
  <c r="I38" i="10"/>
  <c r="H37" i="12"/>
  <c r="G34"/>
  <c r="H34"/>
  <c r="G35"/>
  <c r="H35"/>
  <c r="H6" i="1"/>
  <c r="H17"/>
  <c r="H20"/>
  <c r="H6" i="11"/>
  <c r="H17"/>
  <c r="H20"/>
  <c r="H6" i="12"/>
  <c r="H17"/>
  <c r="H20"/>
  <c r="H6" i="10"/>
  <c r="H17"/>
  <c r="H20"/>
  <c r="H16" i="1"/>
  <c r="H16" i="11"/>
  <c r="H16" i="12"/>
  <c r="H16" i="10"/>
  <c r="D37" i="12"/>
  <c r="E37"/>
  <c r="F37"/>
  <c r="G37"/>
  <c r="C37"/>
  <c r="D37" i="11"/>
  <c r="E37"/>
  <c r="F37"/>
  <c r="G37"/>
  <c r="C37"/>
  <c r="D37" i="1"/>
  <c r="E37"/>
  <c r="F37"/>
  <c r="G37"/>
  <c r="C37"/>
  <c r="D34" i="12"/>
  <c r="E34"/>
  <c r="F34"/>
  <c r="D35"/>
  <c r="E35"/>
  <c r="F35"/>
  <c r="C35"/>
  <c r="C34"/>
  <c r="D34" i="11"/>
  <c r="E34"/>
  <c r="F34"/>
  <c r="G34"/>
  <c r="D35"/>
  <c r="E35"/>
  <c r="F35"/>
  <c r="G35"/>
  <c r="C35"/>
  <c r="C34"/>
  <c r="G6" i="1"/>
  <c r="G16"/>
  <c r="G17"/>
  <c r="G20"/>
  <c r="G6" i="11"/>
  <c r="G16"/>
  <c r="G17"/>
  <c r="G20"/>
  <c r="G6" i="12"/>
  <c r="G12" s="1"/>
  <c r="G16"/>
  <c r="G17"/>
  <c r="G20"/>
  <c r="G6" i="10"/>
  <c r="G16"/>
  <c r="G17"/>
  <c r="G20"/>
  <c r="F16" i="11"/>
  <c r="F20" i="10"/>
  <c r="F20" i="12"/>
  <c r="E20"/>
  <c r="D20"/>
  <c r="C20"/>
  <c r="C32" s="1"/>
  <c r="F17"/>
  <c r="E17"/>
  <c r="D17"/>
  <c r="C17"/>
  <c r="F16"/>
  <c r="E16"/>
  <c r="D16"/>
  <c r="C16"/>
  <c r="F6"/>
  <c r="E6"/>
  <c r="D6"/>
  <c r="C6"/>
  <c r="C12" s="1"/>
  <c r="F20" i="11"/>
  <c r="E20"/>
  <c r="D20"/>
  <c r="D17"/>
  <c r="C20"/>
  <c r="F17"/>
  <c r="E17"/>
  <c r="C17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F33" s="1"/>
  <c r="E6"/>
  <c r="D6"/>
  <c r="C6"/>
  <c r="F17" i="10"/>
  <c r="F16"/>
  <c r="F6"/>
  <c r="E20"/>
  <c r="D20"/>
  <c r="C20"/>
  <c r="E17"/>
  <c r="D17"/>
  <c r="C17"/>
  <c r="E16"/>
  <c r="D16"/>
  <c r="C16"/>
  <c r="E6"/>
  <c r="D6"/>
  <c r="C6"/>
  <c r="G32" i="12" l="1"/>
  <c r="C33"/>
  <c r="D32"/>
  <c r="D32" i="11"/>
  <c r="H32"/>
  <c r="E12"/>
  <c r="H12"/>
  <c r="D12"/>
  <c r="F32" i="1"/>
  <c r="G32"/>
  <c r="D12"/>
  <c r="D33"/>
  <c r="E12"/>
  <c r="F12"/>
  <c r="F36"/>
  <c r="C12"/>
  <c r="G12"/>
  <c r="H12" i="10"/>
  <c r="G33" i="12"/>
  <c r="D33" i="11"/>
  <c r="G12"/>
  <c r="H32" i="1"/>
  <c r="C32"/>
  <c r="D32"/>
  <c r="C33"/>
  <c r="G32" i="10"/>
  <c r="E33" i="12"/>
  <c r="H32"/>
  <c r="E32"/>
  <c r="H33"/>
  <c r="D33"/>
  <c r="H12"/>
  <c r="E12"/>
  <c r="D12"/>
  <c r="C32" i="11"/>
  <c r="E32"/>
  <c r="F32"/>
  <c r="E33"/>
  <c r="G32"/>
  <c r="H33"/>
  <c r="G33"/>
  <c r="F12"/>
  <c r="C33"/>
  <c r="C12"/>
  <c r="F33"/>
  <c r="C36" i="12"/>
  <c r="G33" i="1"/>
  <c r="H33"/>
  <c r="D32" i="10"/>
  <c r="C33"/>
  <c r="E33" i="1"/>
  <c r="E32"/>
  <c r="F32" i="12"/>
  <c r="E33" i="10"/>
  <c r="F33" i="12"/>
  <c r="G33" i="10"/>
  <c r="H12" i="1"/>
  <c r="F12" i="12"/>
  <c r="F33" i="10"/>
  <c r="E32"/>
  <c r="H32"/>
  <c r="D33"/>
  <c r="F32"/>
  <c r="C32"/>
  <c r="D12"/>
  <c r="F12"/>
  <c r="G12"/>
  <c r="H33"/>
  <c r="E12"/>
  <c r="C12"/>
  <c r="G36" i="12" l="1"/>
  <c r="H36"/>
  <c r="H38" s="1"/>
  <c r="E36"/>
  <c r="E36" i="11"/>
  <c r="F36"/>
  <c r="D36"/>
  <c r="H36"/>
  <c r="H38" s="1"/>
  <c r="D36" i="1"/>
  <c r="F38"/>
  <c r="C36"/>
  <c r="H36"/>
  <c r="E36" i="10"/>
  <c r="D36"/>
  <c r="H36"/>
  <c r="C36" i="11"/>
  <c r="G36" i="1"/>
  <c r="C38" i="12"/>
  <c r="D36"/>
  <c r="G36" i="11"/>
  <c r="C36" i="10"/>
  <c r="F36"/>
  <c r="F38" s="1"/>
  <c r="E36" i="1"/>
  <c r="F36" i="12"/>
  <c r="G36" i="10"/>
  <c r="C38" i="1" l="1"/>
  <c r="E38" i="12"/>
  <c r="F38" i="11"/>
  <c r="G38" i="12"/>
  <c r="D38" i="11"/>
  <c r="E38"/>
  <c r="D38" i="1"/>
  <c r="H38"/>
  <c r="E38" i="10"/>
  <c r="D38"/>
  <c r="H38"/>
  <c r="C38" i="11"/>
  <c r="G38" i="1"/>
  <c r="D38" i="12"/>
  <c r="G38" i="11"/>
  <c r="C38" i="10"/>
  <c r="G38"/>
  <c r="E38" i="1"/>
  <c r="F38" i="12"/>
</calcChain>
</file>

<file path=xl/sharedStrings.xml><?xml version="1.0" encoding="utf-8"?>
<sst xmlns="http://schemas.openxmlformats.org/spreadsheetml/2006/main" count="261" uniqueCount="72">
  <si>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</si>
  <si>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</si>
  <si>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</si>
  <si>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</si>
  <si>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</si>
  <si>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</si>
  <si>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</si>
  <si>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</si>
  <si>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</si>
  <si>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</si>
  <si>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</si>
  <si>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</si>
  <si>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</si>
  <si>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</si>
  <si>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</si>
  <si>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</si>
  <si>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</si>
  <si>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</si>
  <si>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</si>
  <si>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</si>
  <si>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</si>
  <si>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</si>
  <si>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</si>
  <si>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</si>
  <si>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</si>
  <si>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</si>
  <si>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</si>
  <si>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</si>
  <si>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</si>
  <si>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</si>
  <si>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</si>
  <si>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</si>
  <si>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</si>
  <si>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</si>
  <si>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</si>
  <si>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</si>
  <si>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</si>
  <si>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</si>
  <si>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</si>
  <si>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</si>
  <si>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</si>
  <si>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</si>
  <si>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</si>
  <si>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</si>
  <si>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</si>
  <si>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</si>
  <si>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</si>
  <si>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</si>
  <si>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</si>
  <si>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</si>
  <si>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</si>
  <si>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</si>
  <si>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</si>
  <si>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</si>
  <si>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</si>
  <si>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Uttarakhand</t>
  </si>
  <si>
    <t>2016-17</t>
  </si>
  <si>
    <t>Road transport</t>
  </si>
  <si>
    <t>2017-18</t>
  </si>
  <si>
    <t>2018-19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</si>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</sst>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" fontId="7" fillId="3" borderId="0" xfId="0" applyNumberFormat="1" applyFont="1" applyFill="1" applyBorder="1" applyProtection="1"/>
    <xf numFmtId="0" fontId="7" fillId="3" borderId="0" xfId="0" applyFont="1" applyFill="1" applyBorder="1" applyProtection="1"/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/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49" fontId="4" fillId="3" borderId="1" xfId="0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0" fontId="4" fillId="3" borderId="1" xfId="0" applyFont="1" applyFill="1" applyBorder="1" applyAlignment="1" applyProtection="1">
      <alignment horizontal="left" vertical="top" wrapText="1"/>
    </xf>
    <xf numFmtId="0" fontId="12" fillId="3" borderId="1" xfId="0" applyFont="1" applyFill="1" applyBorder="1" applyAlignment="1" applyProtection="1">
      <alignment horizontal="left" vertical="center" wrapText="1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40"/>
  <sheetViews>
    <sheetView tabSelected="1" zoomScale="115" zoomScaleNormal="115" zoomScaleSheetLayoutView="100" workbookViewId="0">
      <pane xSplit="2" ySplit="5" topLeftCell="C27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E3" sqref="E3"/>
    </sheetView>
  </sheetViews>
  <sheetFormatPr defaultColWidth="8.85546875" defaultRowHeight="15"/>
  <cols>
    <col min="1" max="1" width="11" style="1" customWidth="1"/>
    <col min="2" max="2" width="33.7109375" style="1" customWidth="1"/>
    <col min="3" max="5" width="10.7109375" style="1" customWidth="1"/>
    <col min="6" max="6" width="10.7109375" style="3" customWidth="1"/>
    <col min="7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42</v>
      </c>
      <c r="B1" s="11" t="s">
        <v>55</v>
      </c>
      <c r="H1" s="2" t="s">
        <v>61</v>
      </c>
      <c r="M1" s="4"/>
    </row>
    <row r="2" spans="1:183" ht="15.75">
      <c r="A2" s="8" t="s">
        <v>37</v>
      </c>
    </row>
    <row r="3" spans="1:183" ht="15.75">
      <c r="A3" s="8"/>
    </row>
    <row r="4" spans="1:183" ht="15.75">
      <c r="A4" s="8"/>
      <c r="E4" s="7"/>
      <c r="F4" s="7" t="s">
        <v>46</v>
      </c>
    </row>
    <row r="5" spans="1:183">
      <c r="A5" s="16" t="s">
        <v>0</v>
      </c>
      <c r="B5" s="17" t="s">
        <v>1</v>
      </c>
      <c r="C5" s="18" t="s">
        <v>20</v>
      </c>
      <c r="D5" s="18" t="s">
        <v>21</v>
      </c>
      <c r="E5" s="18" t="s">
        <v>22</v>
      </c>
      <c r="F5" s="18" t="s">
        <v>45</v>
      </c>
      <c r="G5" s="19" t="s">
        <v>54</v>
      </c>
      <c r="H5" s="19" t="s">
        <v>56</v>
      </c>
      <c r="I5" s="19" t="s">
        <v>58</v>
      </c>
      <c r="J5" s="19" t="s">
        <v>59</v>
      </c>
    </row>
    <row r="6" spans="1:183" s="9" customFormat="1">
      <c r="A6" s="20" t="s">
        <v>25</v>
      </c>
      <c r="B6" s="21" t="s">
        <v>2</v>
      </c>
      <c r="C6" s="22">
        <f>SUM(C7:C10)</f>
        <v>1330209.46450473</v>
      </c>
      <c r="D6" s="22">
        <f t="shared" ref="D6:E6" si="0">SUM(D7:D10)</f>
        <v>1536643.2360116376</v>
      </c>
      <c r="E6" s="22">
        <f t="shared" si="0"/>
        <v>1579094.8405688792</v>
      </c>
      <c r="F6" s="22">
        <f t="shared" ref="F6:J6" si="1">SUM(F7:F10)</f>
        <v>1611418.5463353922</v>
      </c>
      <c r="G6" s="22">
        <f t="shared" si="1"/>
        <v>1628379.9469643249</v>
      </c>
      <c r="H6" s="22">
        <f t="shared" si="1"/>
        <v>1694578.5811263828</v>
      </c>
      <c r="I6" s="22">
        <f t="shared" si="1"/>
        <v>1838788.9336978162</v>
      </c>
      <c r="J6" s="22">
        <f t="shared" si="1"/>
        <v>1932303.7920990812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3">
        <v>1.1000000000000001</v>
      </c>
      <c r="B7" s="24" t="s">
        <v>48</v>
      </c>
      <c r="C7" s="25">
        <v>764025.89546396479</v>
      </c>
      <c r="D7" s="25">
        <v>901730.17292065348</v>
      </c>
      <c r="E7" s="25">
        <v>850162.57760243386</v>
      </c>
      <c r="F7" s="25">
        <v>862131.26223953476</v>
      </c>
      <c r="G7" s="25">
        <v>834908.72956337826</v>
      </c>
      <c r="H7" s="25">
        <v>858452.19751460326</v>
      </c>
      <c r="I7" s="25">
        <v>923230.36260689271</v>
      </c>
      <c r="J7" s="25">
        <v>967562.32127258275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3">
        <v>1.2</v>
      </c>
      <c r="B8" s="24" t="s">
        <v>49</v>
      </c>
      <c r="C8" s="25">
        <v>287788.31285787444</v>
      </c>
      <c r="D8" s="25">
        <v>313744.49146538519</v>
      </c>
      <c r="E8" s="25">
        <v>351373.4847142708</v>
      </c>
      <c r="F8" s="25">
        <v>400879.43091060867</v>
      </c>
      <c r="G8" s="25">
        <v>450417.72084061574</v>
      </c>
      <c r="H8" s="25">
        <v>490496.78880296968</v>
      </c>
      <c r="I8" s="25">
        <v>542016.25894723483</v>
      </c>
      <c r="J8" s="25">
        <v>581559.68548833637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3">
        <v>1.3</v>
      </c>
      <c r="B9" s="24" t="s">
        <v>50</v>
      </c>
      <c r="C9" s="25">
        <v>274833.0668644078</v>
      </c>
      <c r="D9" s="25">
        <v>317353.27055761154</v>
      </c>
      <c r="E9" s="25">
        <v>373062.20093057462</v>
      </c>
      <c r="F9" s="25">
        <v>343611.47350169881</v>
      </c>
      <c r="G9" s="25">
        <v>337930.74823163473</v>
      </c>
      <c r="H9" s="25">
        <v>340192.76028864743</v>
      </c>
      <c r="I9" s="25">
        <v>367496.88114367117</v>
      </c>
      <c r="J9" s="25">
        <v>376571.9702918345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3">
        <v>1.4</v>
      </c>
      <c r="B10" s="24" t="s">
        <v>51</v>
      </c>
      <c r="C10" s="25">
        <v>3562.1893184830024</v>
      </c>
      <c r="D10" s="25">
        <v>3815.3010679875006</v>
      </c>
      <c r="E10" s="25">
        <v>4496.5773216000007</v>
      </c>
      <c r="F10" s="25">
        <v>4796.3796835499998</v>
      </c>
      <c r="G10" s="25">
        <v>5122.748328696317</v>
      </c>
      <c r="H10" s="25">
        <v>5436.8345201624998</v>
      </c>
      <c r="I10" s="25">
        <v>6045.4310000175001</v>
      </c>
      <c r="J10" s="25">
        <v>6609.8150463276679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6" t="s">
        <v>62</v>
      </c>
      <c r="B11" s="24" t="s">
        <v>3</v>
      </c>
      <c r="C11" s="25">
        <v>186082.8377</v>
      </c>
      <c r="D11" s="25">
        <v>205725.7696</v>
      </c>
      <c r="E11" s="25">
        <v>354844.25989632</v>
      </c>
      <c r="F11" s="25">
        <v>236697.65941416001</v>
      </c>
      <c r="G11" s="25">
        <v>202790.92105956</v>
      </c>
      <c r="H11" s="25">
        <v>253822.08746304002</v>
      </c>
      <c r="I11" s="25">
        <v>330158.6938298</v>
      </c>
      <c r="J11" s="25">
        <v>378140.23450434522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7"/>
      <c r="B12" s="28" t="s">
        <v>27</v>
      </c>
      <c r="C12" s="29">
        <f>C6+C11</f>
        <v>1516292.30220473</v>
      </c>
      <c r="D12" s="29">
        <f t="shared" ref="D12:E12" si="2">D6+D11</f>
        <v>1742369.0056116376</v>
      </c>
      <c r="E12" s="29">
        <f t="shared" si="2"/>
        <v>1933939.1004651992</v>
      </c>
      <c r="F12" s="29">
        <f t="shared" ref="F12:J12" si="3">F6+F11</f>
        <v>1848116.2057495522</v>
      </c>
      <c r="G12" s="29">
        <f t="shared" si="3"/>
        <v>1831170.8680238849</v>
      </c>
      <c r="H12" s="29">
        <f t="shared" si="3"/>
        <v>1948400.6685894229</v>
      </c>
      <c r="I12" s="29">
        <f t="shared" si="3"/>
        <v>2168947.627527616</v>
      </c>
      <c r="J12" s="29">
        <f t="shared" si="3"/>
        <v>2310444.0266034263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20" t="s">
        <v>63</v>
      </c>
      <c r="B13" s="21" t="s">
        <v>4</v>
      </c>
      <c r="C13" s="22">
        <v>4365135.1713343179</v>
      </c>
      <c r="D13" s="22">
        <v>5082899.1864086185</v>
      </c>
      <c r="E13" s="22">
        <v>5440405.732969705</v>
      </c>
      <c r="F13" s="22">
        <v>5874342.7725152178</v>
      </c>
      <c r="G13" s="22">
        <v>6369703.1014723312</v>
      </c>
      <c r="H13" s="22">
        <v>7031812.8869383074</v>
      </c>
      <c r="I13" s="22">
        <v>7731010.8501819735</v>
      </c>
      <c r="J13" s="22">
        <v>8203859.0211550435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6" t="s">
        <v>64</v>
      </c>
      <c r="B14" s="24" t="s">
        <v>5</v>
      </c>
      <c r="C14" s="25">
        <v>398079.38222720003</v>
      </c>
      <c r="D14" s="25">
        <v>416110.89986399998</v>
      </c>
      <c r="E14" s="25">
        <v>375057.84310980001</v>
      </c>
      <c r="F14" s="25">
        <v>431294.52381673642</v>
      </c>
      <c r="G14" s="25">
        <v>556862.64740861498</v>
      </c>
      <c r="H14" s="25">
        <v>579224.5351397458</v>
      </c>
      <c r="I14" s="25">
        <v>667089.00474430004</v>
      </c>
      <c r="J14" s="25">
        <v>756479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6" t="s">
        <v>65</v>
      </c>
      <c r="B15" s="24" t="s">
        <v>6</v>
      </c>
      <c r="C15" s="25">
        <v>883766.04518807004</v>
      </c>
      <c r="D15" s="25">
        <v>936949.69140071992</v>
      </c>
      <c r="E15" s="25">
        <v>1242406.4286549399</v>
      </c>
      <c r="F15" s="25">
        <v>1297606.6706619414</v>
      </c>
      <c r="G15" s="25">
        <v>1313470.6778434422</v>
      </c>
      <c r="H15" s="25">
        <v>1416291.6824310448</v>
      </c>
      <c r="I15" s="25">
        <v>1605238.458350586</v>
      </c>
      <c r="J15" s="25">
        <v>1737715.5807645153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7"/>
      <c r="B16" s="28" t="s">
        <v>28</v>
      </c>
      <c r="C16" s="29">
        <f>+C13+C14+C15</f>
        <v>5646980.5987495882</v>
      </c>
      <c r="D16" s="29">
        <f t="shared" ref="D16:E16" si="4">+D13+D14+D15</f>
        <v>6435959.7776733385</v>
      </c>
      <c r="E16" s="29">
        <f t="shared" si="4"/>
        <v>7057870.0047344444</v>
      </c>
      <c r="F16" s="29">
        <f t="shared" ref="F16:I16" si="5">+F13+F14+F15</f>
        <v>7603243.9669938954</v>
      </c>
      <c r="G16" s="29">
        <f t="shared" si="5"/>
        <v>8240036.4267243883</v>
      </c>
      <c r="H16" s="29">
        <f t="shared" si="5"/>
        <v>9027329.1045090985</v>
      </c>
      <c r="I16" s="29">
        <f t="shared" si="5"/>
        <v>10003338.313276859</v>
      </c>
      <c r="J16" s="29">
        <f t="shared" ref="J16" si="6">+J13+J14+J15</f>
        <v>10698053.60191956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15" customFormat="1">
      <c r="A17" s="30" t="s">
        <v>66</v>
      </c>
      <c r="B17" s="31" t="s">
        <v>7</v>
      </c>
      <c r="C17" s="32">
        <f>C18+C19</f>
        <v>1192896.5448028224</v>
      </c>
      <c r="D17" s="32">
        <f t="shared" ref="D17:E17" si="7">D18+D19</f>
        <v>1408869.017684415</v>
      </c>
      <c r="E17" s="32">
        <f t="shared" si="7"/>
        <v>1613979.9752011003</v>
      </c>
      <c r="F17" s="32">
        <f t="shared" ref="F17:I17" si="8">F18+F19</f>
        <v>1788266.6440999999</v>
      </c>
      <c r="G17" s="32">
        <f t="shared" si="8"/>
        <v>2038604.5212000001</v>
      </c>
      <c r="H17" s="32">
        <f t="shared" si="8"/>
        <v>2427073.9939999999</v>
      </c>
      <c r="I17" s="32">
        <f t="shared" si="8"/>
        <v>2841942.5955999997</v>
      </c>
      <c r="J17" s="32">
        <f t="shared" ref="J17" si="9">J18+J19</f>
        <v>3271032.4585049385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3"/>
      <c r="FY17" s="13"/>
      <c r="FZ17" s="13"/>
      <c r="GA17" s="14"/>
    </row>
    <row r="18" spans="1:183">
      <c r="A18" s="23">
        <v>6.1</v>
      </c>
      <c r="B18" s="24" t="s">
        <v>8</v>
      </c>
      <c r="C18" s="25">
        <v>1013998.3493999999</v>
      </c>
      <c r="D18" s="25">
        <v>1218821.2195037701</v>
      </c>
      <c r="E18" s="25">
        <v>1426253.38615424</v>
      </c>
      <c r="F18" s="25">
        <v>1590891.2424999999</v>
      </c>
      <c r="G18" s="25">
        <v>1811067.4746000001</v>
      </c>
      <c r="H18" s="25">
        <v>2173907.1639999999</v>
      </c>
      <c r="I18" s="25">
        <v>2556772.4438999998</v>
      </c>
      <c r="J18" s="25">
        <v>2970079.4318328174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3">
        <v>6.2</v>
      </c>
      <c r="B19" s="24" t="s">
        <v>9</v>
      </c>
      <c r="C19" s="25">
        <v>178898.19540282246</v>
      </c>
      <c r="D19" s="25">
        <v>190047.79818064484</v>
      </c>
      <c r="E19" s="25">
        <v>187726.58904686026</v>
      </c>
      <c r="F19" s="25">
        <v>197375.40160000001</v>
      </c>
      <c r="G19" s="25">
        <v>227537.0466</v>
      </c>
      <c r="H19" s="25">
        <v>253166.83</v>
      </c>
      <c r="I19" s="25">
        <v>285170.15169999999</v>
      </c>
      <c r="J19" s="25">
        <v>300953.02667212102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15" customFormat="1" ht="25.5">
      <c r="A20" s="30" t="s">
        <v>67</v>
      </c>
      <c r="B20" s="33" t="s">
        <v>10</v>
      </c>
      <c r="C20" s="32">
        <f>SUM(C21:C27)</f>
        <v>691812.25929548685</v>
      </c>
      <c r="D20" s="32">
        <f t="shared" ref="D20:E20" si="10">SUM(D21:D27)</f>
        <v>811658.844313576</v>
      </c>
      <c r="E20" s="32">
        <f t="shared" si="10"/>
        <v>934917.36648134957</v>
      </c>
      <c r="F20" s="32">
        <f t="shared" ref="F20:J20" si="11">SUM(F21:F27)</f>
        <v>1066332.9174000002</v>
      </c>
      <c r="G20" s="32">
        <f t="shared" si="11"/>
        <v>1279864.4351000001</v>
      </c>
      <c r="H20" s="32">
        <f t="shared" si="11"/>
        <v>1300141.2239999999</v>
      </c>
      <c r="I20" s="32">
        <f t="shared" si="11"/>
        <v>1244132.8012999999</v>
      </c>
      <c r="J20" s="32">
        <f t="shared" si="11"/>
        <v>1315901.0695405551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3"/>
      <c r="FY20" s="13"/>
      <c r="FZ20" s="13"/>
      <c r="GA20" s="14"/>
    </row>
    <row r="21" spans="1:183">
      <c r="A21" s="23">
        <v>7.1</v>
      </c>
      <c r="B21" s="24" t="s">
        <v>11</v>
      </c>
      <c r="C21" s="25">
        <v>14143.209293980985</v>
      </c>
      <c r="D21" s="25">
        <v>16517.487538917976</v>
      </c>
      <c r="E21" s="25">
        <v>17199.872256622366</v>
      </c>
      <c r="F21" s="25">
        <v>21899</v>
      </c>
      <c r="G21" s="25">
        <v>26150</v>
      </c>
      <c r="H21" s="25">
        <v>28697</v>
      </c>
      <c r="I21" s="25">
        <v>31621</v>
      </c>
      <c r="J21" s="25">
        <v>36098.092479944527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3">
        <v>7.2</v>
      </c>
      <c r="B22" s="24" t="s">
        <v>57</v>
      </c>
      <c r="C22" s="25">
        <v>218487.73017278977</v>
      </c>
      <c r="D22" s="25">
        <v>259839.58400773405</v>
      </c>
      <c r="E22" s="25">
        <v>287155.54560000001</v>
      </c>
      <c r="F22" s="25">
        <v>307002.8247</v>
      </c>
      <c r="G22" s="25">
        <v>332684.288</v>
      </c>
      <c r="H22" s="25">
        <v>367267.22399999999</v>
      </c>
      <c r="I22" s="25">
        <v>397883.6066</v>
      </c>
      <c r="J22" s="25">
        <v>433455.66503164865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3">
        <v>7.3</v>
      </c>
      <c r="B23" s="24" t="s">
        <v>12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3">
        <v>7.4</v>
      </c>
      <c r="B24" s="24" t="s">
        <v>13</v>
      </c>
      <c r="C24" s="25">
        <v>652.26982721022978</v>
      </c>
      <c r="D24" s="25">
        <v>1229.4159922659487</v>
      </c>
      <c r="E24" s="25">
        <v>2158.4639999999999</v>
      </c>
      <c r="F24" s="25">
        <v>2281.2503999999999</v>
      </c>
      <c r="G24" s="25">
        <v>4357.134</v>
      </c>
      <c r="H24" s="25">
        <v>7512.5083999999997</v>
      </c>
      <c r="I24" s="25">
        <v>8516.2042000000001</v>
      </c>
      <c r="J24" s="25">
        <v>9653.9970559098001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3">
        <v>7.5</v>
      </c>
      <c r="B25" s="24" t="s">
        <v>14</v>
      </c>
      <c r="C25" s="25">
        <v>0</v>
      </c>
      <c r="D25" s="25">
        <v>0</v>
      </c>
      <c r="E25" s="25">
        <v>0</v>
      </c>
      <c r="F25" s="25">
        <v>-75.975899999999996</v>
      </c>
      <c r="G25" s="25">
        <v>-33.524000000000001</v>
      </c>
      <c r="H25" s="25">
        <v>7491.7856000000002</v>
      </c>
      <c r="I25" s="25">
        <v>7921.7065000000002</v>
      </c>
      <c r="J25" s="25">
        <v>7922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3">
        <v>7.6</v>
      </c>
      <c r="B26" s="24" t="s">
        <v>15</v>
      </c>
      <c r="C26" s="25">
        <v>578.97360000000003</v>
      </c>
      <c r="D26" s="25">
        <v>677.97619999999995</v>
      </c>
      <c r="E26" s="25">
        <v>735.34709999999995</v>
      </c>
      <c r="F26" s="25">
        <v>646.28279999999995</v>
      </c>
      <c r="G26" s="25">
        <v>712.16949999999997</v>
      </c>
      <c r="H26" s="25">
        <v>1436.9760000000001</v>
      </c>
      <c r="I26" s="25">
        <v>206.37899999999999</v>
      </c>
      <c r="J26" s="25">
        <v>224.62641155209957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23">
        <v>7.7</v>
      </c>
      <c r="B27" s="24" t="s">
        <v>16</v>
      </c>
      <c r="C27" s="25">
        <v>457950.07640150579</v>
      </c>
      <c r="D27" s="25">
        <v>533394.38057465805</v>
      </c>
      <c r="E27" s="25">
        <v>627668.13752472727</v>
      </c>
      <c r="F27" s="25">
        <v>734579.53540000005</v>
      </c>
      <c r="G27" s="25">
        <v>915994.3676</v>
      </c>
      <c r="H27" s="25">
        <v>887735.73</v>
      </c>
      <c r="I27" s="25">
        <v>797983.90500000003</v>
      </c>
      <c r="J27" s="25">
        <v>828546.68856150005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6" t="s">
        <v>68</v>
      </c>
      <c r="B28" s="24" t="s">
        <v>17</v>
      </c>
      <c r="C28" s="25">
        <v>293317.54668301076</v>
      </c>
      <c r="D28" s="25">
        <v>320421.3309414555</v>
      </c>
      <c r="E28" s="25">
        <v>359122.77770261478</v>
      </c>
      <c r="F28" s="25">
        <v>402326.81456365198</v>
      </c>
      <c r="G28" s="25">
        <v>447958</v>
      </c>
      <c r="H28" s="25">
        <v>453355</v>
      </c>
      <c r="I28" s="25">
        <v>515923</v>
      </c>
      <c r="J28" s="25">
        <v>567986.29796043027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6" t="s">
        <v>69</v>
      </c>
      <c r="B29" s="24" t="s">
        <v>18</v>
      </c>
      <c r="C29" s="25">
        <v>588825.07956484798</v>
      </c>
      <c r="D29" s="25">
        <v>671182.12948145426</v>
      </c>
      <c r="E29" s="25">
        <v>739177.11997340748</v>
      </c>
      <c r="F29" s="25">
        <v>814718.01189983799</v>
      </c>
      <c r="G29" s="25">
        <v>843880.29365101573</v>
      </c>
      <c r="H29" s="25">
        <v>911476.48000581481</v>
      </c>
      <c r="I29" s="25">
        <v>1014248.7226031865</v>
      </c>
      <c r="J29" s="25">
        <v>1109723.977174965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6" t="s">
        <v>70</v>
      </c>
      <c r="B30" s="24" t="s">
        <v>43</v>
      </c>
      <c r="C30" s="25">
        <v>404304</v>
      </c>
      <c r="D30" s="25">
        <v>315475</v>
      </c>
      <c r="E30" s="25">
        <v>483906</v>
      </c>
      <c r="F30" s="25">
        <v>609171.30000000005</v>
      </c>
      <c r="G30" s="25">
        <v>666095</v>
      </c>
      <c r="H30" s="25">
        <v>758235</v>
      </c>
      <c r="I30" s="25">
        <v>861397</v>
      </c>
      <c r="J30" s="25">
        <v>970161.00481729128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6" t="s">
        <v>71</v>
      </c>
      <c r="B31" s="24" t="s">
        <v>19</v>
      </c>
      <c r="C31" s="25">
        <v>498856.04430000001</v>
      </c>
      <c r="D31" s="25">
        <v>668946.9986016344</v>
      </c>
      <c r="E31" s="25">
        <v>827478.40021279873</v>
      </c>
      <c r="F31" s="25">
        <v>916514.77929778665</v>
      </c>
      <c r="G31" s="25">
        <v>1011892.17</v>
      </c>
      <c r="H31" s="25">
        <v>1157852.3600000001</v>
      </c>
      <c r="I31" s="25">
        <v>1395354.9871039232</v>
      </c>
      <c r="J31" s="25">
        <v>1621056.6713548524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7"/>
      <c r="B32" s="28" t="s">
        <v>29</v>
      </c>
      <c r="C32" s="29">
        <f>C17+C20+C28+C29+C30+C31</f>
        <v>3670011.4746461683</v>
      </c>
      <c r="D32" s="29">
        <f t="shared" ref="D32:E32" si="12">D17+D20+D28+D29+D30+D31</f>
        <v>4196553.3210225347</v>
      </c>
      <c r="E32" s="29">
        <f t="shared" si="12"/>
        <v>4958581.6395712709</v>
      </c>
      <c r="F32" s="29">
        <f t="shared" ref="F32:G32" si="13">F17+F20+F28+F29+F30+F31</f>
        <v>5597330.4672612762</v>
      </c>
      <c r="G32" s="29">
        <f t="shared" si="13"/>
        <v>6288294.4199510161</v>
      </c>
      <c r="H32" s="29">
        <f t="shared" ref="H32:I32" si="14">H17+H20+H28+H29+H30+H31</f>
        <v>7008134.0580058154</v>
      </c>
      <c r="I32" s="29">
        <f t="shared" si="14"/>
        <v>7872999.1066071102</v>
      </c>
      <c r="J32" s="29">
        <f t="shared" ref="J32" si="15">J17+J20+J28+J29+J30+J31</f>
        <v>8855861.479353033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30" t="s">
        <v>26</v>
      </c>
      <c r="B33" s="34" t="s">
        <v>30</v>
      </c>
      <c r="C33" s="32">
        <f t="shared" ref="C33:H33" si="16">C6+C11+C13+C14+C15+C17+C20+C28+C29+C30+C31</f>
        <v>10833284.375600485</v>
      </c>
      <c r="D33" s="32">
        <f t="shared" si="16"/>
        <v>12374882.104307512</v>
      </c>
      <c r="E33" s="32">
        <f t="shared" si="16"/>
        <v>13950390.744770912</v>
      </c>
      <c r="F33" s="32">
        <f t="shared" si="16"/>
        <v>15048690.640004724</v>
      </c>
      <c r="G33" s="32">
        <f t="shared" si="16"/>
        <v>16359501.714699291</v>
      </c>
      <c r="H33" s="32">
        <f t="shared" si="16"/>
        <v>17983863.831104334</v>
      </c>
      <c r="I33" s="32">
        <f t="shared" ref="I33:J33" si="17">I6+I11+I13+I14+I15+I17+I20+I28+I29+I30+I31</f>
        <v>20045285.047411587</v>
      </c>
      <c r="J33" s="32">
        <f t="shared" si="17"/>
        <v>21864359.107876018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35" t="s">
        <v>32</v>
      </c>
      <c r="B34" s="36" t="s">
        <v>24</v>
      </c>
      <c r="C34" s="25">
        <v>919682.09</v>
      </c>
      <c r="D34" s="18">
        <v>1067367.399089386</v>
      </c>
      <c r="E34" s="18">
        <v>1217857</v>
      </c>
      <c r="F34" s="18">
        <v>1392111</v>
      </c>
      <c r="G34" s="18">
        <v>1633720</v>
      </c>
      <c r="H34" s="18">
        <v>1757054</v>
      </c>
      <c r="I34" s="18">
        <v>2531598</v>
      </c>
      <c r="J34" s="25">
        <v>3024723.3533895379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35" t="s">
        <v>33</v>
      </c>
      <c r="B35" s="36" t="s">
        <v>23</v>
      </c>
      <c r="C35" s="18">
        <v>220207</v>
      </c>
      <c r="D35" s="18">
        <v>280963</v>
      </c>
      <c r="E35" s="18">
        <v>260811</v>
      </c>
      <c r="F35" s="18">
        <v>296913</v>
      </c>
      <c r="G35" s="18">
        <v>276921</v>
      </c>
      <c r="H35" s="18">
        <v>228434</v>
      </c>
      <c r="I35" s="18">
        <v>293279</v>
      </c>
      <c r="J35" s="25">
        <v>299621.96587316255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7" t="s">
        <v>34</v>
      </c>
      <c r="B36" s="38" t="s">
        <v>44</v>
      </c>
      <c r="C36" s="29">
        <f>C33+C34-C35</f>
        <v>11532759.465600485</v>
      </c>
      <c r="D36" s="29">
        <f t="shared" ref="D36:E36" si="18">D33+D34-D35</f>
        <v>13161286.503396899</v>
      </c>
      <c r="E36" s="29">
        <f t="shared" si="18"/>
        <v>14907436.744770912</v>
      </c>
      <c r="F36" s="29">
        <f t="shared" ref="F36:J36" si="19">F33+F34-F35</f>
        <v>16143888.640004724</v>
      </c>
      <c r="G36" s="29">
        <f t="shared" si="19"/>
        <v>17716300.714699291</v>
      </c>
      <c r="H36" s="29">
        <f t="shared" si="19"/>
        <v>19512483.831104334</v>
      </c>
      <c r="I36" s="29">
        <f t="shared" si="19"/>
        <v>22283604.047411587</v>
      </c>
      <c r="J36" s="29">
        <f t="shared" si="19"/>
        <v>24589460.495392393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35" t="s">
        <v>35</v>
      </c>
      <c r="B37" s="36" t="s">
        <v>31</v>
      </c>
      <c r="C37" s="18">
        <v>101650</v>
      </c>
      <c r="D37" s="18">
        <v>103020</v>
      </c>
      <c r="E37" s="18">
        <v>104410</v>
      </c>
      <c r="F37" s="18">
        <v>105820</v>
      </c>
      <c r="G37" s="18">
        <v>107240</v>
      </c>
      <c r="H37" s="18">
        <v>108690</v>
      </c>
      <c r="I37" s="18">
        <v>110160</v>
      </c>
      <c r="J37" s="18">
        <v>111640</v>
      </c>
      <c r="O37" s="2"/>
      <c r="P37" s="2"/>
      <c r="Q37" s="2"/>
      <c r="R37" s="2"/>
    </row>
    <row r="38" spans="1:183">
      <c r="A38" s="37" t="s">
        <v>36</v>
      </c>
      <c r="B38" s="38" t="s">
        <v>47</v>
      </c>
      <c r="C38" s="29">
        <f>C36/C37*1000</f>
        <v>113455.57762518922</v>
      </c>
      <c r="D38" s="29">
        <f t="shared" ref="D38:E38" si="20">D36/D37*1000</f>
        <v>127754.6738827111</v>
      </c>
      <c r="E38" s="29">
        <f t="shared" si="20"/>
        <v>142777.86366029031</v>
      </c>
      <c r="F38" s="29">
        <f t="shared" ref="F38:J38" si="21">F36/F37*1000</f>
        <v>152559.90020794485</v>
      </c>
      <c r="G38" s="29">
        <f t="shared" si="21"/>
        <v>165202.35653393596</v>
      </c>
      <c r="H38" s="29">
        <f t="shared" si="21"/>
        <v>179524.1865038581</v>
      </c>
      <c r="I38" s="29">
        <f t="shared" si="21"/>
        <v>202283.987358493</v>
      </c>
      <c r="J38" s="29">
        <f t="shared" si="21"/>
        <v>220256.72245962371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9"/>
  <sheetViews>
    <sheetView zoomScale="115" zoomScaleNormal="115" zoomScaleSheetLayoutView="100" workbookViewId="0">
      <pane xSplit="2" ySplit="5" topLeftCell="C33" activePane="bottomRight" state="frozen"/>
      <selection activeCell="A5" sqref="A5:J38"/>
      <selection pane="topRight" activeCell="A5" sqref="A5:J38"/>
      <selection pane="bottomLeft" activeCell="A5" sqref="A5:J38"/>
      <selection pane="bottomRight" activeCell="K6" sqref="K6"/>
    </sheetView>
  </sheetViews>
  <sheetFormatPr defaultColWidth="8.85546875" defaultRowHeight="15"/>
  <cols>
    <col min="1" max="1" width="11" style="1" customWidth="1"/>
    <col min="2" max="2" width="33.7109375" style="1" customWidth="1"/>
    <col min="3" max="5" width="11.140625" style="1" customWidth="1"/>
    <col min="6" max="6" width="11.140625" style="3" customWidth="1"/>
    <col min="7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79" width="9.140625" style="3"/>
    <col min="180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42</v>
      </c>
      <c r="B1" s="11" t="s">
        <v>55</v>
      </c>
      <c r="H1" s="2" t="s">
        <v>61</v>
      </c>
      <c r="M1" s="4"/>
    </row>
    <row r="2" spans="1:183" ht="15.75">
      <c r="A2" s="8" t="s">
        <v>38</v>
      </c>
    </row>
    <row r="3" spans="1:183" ht="15.75">
      <c r="A3" s="8"/>
    </row>
    <row r="4" spans="1:183" ht="15.75">
      <c r="A4" s="8"/>
      <c r="E4" s="7"/>
      <c r="F4" s="7" t="s">
        <v>46</v>
      </c>
    </row>
    <row r="5" spans="1:183">
      <c r="A5" s="16" t="s">
        <v>0</v>
      </c>
      <c r="B5" s="17" t="s">
        <v>1</v>
      </c>
      <c r="C5" s="18" t="s">
        <v>20</v>
      </c>
      <c r="D5" s="18" t="s">
        <v>21</v>
      </c>
      <c r="E5" s="18" t="s">
        <v>22</v>
      </c>
      <c r="F5" s="18" t="s">
        <v>45</v>
      </c>
      <c r="G5" s="19" t="s">
        <v>54</v>
      </c>
      <c r="H5" s="19" t="s">
        <v>56</v>
      </c>
      <c r="I5" s="19" t="s">
        <v>58</v>
      </c>
      <c r="J5" s="19" t="s">
        <v>59</v>
      </c>
    </row>
    <row r="6" spans="1:183" s="9" customFormat="1">
      <c r="A6" s="20" t="s">
        <v>25</v>
      </c>
      <c r="B6" s="21" t="s">
        <v>2</v>
      </c>
      <c r="C6" s="22">
        <f>SUM(C7:C10)</f>
        <v>1330209.46450473</v>
      </c>
      <c r="D6" s="22">
        <f t="shared" ref="D6:F6" si="0">SUM(D7:D10)</f>
        <v>1355632.2345297469</v>
      </c>
      <c r="E6" s="22">
        <f t="shared" si="0"/>
        <v>1339654.1821813802</v>
      </c>
      <c r="F6" s="22">
        <f t="shared" si="0"/>
        <v>1335729.5344915499</v>
      </c>
      <c r="G6" s="22">
        <f t="shared" ref="G6:J6" si="1">SUM(G7:G10)</f>
        <v>1312630.3812248856</v>
      </c>
      <c r="H6" s="22">
        <f t="shared" si="1"/>
        <v>1366211.3137417329</v>
      </c>
      <c r="I6" s="22">
        <f t="shared" si="1"/>
        <v>1386225.1760414755</v>
      </c>
      <c r="J6" s="22">
        <f t="shared" si="1"/>
        <v>1412667.0244340564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3">
        <v>1.1000000000000001</v>
      </c>
      <c r="B7" s="24" t="s">
        <v>48</v>
      </c>
      <c r="C7" s="25">
        <v>764025.89546396479</v>
      </c>
      <c r="D7" s="25">
        <v>772455.7716182674</v>
      </c>
      <c r="E7" s="25">
        <v>725586.78429397871</v>
      </c>
      <c r="F7" s="25">
        <v>715033.88911372039</v>
      </c>
      <c r="G7" s="25">
        <v>652182.854415257</v>
      </c>
      <c r="H7" s="25">
        <v>692683.47862938745</v>
      </c>
      <c r="I7" s="25">
        <v>700618.39760487271</v>
      </c>
      <c r="J7" s="25">
        <v>706282.91808129137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3">
        <v>1.2</v>
      </c>
      <c r="B8" s="24" t="s">
        <v>49</v>
      </c>
      <c r="C8" s="25">
        <v>287788.31285787444</v>
      </c>
      <c r="D8" s="25">
        <v>308813.97077415796</v>
      </c>
      <c r="E8" s="25">
        <v>328325.79563180055</v>
      </c>
      <c r="F8" s="25">
        <v>333706.28448246483</v>
      </c>
      <c r="G8" s="25">
        <v>356441.14950361545</v>
      </c>
      <c r="H8" s="25">
        <v>366563.14474094566</v>
      </c>
      <c r="I8" s="25">
        <v>379589.85870142054</v>
      </c>
      <c r="J8" s="25">
        <v>393367.08804828417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3">
        <v>1.3</v>
      </c>
      <c r="B9" s="24" t="s">
        <v>50</v>
      </c>
      <c r="C9" s="25">
        <v>274833.0668644078</v>
      </c>
      <c r="D9" s="25">
        <v>270748.25935371057</v>
      </c>
      <c r="E9" s="25">
        <v>282083.69013518625</v>
      </c>
      <c r="F9" s="25">
        <v>283252.45422966674</v>
      </c>
      <c r="G9" s="25">
        <v>300160.73697210185</v>
      </c>
      <c r="H9" s="25">
        <v>302971.2837704288</v>
      </c>
      <c r="I9" s="25">
        <v>301762.08765670308</v>
      </c>
      <c r="J9" s="25">
        <v>308633.63587791641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3">
        <v>1.4</v>
      </c>
      <c r="B10" s="24" t="s">
        <v>51</v>
      </c>
      <c r="C10" s="25">
        <v>3562.1893184830024</v>
      </c>
      <c r="D10" s="25">
        <v>3614.232783610852</v>
      </c>
      <c r="E10" s="25">
        <v>3657.9121204145831</v>
      </c>
      <c r="F10" s="25">
        <v>3736.9066656979262</v>
      </c>
      <c r="G10" s="25">
        <v>3845.640333911469</v>
      </c>
      <c r="H10" s="25">
        <v>3993.4066009709004</v>
      </c>
      <c r="I10" s="25">
        <v>4254.8320784791886</v>
      </c>
      <c r="J10" s="25">
        <v>4383.3824265644917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6" t="s">
        <v>62</v>
      </c>
      <c r="B11" s="24" t="s">
        <v>3</v>
      </c>
      <c r="C11" s="25">
        <v>186083.27787215999</v>
      </c>
      <c r="D11" s="25">
        <v>181554.47864755522</v>
      </c>
      <c r="E11" s="25">
        <v>296811.33926709392</v>
      </c>
      <c r="F11" s="25">
        <v>218174.06733861455</v>
      </c>
      <c r="G11" s="25">
        <v>191874.46910517311</v>
      </c>
      <c r="H11" s="25">
        <v>255700.98686762253</v>
      </c>
      <c r="I11" s="25">
        <v>329383.47099949233</v>
      </c>
      <c r="J11" s="25">
        <v>332090.4698195376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7"/>
      <c r="B12" s="28" t="s">
        <v>27</v>
      </c>
      <c r="C12" s="29">
        <f>C6+C11</f>
        <v>1516292.74237689</v>
      </c>
      <c r="D12" s="29">
        <f t="shared" ref="D12:F12" si="2">D6+D11</f>
        <v>1537186.7131773022</v>
      </c>
      <c r="E12" s="29">
        <f t="shared" si="2"/>
        <v>1636465.5214484741</v>
      </c>
      <c r="F12" s="29">
        <f t="shared" si="2"/>
        <v>1553903.6018301644</v>
      </c>
      <c r="G12" s="29">
        <f t="shared" ref="G12:J12" si="3">G6+G11</f>
        <v>1504504.8503300587</v>
      </c>
      <c r="H12" s="29">
        <f t="shared" si="3"/>
        <v>1621912.3006093553</v>
      </c>
      <c r="I12" s="29">
        <f t="shared" si="3"/>
        <v>1715608.6470409678</v>
      </c>
      <c r="J12" s="29">
        <f t="shared" si="3"/>
        <v>1744757.494253594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20" t="s">
        <v>63</v>
      </c>
      <c r="B13" s="21" t="s">
        <v>4</v>
      </c>
      <c r="C13" s="22">
        <v>4365135.1713343179</v>
      </c>
      <c r="D13" s="22">
        <v>4869750.5475909403</v>
      </c>
      <c r="E13" s="22">
        <v>5050709.9997981628</v>
      </c>
      <c r="F13" s="22">
        <v>5288415.4024568563</v>
      </c>
      <c r="G13" s="22">
        <v>5796017.4558619317</v>
      </c>
      <c r="H13" s="22">
        <v>6345623.8050004616</v>
      </c>
      <c r="I13" s="22">
        <v>6860220.7863120418</v>
      </c>
      <c r="J13" s="22">
        <v>7193257.7308851872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6" t="s">
        <v>64</v>
      </c>
      <c r="B14" s="24" t="s">
        <v>5</v>
      </c>
      <c r="C14" s="25">
        <v>398079.38222720003</v>
      </c>
      <c r="D14" s="25">
        <v>427949.39264912857</v>
      </c>
      <c r="E14" s="25">
        <v>431791.82423921692</v>
      </c>
      <c r="F14" s="25">
        <v>466887.13480006147</v>
      </c>
      <c r="G14" s="25">
        <v>505301.49774539814</v>
      </c>
      <c r="H14" s="25">
        <v>540975.09134574002</v>
      </c>
      <c r="I14" s="25">
        <v>597812.32445282093</v>
      </c>
      <c r="J14" s="25">
        <v>659233.37053216621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6" t="s">
        <v>65</v>
      </c>
      <c r="B15" s="24" t="s">
        <v>6</v>
      </c>
      <c r="C15" s="25">
        <v>883766.04518807004</v>
      </c>
      <c r="D15" s="25">
        <v>852421.53025901061</v>
      </c>
      <c r="E15" s="25">
        <v>1080655.4269227174</v>
      </c>
      <c r="F15" s="25">
        <v>1094865.2169034015</v>
      </c>
      <c r="G15" s="25">
        <v>1092494.938455401</v>
      </c>
      <c r="H15" s="25">
        <v>1213593.6494384722</v>
      </c>
      <c r="I15" s="25">
        <v>1294618.3742464618</v>
      </c>
      <c r="J15" s="25">
        <v>1407250.1728059039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7"/>
      <c r="B16" s="28" t="s">
        <v>28</v>
      </c>
      <c r="C16" s="29">
        <f>+C13+C14+C15</f>
        <v>5646980.5987495882</v>
      </c>
      <c r="D16" s="29">
        <f t="shared" ref="D16:F16" si="4">+D13+D14+D15</f>
        <v>6150121.4704990787</v>
      </c>
      <c r="E16" s="29">
        <f t="shared" si="4"/>
        <v>6563157.2509600967</v>
      </c>
      <c r="F16" s="29">
        <f t="shared" si="4"/>
        <v>6850167.7541603195</v>
      </c>
      <c r="G16" s="29">
        <f t="shared" ref="G16:I16" si="5">+G13+G14+G15</f>
        <v>7393813.8920627311</v>
      </c>
      <c r="H16" s="29">
        <f t="shared" si="5"/>
        <v>8100192.5457846746</v>
      </c>
      <c r="I16" s="29">
        <f t="shared" si="5"/>
        <v>8752651.4850113243</v>
      </c>
      <c r="J16" s="29">
        <f t="shared" ref="J16" si="6">+J13+J14+J15</f>
        <v>9259741.2742232569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15" customFormat="1">
      <c r="A17" s="30" t="s">
        <v>66</v>
      </c>
      <c r="B17" s="31" t="s">
        <v>7</v>
      </c>
      <c r="C17" s="32">
        <f>C18+C19</f>
        <v>1192896.6367325513</v>
      </c>
      <c r="D17" s="32">
        <f t="shared" ref="D17:F17" si="7">D18+D19</f>
        <v>1306186.8370427019</v>
      </c>
      <c r="E17" s="32">
        <f t="shared" si="7"/>
        <v>1418883.4946822859</v>
      </c>
      <c r="F17" s="32">
        <f t="shared" si="7"/>
        <v>1518568.8214164404</v>
      </c>
      <c r="G17" s="32">
        <f t="shared" ref="G17:I17" si="8">G18+G19</f>
        <v>1691787.9843983403</v>
      </c>
      <c r="H17" s="32">
        <f t="shared" si="8"/>
        <v>1955352.6019707615</v>
      </c>
      <c r="I17" s="32">
        <f t="shared" si="8"/>
        <v>2193334.5834077043</v>
      </c>
      <c r="J17" s="32">
        <f t="shared" ref="J17" si="9">J18+J19</f>
        <v>2441263.490631301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3"/>
      <c r="FY17" s="13"/>
      <c r="FZ17" s="13"/>
      <c r="GA17" s="14"/>
    </row>
    <row r="18" spans="1:183">
      <c r="A18" s="23">
        <v>6.1</v>
      </c>
      <c r="B18" s="24" t="s">
        <v>8</v>
      </c>
      <c r="C18" s="25">
        <v>1013998.4275430659</v>
      </c>
      <c r="D18" s="25">
        <v>1129990.2358849132</v>
      </c>
      <c r="E18" s="25">
        <v>1253849.1306850461</v>
      </c>
      <c r="F18" s="25">
        <v>1350960.6339164404</v>
      </c>
      <c r="G18" s="25">
        <v>1502960.5598340249</v>
      </c>
      <c r="H18" s="25">
        <v>1755841.3407640739</v>
      </c>
      <c r="I18" s="25">
        <v>1978318.4339642625</v>
      </c>
      <c r="J18" s="25">
        <v>2216468.2967361053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3">
        <v>6.2</v>
      </c>
      <c r="B19" s="24" t="s">
        <v>9</v>
      </c>
      <c r="C19" s="25">
        <v>178898.20918948541</v>
      </c>
      <c r="D19" s="25">
        <v>176196.60115778857</v>
      </c>
      <c r="E19" s="25">
        <v>165034.36399723982</v>
      </c>
      <c r="F19" s="25">
        <v>167608.1875</v>
      </c>
      <c r="G19" s="25">
        <v>188827.42456431536</v>
      </c>
      <c r="H19" s="25">
        <v>199511.26120668769</v>
      </c>
      <c r="I19" s="25">
        <v>215016.14944344191</v>
      </c>
      <c r="J19" s="25">
        <v>224795.19389519547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15" customFormat="1" ht="25.5">
      <c r="A20" s="30" t="s">
        <v>67</v>
      </c>
      <c r="B20" s="33" t="s">
        <v>10</v>
      </c>
      <c r="C20" s="32">
        <f>SUM(C21:C27)</f>
        <v>691812.25929548685</v>
      </c>
      <c r="D20" s="32">
        <f t="shared" ref="D20:F20" si="10">SUM(D21:D27)</f>
        <v>754202.77448997379</v>
      </c>
      <c r="E20" s="32">
        <f t="shared" si="10"/>
        <v>823748.9325756043</v>
      </c>
      <c r="F20" s="32">
        <f t="shared" si="10"/>
        <v>928595.54342712765</v>
      </c>
      <c r="G20" s="32">
        <f t="shared" ref="G20:J20" si="11">SUM(G21:G27)</f>
        <v>1110298.3280368149</v>
      </c>
      <c r="H20" s="32">
        <f t="shared" si="11"/>
        <v>1106664.5631399318</v>
      </c>
      <c r="I20" s="32">
        <f t="shared" si="11"/>
        <v>1047241.7557420712</v>
      </c>
      <c r="J20" s="32">
        <f t="shared" si="11"/>
        <v>1129662.6108644898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3"/>
      <c r="FY20" s="13"/>
      <c r="FZ20" s="13"/>
      <c r="GA20" s="14"/>
    </row>
    <row r="21" spans="1:183">
      <c r="A21" s="23">
        <v>7.1</v>
      </c>
      <c r="B21" s="24" t="s">
        <v>11</v>
      </c>
      <c r="C21" s="25">
        <v>14143.209293980985</v>
      </c>
      <c r="D21" s="25">
        <v>15801.461673766808</v>
      </c>
      <c r="E21" s="25">
        <v>16098.935359346819</v>
      </c>
      <c r="F21" s="25">
        <v>19208</v>
      </c>
      <c r="G21" s="25">
        <v>22249</v>
      </c>
      <c r="H21" s="25">
        <v>22892</v>
      </c>
      <c r="I21" s="25">
        <v>25256.35423827144</v>
      </c>
      <c r="J21" s="25">
        <v>27794.368808100764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3">
        <v>7.2</v>
      </c>
      <c r="B22" s="24" t="s">
        <v>57</v>
      </c>
      <c r="C22" s="25">
        <v>218487.73017278977</v>
      </c>
      <c r="D22" s="25">
        <v>241307.7059326976</v>
      </c>
      <c r="E22" s="25">
        <v>252711.03194578897</v>
      </c>
      <c r="F22" s="25">
        <v>267447.36013590026</v>
      </c>
      <c r="G22" s="25">
        <v>288863.6693583398</v>
      </c>
      <c r="H22" s="25">
        <v>313367.93856655288</v>
      </c>
      <c r="I22" s="25">
        <v>336533.54190983676</v>
      </c>
      <c r="J22" s="25">
        <v>359766.85642909602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3">
        <v>7.3</v>
      </c>
      <c r="B23" s="24" t="s">
        <v>12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3">
        <v>7.4</v>
      </c>
      <c r="B24" s="24" t="s">
        <v>13</v>
      </c>
      <c r="C24" s="25">
        <v>652.26982721022978</v>
      </c>
      <c r="D24" s="25">
        <v>1141.7334809227409</v>
      </c>
      <c r="E24" s="25">
        <v>1899.5546950629239</v>
      </c>
      <c r="F24" s="25">
        <v>1987.3250283125708</v>
      </c>
      <c r="G24" s="25">
        <v>3783.2195884344883</v>
      </c>
      <c r="H24" s="25">
        <v>6409.9901023890789</v>
      </c>
      <c r="I24" s="25">
        <v>7203.0822972172882</v>
      </c>
      <c r="J24" s="25">
        <v>10713.694913649997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3">
        <v>7.5</v>
      </c>
      <c r="B25" s="24" t="s">
        <v>14</v>
      </c>
      <c r="C25" s="25">
        <v>0</v>
      </c>
      <c r="D25" s="25">
        <v>0</v>
      </c>
      <c r="E25" s="25">
        <v>0</v>
      </c>
      <c r="F25" s="25">
        <v>-66.18686296715741</v>
      </c>
      <c r="G25" s="25">
        <v>-29.108274724320566</v>
      </c>
      <c r="H25" s="25">
        <v>6392.3085324232079</v>
      </c>
      <c r="I25" s="25">
        <v>6700.2507823733404</v>
      </c>
      <c r="J25" s="25">
        <v>6700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3">
        <v>7.6</v>
      </c>
      <c r="B26" s="24" t="s">
        <v>15</v>
      </c>
      <c r="C26" s="25">
        <v>578.97360000000003</v>
      </c>
      <c r="D26" s="25">
        <v>628.77045834106514</v>
      </c>
      <c r="E26" s="25">
        <v>647.14168793452438</v>
      </c>
      <c r="F26" s="25">
        <v>563.01315445596299</v>
      </c>
      <c r="G26" s="25">
        <v>618.3637231918035</v>
      </c>
      <c r="H26" s="25">
        <v>1226.0887372013651</v>
      </c>
      <c r="I26" s="25">
        <v>174.55721897995434</v>
      </c>
      <c r="J26" s="25">
        <v>186.49406783097191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23">
        <v>7.7</v>
      </c>
      <c r="B27" s="24" t="s">
        <v>16</v>
      </c>
      <c r="C27" s="25">
        <v>457950.07640150579</v>
      </c>
      <c r="D27" s="25">
        <v>495323.10294424562</v>
      </c>
      <c r="E27" s="25">
        <v>552392.26888747106</v>
      </c>
      <c r="F27" s="25">
        <v>639456.03197142598</v>
      </c>
      <c r="G27" s="25">
        <v>794813.1836415733</v>
      </c>
      <c r="H27" s="25">
        <v>756376.23720136518</v>
      </c>
      <c r="I27" s="25">
        <v>671373.96929539239</v>
      </c>
      <c r="J27" s="25">
        <v>724501.19664581202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6" t="s">
        <v>68</v>
      </c>
      <c r="B28" s="24" t="s">
        <v>17</v>
      </c>
      <c r="C28" s="25">
        <v>293317.54668301076</v>
      </c>
      <c r="D28" s="25">
        <v>316226.99226766487</v>
      </c>
      <c r="E28" s="25">
        <v>346283.80329933862</v>
      </c>
      <c r="F28" s="25">
        <v>384652</v>
      </c>
      <c r="G28" s="25">
        <v>415169</v>
      </c>
      <c r="H28" s="25">
        <v>421254</v>
      </c>
      <c r="I28" s="25">
        <v>445292</v>
      </c>
      <c r="J28" s="25">
        <v>446471.75074108655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6" t="s">
        <v>69</v>
      </c>
      <c r="B29" s="24" t="s">
        <v>18</v>
      </c>
      <c r="C29" s="25">
        <v>588825.07956484798</v>
      </c>
      <c r="D29" s="25">
        <v>639825.31681709085</v>
      </c>
      <c r="E29" s="25">
        <v>625463.1246371466</v>
      </c>
      <c r="F29" s="25">
        <v>717355.87353878538</v>
      </c>
      <c r="G29" s="25">
        <v>734252.12115961651</v>
      </c>
      <c r="H29" s="25">
        <v>790987.12517430296</v>
      </c>
      <c r="I29" s="25">
        <v>854696.01116076775</v>
      </c>
      <c r="J29" s="25">
        <v>911787.70441976772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6" t="s">
        <v>70</v>
      </c>
      <c r="B30" s="24" t="s">
        <v>43</v>
      </c>
      <c r="C30" s="25">
        <v>404304</v>
      </c>
      <c r="D30" s="25">
        <v>287555.42857142852</v>
      </c>
      <c r="E30" s="25">
        <v>413006.93938638066</v>
      </c>
      <c r="F30" s="25">
        <v>492779.6530612245</v>
      </c>
      <c r="G30" s="25">
        <v>541211.57316030771</v>
      </c>
      <c r="H30" s="25">
        <v>594706.67907708441</v>
      </c>
      <c r="I30" s="25">
        <v>644641.70163674385</v>
      </c>
      <c r="J30" s="25">
        <v>696462.90418757673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6" t="s">
        <v>71</v>
      </c>
      <c r="B31" s="24" t="s">
        <v>19</v>
      </c>
      <c r="C31" s="25">
        <v>498856.04430000001</v>
      </c>
      <c r="D31" s="25">
        <v>619019.0176300077</v>
      </c>
      <c r="E31" s="25">
        <v>727453.53864861408</v>
      </c>
      <c r="F31" s="25">
        <v>778843.05454132333</v>
      </c>
      <c r="G31" s="25">
        <v>839744.53941908712</v>
      </c>
      <c r="H31" s="25">
        <v>935184.84775058541</v>
      </c>
      <c r="I31" s="25">
        <v>1087233.1206980855</v>
      </c>
      <c r="J31" s="25">
        <v>1220190.135576894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7"/>
      <c r="B32" s="28" t="s">
        <v>29</v>
      </c>
      <c r="C32" s="29">
        <f>C17+C20+C28+C29+C30+C31</f>
        <v>3670011.5665758969</v>
      </c>
      <c r="D32" s="29">
        <f t="shared" ref="D32:F32" si="12">D17+D20+D28+D29+D30+D31</f>
        <v>3923016.3668188676</v>
      </c>
      <c r="E32" s="29">
        <f t="shared" si="12"/>
        <v>4354839.8332293704</v>
      </c>
      <c r="F32" s="29">
        <f t="shared" si="12"/>
        <v>4820794.9459849019</v>
      </c>
      <c r="G32" s="29">
        <f t="shared" ref="G32:H32" si="13">G17+G20+G28+G29+G30+G31</f>
        <v>5332463.5461741667</v>
      </c>
      <c r="H32" s="29">
        <f t="shared" si="13"/>
        <v>5804149.8171126656</v>
      </c>
      <c r="I32" s="29">
        <f t="shared" ref="I32:J32" si="14">I17+I20+I28+I29+I30+I31</f>
        <v>6272439.1726453733</v>
      </c>
      <c r="J32" s="29">
        <f t="shared" si="14"/>
        <v>6845838.5964211151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30" t="s">
        <v>26</v>
      </c>
      <c r="B33" s="34" t="s">
        <v>30</v>
      </c>
      <c r="C33" s="32">
        <f t="shared" ref="C33:H33" si="15">C6+C11+C13+C14+C15+C17+C20+C28+C29+C30+C31</f>
        <v>10833284.907702377</v>
      </c>
      <c r="D33" s="32">
        <f t="shared" si="15"/>
        <v>11610324.550495248</v>
      </c>
      <c r="E33" s="32">
        <f t="shared" si="15"/>
        <v>12554462.605637943</v>
      </c>
      <c r="F33" s="32">
        <f t="shared" si="15"/>
        <v>13224866.301975386</v>
      </c>
      <c r="G33" s="32">
        <f t="shared" si="15"/>
        <v>14230782.288566956</v>
      </c>
      <c r="H33" s="32">
        <f t="shared" si="15"/>
        <v>15526254.663506698</v>
      </c>
      <c r="I33" s="32">
        <f t="shared" ref="I33:J33" si="16">I6+I11+I13+I14+I15+I17+I20+I28+I29+I30+I31</f>
        <v>16740699.304697666</v>
      </c>
      <c r="J33" s="32">
        <f t="shared" si="16"/>
        <v>17850337.364897966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35" t="s">
        <v>32</v>
      </c>
      <c r="B34" s="36" t="s">
        <v>24</v>
      </c>
      <c r="C34" s="25">
        <v>919682.09</v>
      </c>
      <c r="D34" s="25">
        <v>1024286.1768514165</v>
      </c>
      <c r="E34" s="25">
        <v>1098486.5394261093</v>
      </c>
      <c r="F34" s="25">
        <v>1163827.2623747487</v>
      </c>
      <c r="G34" s="25">
        <v>1279978.3825043521</v>
      </c>
      <c r="H34" s="25">
        <v>1441287.6426874213</v>
      </c>
      <c r="I34" s="25">
        <v>1588596.9836807097</v>
      </c>
      <c r="J34" s="25">
        <v>1721555.5618094914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35" t="s">
        <v>33</v>
      </c>
      <c r="B35" s="36" t="s">
        <v>23</v>
      </c>
      <c r="C35" s="25">
        <v>220207.01081597753</v>
      </c>
      <c r="D35" s="25">
        <v>263604.25814039219</v>
      </c>
      <c r="E35" s="25">
        <v>234713.27839805293</v>
      </c>
      <c r="F35" s="25">
        <v>260928.66298148484</v>
      </c>
      <c r="G35" s="25">
        <v>240887.68294155147</v>
      </c>
      <c r="H35" s="25">
        <v>197217.04362936638</v>
      </c>
      <c r="I35" s="25">
        <v>244930.19379718957</v>
      </c>
      <c r="J35" s="25">
        <v>244615.13581906469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7" t="s">
        <v>34</v>
      </c>
      <c r="B36" s="38" t="s">
        <v>44</v>
      </c>
      <c r="C36" s="29">
        <f>C33+C34-C35</f>
        <v>11532759.986886399</v>
      </c>
      <c r="D36" s="29">
        <f t="shared" ref="D36:F36" si="17">D33+D34-D35</f>
        <v>12371006.469206272</v>
      </c>
      <c r="E36" s="29">
        <f t="shared" si="17"/>
        <v>13418235.866665998</v>
      </c>
      <c r="F36" s="29">
        <f t="shared" si="17"/>
        <v>14127764.901368652</v>
      </c>
      <c r="G36" s="29">
        <f t="shared" ref="G36:J36" si="18">G33+G34-G35</f>
        <v>15269872.988129755</v>
      </c>
      <c r="H36" s="29">
        <f t="shared" si="18"/>
        <v>16770325.262564752</v>
      </c>
      <c r="I36" s="29">
        <f t="shared" si="18"/>
        <v>18084366.094581187</v>
      </c>
      <c r="J36" s="29">
        <f t="shared" si="18"/>
        <v>19327277.790888391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35" t="s">
        <v>35</v>
      </c>
      <c r="B37" s="36" t="s">
        <v>31</v>
      </c>
      <c r="C37" s="18">
        <f>GSVA_cur!C37</f>
        <v>101650</v>
      </c>
      <c r="D37" s="18">
        <f>GSVA_cur!D37</f>
        <v>103020</v>
      </c>
      <c r="E37" s="18">
        <f>GSVA_cur!E37</f>
        <v>104410</v>
      </c>
      <c r="F37" s="18">
        <f>GSVA_cur!F37</f>
        <v>105820</v>
      </c>
      <c r="G37" s="18">
        <f>GSVA_cur!G37</f>
        <v>107240</v>
      </c>
      <c r="H37" s="18">
        <f>GSVA_cur!H37</f>
        <v>108690</v>
      </c>
      <c r="I37" s="18">
        <f>GSVA_cur!I37</f>
        <v>110160</v>
      </c>
      <c r="J37" s="18">
        <f>GSVA_cur!J37</f>
        <v>111640</v>
      </c>
      <c r="O37" s="2"/>
      <c r="P37" s="2"/>
      <c r="Q37" s="2"/>
      <c r="R37" s="2"/>
    </row>
    <row r="38" spans="1:183">
      <c r="A38" s="37" t="s">
        <v>36</v>
      </c>
      <c r="B38" s="38" t="s">
        <v>47</v>
      </c>
      <c r="C38" s="29">
        <f>C36/C37*1000</f>
        <v>113455.58275343235</v>
      </c>
      <c r="D38" s="29">
        <f t="shared" ref="D38:F38" si="19">D36/D37*1000</f>
        <v>120083.54173176346</v>
      </c>
      <c r="E38" s="29">
        <f t="shared" si="19"/>
        <v>128514.85362193277</v>
      </c>
      <c r="F38" s="29">
        <f t="shared" si="19"/>
        <v>133507.5118254456</v>
      </c>
      <c r="G38" s="29">
        <f t="shared" ref="G38:J38" si="20">G36/G37*1000</f>
        <v>142389.71454802083</v>
      </c>
      <c r="H38" s="29">
        <f t="shared" si="20"/>
        <v>154295.01575641503</v>
      </c>
      <c r="I38" s="29">
        <f t="shared" si="20"/>
        <v>164164.54334224024</v>
      </c>
      <c r="J38" s="29">
        <f t="shared" si="20"/>
        <v>173121.44205381934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>
      <c r="C39" s="10"/>
      <c r="D39" s="10"/>
      <c r="E39" s="10"/>
      <c r="F39" s="5"/>
      <c r="G39" s="4"/>
      <c r="H39" s="4"/>
      <c r="I39" s="4"/>
      <c r="J39" s="4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15" zoomScaleNormal="115"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K10" sqref="K10"/>
    </sheetView>
  </sheetViews>
  <sheetFormatPr defaultColWidth="8.85546875" defaultRowHeight="15"/>
  <cols>
    <col min="1" max="1" width="11" style="1" customWidth="1"/>
    <col min="2" max="2" width="33.7109375" style="1" customWidth="1"/>
    <col min="3" max="5" width="11.28515625" style="1" customWidth="1"/>
    <col min="6" max="6" width="11.28515625" style="3" customWidth="1"/>
    <col min="7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42</v>
      </c>
      <c r="B1" s="11" t="s">
        <v>55</v>
      </c>
      <c r="H1" s="2" t="s">
        <v>61</v>
      </c>
      <c r="M1" s="4"/>
    </row>
    <row r="2" spans="1:183" ht="15.75">
      <c r="A2" s="8" t="s">
        <v>39</v>
      </c>
    </row>
    <row r="3" spans="1:183" ht="15.75">
      <c r="A3" s="8"/>
    </row>
    <row r="4" spans="1:183" ht="15.75">
      <c r="A4" s="8"/>
      <c r="E4" s="7"/>
      <c r="F4" s="7" t="s">
        <v>46</v>
      </c>
    </row>
    <row r="5" spans="1:183">
      <c r="A5" s="16" t="s">
        <v>0</v>
      </c>
      <c r="B5" s="17" t="s">
        <v>1</v>
      </c>
      <c r="C5" s="18" t="s">
        <v>20</v>
      </c>
      <c r="D5" s="18" t="s">
        <v>21</v>
      </c>
      <c r="E5" s="18" t="s">
        <v>22</v>
      </c>
      <c r="F5" s="18" t="s">
        <v>45</v>
      </c>
      <c r="G5" s="19" t="s">
        <v>54</v>
      </c>
      <c r="H5" s="19" t="s">
        <v>56</v>
      </c>
      <c r="I5" s="19" t="s">
        <v>58</v>
      </c>
      <c r="J5" s="19" t="s">
        <v>59</v>
      </c>
    </row>
    <row r="6" spans="1:183" s="9" customFormat="1">
      <c r="A6" s="20" t="s">
        <v>25</v>
      </c>
      <c r="B6" s="21" t="s">
        <v>2</v>
      </c>
      <c r="C6" s="22">
        <f>SUM(C7:C10)</f>
        <v>1213170.46450473</v>
      </c>
      <c r="D6" s="22">
        <f t="shared" ref="D6:F6" si="0">SUM(D7:D10)</f>
        <v>1401550.2360116376</v>
      </c>
      <c r="E6" s="22">
        <f t="shared" si="0"/>
        <v>1419463.8405688792</v>
      </c>
      <c r="F6" s="22">
        <f t="shared" si="0"/>
        <v>1432573.5463353922</v>
      </c>
      <c r="G6" s="22">
        <f t="shared" ref="G6:J6" si="1">SUM(G7:G10)</f>
        <v>1436510.9469643249</v>
      </c>
      <c r="H6" s="22">
        <f t="shared" si="1"/>
        <v>1487934.5811263828</v>
      </c>
      <c r="I6" s="22">
        <f t="shared" si="1"/>
        <v>1619191.9336978162</v>
      </c>
      <c r="J6" s="22">
        <f t="shared" si="1"/>
        <v>1699117.5583678787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3">
        <v>1.1000000000000001</v>
      </c>
      <c r="B7" s="24" t="s">
        <v>48</v>
      </c>
      <c r="C7" s="25">
        <v>654766.89546396479</v>
      </c>
      <c r="D7" s="25">
        <v>775511.17292065348</v>
      </c>
      <c r="E7" s="25">
        <v>700762.57760243386</v>
      </c>
      <c r="F7" s="25">
        <v>692967.26223953476</v>
      </c>
      <c r="G7" s="25">
        <v>652380.72956337826</v>
      </c>
      <c r="H7" s="25">
        <v>660791.19751460326</v>
      </c>
      <c r="I7" s="25">
        <v>713463.36260689271</v>
      </c>
      <c r="J7" s="25">
        <v>744778.41258347186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3">
        <v>1.2</v>
      </c>
      <c r="B8" s="24" t="s">
        <v>49</v>
      </c>
      <c r="C8" s="25">
        <v>283437.31285787444</v>
      </c>
      <c r="D8" s="25">
        <v>308835.49146538519</v>
      </c>
      <c r="E8" s="25">
        <v>345879.4847142708</v>
      </c>
      <c r="F8" s="25">
        <v>395012.43091060867</v>
      </c>
      <c r="G8" s="25">
        <v>444687.72084061574</v>
      </c>
      <c r="H8" s="25">
        <v>484615.78880296968</v>
      </c>
      <c r="I8" s="25">
        <v>535813.25894723483</v>
      </c>
      <c r="J8" s="25">
        <v>574904.13840919361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3">
        <v>1.3</v>
      </c>
      <c r="B9" s="24" t="s">
        <v>50</v>
      </c>
      <c r="C9" s="25">
        <v>271823.0668644078</v>
      </c>
      <c r="D9" s="25">
        <v>313816.27055761154</v>
      </c>
      <c r="E9" s="25">
        <v>368800.20093057462</v>
      </c>
      <c r="F9" s="25">
        <v>340249.47350169881</v>
      </c>
      <c r="G9" s="25">
        <v>334777.74823163473</v>
      </c>
      <c r="H9" s="25">
        <v>337533.76028864743</v>
      </c>
      <c r="I9" s="25">
        <v>364309.88114367117</v>
      </c>
      <c r="J9" s="25">
        <v>373306.26946306776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3">
        <v>1.4</v>
      </c>
      <c r="B10" s="24" t="s">
        <v>51</v>
      </c>
      <c r="C10" s="25">
        <v>3143.1893184830024</v>
      </c>
      <c r="D10" s="25">
        <v>3387.3010679875006</v>
      </c>
      <c r="E10" s="25">
        <v>4021.5773216000007</v>
      </c>
      <c r="F10" s="25">
        <v>4344.3796835499998</v>
      </c>
      <c r="G10" s="25">
        <v>4664.748328696317</v>
      </c>
      <c r="H10" s="25">
        <v>4993.8345201624998</v>
      </c>
      <c r="I10" s="25">
        <v>5605.4310000175001</v>
      </c>
      <c r="J10" s="25">
        <v>6128.7379121455469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6" t="s">
        <v>62</v>
      </c>
      <c r="B11" s="24" t="s">
        <v>3</v>
      </c>
      <c r="C11" s="25">
        <v>154791.8377</v>
      </c>
      <c r="D11" s="25">
        <v>161095.7696</v>
      </c>
      <c r="E11" s="25">
        <v>256450.25989632</v>
      </c>
      <c r="F11" s="25">
        <v>200941.31500602938</v>
      </c>
      <c r="G11" s="25">
        <v>169671.92105956</v>
      </c>
      <c r="H11" s="25">
        <v>213134.08746304002</v>
      </c>
      <c r="I11" s="25">
        <v>279130.6938298</v>
      </c>
      <c r="J11" s="25">
        <v>319696.40053329471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7"/>
      <c r="B12" s="28" t="s">
        <v>27</v>
      </c>
      <c r="C12" s="29">
        <f>C6+C11</f>
        <v>1367962.30220473</v>
      </c>
      <c r="D12" s="29">
        <f t="shared" ref="D12:F12" si="2">D6+D11</f>
        <v>1562646.0056116376</v>
      </c>
      <c r="E12" s="29">
        <f t="shared" si="2"/>
        <v>1675914.1004651992</v>
      </c>
      <c r="F12" s="29">
        <f t="shared" si="2"/>
        <v>1633514.8613414215</v>
      </c>
      <c r="G12" s="29">
        <f t="shared" ref="G12:J12" si="3">G6+G11</f>
        <v>1606182.8680238849</v>
      </c>
      <c r="H12" s="29">
        <f t="shared" si="3"/>
        <v>1701068.6685894229</v>
      </c>
      <c r="I12" s="29">
        <f t="shared" si="3"/>
        <v>1898322.6275276162</v>
      </c>
      <c r="J12" s="29">
        <f t="shared" si="3"/>
        <v>2018813.9589011734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20" t="s">
        <v>63</v>
      </c>
      <c r="B13" s="21" t="s">
        <v>4</v>
      </c>
      <c r="C13" s="22">
        <v>3741191.1713343179</v>
      </c>
      <c r="D13" s="22">
        <v>4442738.1864086185</v>
      </c>
      <c r="E13" s="22">
        <v>4790835.732969705</v>
      </c>
      <c r="F13" s="22">
        <v>5242331.0995650822</v>
      </c>
      <c r="G13" s="22">
        <v>5740500.9427159522</v>
      </c>
      <c r="H13" s="22">
        <v>6419259.8578150552</v>
      </c>
      <c r="I13" s="22">
        <v>7061769.814375829</v>
      </c>
      <c r="J13" s="22">
        <v>7493685.5114650195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6" t="s">
        <v>64</v>
      </c>
      <c r="B14" s="24" t="s">
        <v>5</v>
      </c>
      <c r="C14" s="25">
        <v>275878.38222720003</v>
      </c>
      <c r="D14" s="25">
        <v>281176.89986399998</v>
      </c>
      <c r="E14" s="25">
        <v>247256.84310980001</v>
      </c>
      <c r="F14" s="25">
        <v>280187.8223996638</v>
      </c>
      <c r="G14" s="25">
        <v>374981.85357617209</v>
      </c>
      <c r="H14" s="25">
        <v>385801.70538639382</v>
      </c>
      <c r="I14" s="25">
        <v>459636.89469812473</v>
      </c>
      <c r="J14" s="25">
        <v>521228.23858767346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6" t="s">
        <v>65</v>
      </c>
      <c r="B15" s="24" t="s">
        <v>6</v>
      </c>
      <c r="C15" s="25">
        <v>841393.04518807004</v>
      </c>
      <c r="D15" s="25">
        <v>887345.69140071992</v>
      </c>
      <c r="E15" s="25">
        <v>1166721.4286549399</v>
      </c>
      <c r="F15" s="25">
        <v>1221319.2576520874</v>
      </c>
      <c r="G15" s="25">
        <v>1235381.7207659038</v>
      </c>
      <c r="H15" s="25">
        <v>1329432.2316465145</v>
      </c>
      <c r="I15" s="25">
        <v>1503153.7795165086</v>
      </c>
      <c r="J15" s="25">
        <v>1627485.1920400355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7"/>
      <c r="B16" s="28" t="s">
        <v>28</v>
      </c>
      <c r="C16" s="29">
        <f>+C13+C14+C15</f>
        <v>4858462.5987495882</v>
      </c>
      <c r="D16" s="29">
        <f t="shared" ref="D16:F16" si="4">+D13+D14+D15</f>
        <v>5611260.7776733385</v>
      </c>
      <c r="E16" s="29">
        <f t="shared" si="4"/>
        <v>6204814.0047344444</v>
      </c>
      <c r="F16" s="29">
        <f t="shared" si="4"/>
        <v>6743838.1796168331</v>
      </c>
      <c r="G16" s="29">
        <f t="shared" ref="G16:I16" si="5">+G13+G14+G15</f>
        <v>7350864.5170580279</v>
      </c>
      <c r="H16" s="29">
        <f t="shared" si="5"/>
        <v>8134493.7948479634</v>
      </c>
      <c r="I16" s="29">
        <f t="shared" si="5"/>
        <v>9024560.4885904621</v>
      </c>
      <c r="J16" s="29">
        <f t="shared" ref="J16" si="6">+J13+J14+J15</f>
        <v>9642398.9420927279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15" customFormat="1">
      <c r="A17" s="30" t="s">
        <v>66</v>
      </c>
      <c r="B17" s="31" t="s">
        <v>7</v>
      </c>
      <c r="C17" s="32">
        <f>C18+C19</f>
        <v>1136810.5448028224</v>
      </c>
      <c r="D17" s="32">
        <f t="shared" ref="D17:F17" si="7">D18+D19</f>
        <v>1344055.017684415</v>
      </c>
      <c r="E17" s="32">
        <f t="shared" si="7"/>
        <v>1542919.9752011003</v>
      </c>
      <c r="F17" s="32">
        <f t="shared" si="7"/>
        <v>1708604.7976297073</v>
      </c>
      <c r="G17" s="32">
        <f t="shared" ref="G17:I17" si="8">G18+G19</f>
        <v>1933088.5212000001</v>
      </c>
      <c r="H17" s="32">
        <f t="shared" si="8"/>
        <v>2305560.9939999999</v>
      </c>
      <c r="I17" s="32">
        <f t="shared" si="8"/>
        <v>2698485.5955999997</v>
      </c>
      <c r="J17" s="32">
        <f t="shared" ref="J17" si="9">J18+J19</f>
        <v>3096263.7905909177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3"/>
      <c r="FY17" s="13"/>
      <c r="FZ17" s="13"/>
      <c r="GA17" s="14"/>
    </row>
    <row r="18" spans="1:183">
      <c r="A18" s="23">
        <v>6.1</v>
      </c>
      <c r="B18" s="24" t="s">
        <v>8</v>
      </c>
      <c r="C18" s="25">
        <v>966323.54333888518</v>
      </c>
      <c r="D18" s="25">
        <v>1162750.230980824</v>
      </c>
      <c r="E18" s="25">
        <v>1378222.38615424</v>
      </c>
      <c r="F18" s="25">
        <v>1535832.8779607387</v>
      </c>
      <c r="G18" s="25">
        <v>1733167.4746000001</v>
      </c>
      <c r="H18" s="25">
        <v>2083147.1639999999</v>
      </c>
      <c r="I18" s="25">
        <v>2447921.4438999998</v>
      </c>
      <c r="J18" s="25">
        <v>2844199.9328860166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3">
        <v>6.2</v>
      </c>
      <c r="B19" s="24" t="s">
        <v>9</v>
      </c>
      <c r="C19" s="25">
        <v>170487.00146393717</v>
      </c>
      <c r="D19" s="25">
        <v>181304.78670359106</v>
      </c>
      <c r="E19" s="25">
        <v>164697.58904686026</v>
      </c>
      <c r="F19" s="25">
        <v>172771.91966896856</v>
      </c>
      <c r="G19" s="25">
        <v>199921.0466</v>
      </c>
      <c r="H19" s="25">
        <v>222413.83</v>
      </c>
      <c r="I19" s="25">
        <v>250564.15169999999</v>
      </c>
      <c r="J19" s="25">
        <v>252063.8577049009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15" customFormat="1" ht="25.5">
      <c r="A20" s="30" t="s">
        <v>67</v>
      </c>
      <c r="B20" s="33" t="s">
        <v>10</v>
      </c>
      <c r="C20" s="32">
        <f>SUM(C21:C27)</f>
        <v>527892.25929548685</v>
      </c>
      <c r="D20" s="32">
        <f t="shared" ref="D20:F20" si="10">SUM(D21:D27)</f>
        <v>636477.844313576</v>
      </c>
      <c r="E20" s="32">
        <f t="shared" si="10"/>
        <v>734390.36648134969</v>
      </c>
      <c r="F20" s="32">
        <f t="shared" si="10"/>
        <v>844065.44472540531</v>
      </c>
      <c r="G20" s="32">
        <f t="shared" ref="G20:J20" si="11">SUM(G21:G27)</f>
        <v>1018350.4351000001</v>
      </c>
      <c r="H20" s="32">
        <f t="shared" si="11"/>
        <v>1012300.2239999999</v>
      </c>
      <c r="I20" s="32">
        <f t="shared" si="11"/>
        <v>934928.80129999993</v>
      </c>
      <c r="J20" s="32">
        <f t="shared" si="11"/>
        <v>983230.00130618853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3"/>
      <c r="FY20" s="13"/>
      <c r="FZ20" s="13"/>
      <c r="GA20" s="14"/>
    </row>
    <row r="21" spans="1:183">
      <c r="A21" s="23">
        <v>7.1</v>
      </c>
      <c r="B21" s="24" t="s">
        <v>11</v>
      </c>
      <c r="C21" s="25">
        <v>9539.2092939809845</v>
      </c>
      <c r="D21" s="25">
        <v>11306.487538917976</v>
      </c>
      <c r="E21" s="25">
        <v>10972.872256622366</v>
      </c>
      <c r="F21" s="25">
        <v>13349.107644709547</v>
      </c>
      <c r="G21" s="25">
        <v>16823</v>
      </c>
      <c r="H21" s="25">
        <v>16357</v>
      </c>
      <c r="I21" s="25">
        <v>16413</v>
      </c>
      <c r="J21" s="25">
        <v>17196.512761010337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3">
        <v>7.2</v>
      </c>
      <c r="B22" s="24" t="s">
        <v>57</v>
      </c>
      <c r="C22" s="25">
        <v>190572.06914738164</v>
      </c>
      <c r="D22" s="25">
        <v>228071.89101331934</v>
      </c>
      <c r="E22" s="25">
        <v>247856.94167754965</v>
      </c>
      <c r="F22" s="25">
        <v>267336.8247</v>
      </c>
      <c r="G22" s="25">
        <v>289761.288</v>
      </c>
      <c r="H22" s="25">
        <v>315397.22399999999</v>
      </c>
      <c r="I22" s="25">
        <v>335605.6066</v>
      </c>
      <c r="J22" s="25">
        <v>360329.59804462839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3">
        <v>7.3</v>
      </c>
      <c r="B23" s="24" t="s">
        <v>12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3">
        <v>7.4</v>
      </c>
      <c r="B24" s="24" t="s">
        <v>13</v>
      </c>
      <c r="C24" s="25">
        <v>568.93085261837427</v>
      </c>
      <c r="D24" s="25">
        <v>1079.1089866806647</v>
      </c>
      <c r="E24" s="25">
        <v>1863.067922450356</v>
      </c>
      <c r="F24" s="25">
        <v>1524.2503999999999</v>
      </c>
      <c r="G24" s="25">
        <v>3591.134</v>
      </c>
      <c r="H24" s="25">
        <v>6329.5083999999997</v>
      </c>
      <c r="I24" s="25">
        <v>7206.2042000000001</v>
      </c>
      <c r="J24" s="25">
        <v>8204.3305246419513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3">
        <v>7.5</v>
      </c>
      <c r="B25" s="24" t="s">
        <v>14</v>
      </c>
      <c r="C25" s="25">
        <v>0</v>
      </c>
      <c r="D25" s="25">
        <v>0</v>
      </c>
      <c r="E25" s="25">
        <v>0</v>
      </c>
      <c r="F25" s="25">
        <v>-75.975899999999996</v>
      </c>
      <c r="G25" s="25">
        <v>-33.524000000000001</v>
      </c>
      <c r="H25" s="25">
        <v>6511.7856000000002</v>
      </c>
      <c r="I25" s="25">
        <v>6870.7065000000002</v>
      </c>
      <c r="J25" s="25">
        <v>6871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3">
        <v>7.6</v>
      </c>
      <c r="B26" s="24" t="s">
        <v>15</v>
      </c>
      <c r="C26" s="25">
        <v>495.97360000000003</v>
      </c>
      <c r="D26" s="25">
        <v>586.97619999999995</v>
      </c>
      <c r="E26" s="25">
        <v>622.34709999999995</v>
      </c>
      <c r="F26" s="25">
        <v>544.28279999999995</v>
      </c>
      <c r="G26" s="25">
        <v>598.16949999999997</v>
      </c>
      <c r="H26" s="25">
        <v>1206.9760000000001</v>
      </c>
      <c r="I26" s="25">
        <v>175.37899999999999</v>
      </c>
      <c r="J26" s="25">
        <v>191.05721440776384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23">
        <v>7.7</v>
      </c>
      <c r="B27" s="24" t="s">
        <v>16</v>
      </c>
      <c r="C27" s="25">
        <v>326716.07640150579</v>
      </c>
      <c r="D27" s="25">
        <v>395433.38057465805</v>
      </c>
      <c r="E27" s="25">
        <v>473075.13752472727</v>
      </c>
      <c r="F27" s="25">
        <v>561386.9550806958</v>
      </c>
      <c r="G27" s="25">
        <v>707610.3676</v>
      </c>
      <c r="H27" s="25">
        <v>666497.73</v>
      </c>
      <c r="I27" s="25">
        <v>568657.90500000003</v>
      </c>
      <c r="J27" s="25">
        <v>590437.50276150007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6" t="s">
        <v>68</v>
      </c>
      <c r="B28" s="24" t="s">
        <v>17</v>
      </c>
      <c r="C28" s="25">
        <v>288685.54668301076</v>
      </c>
      <c r="D28" s="25">
        <v>314745.3309414555</v>
      </c>
      <c r="E28" s="25">
        <v>353150.77770261478</v>
      </c>
      <c r="F28" s="25">
        <v>394905.41303384479</v>
      </c>
      <c r="G28" s="25">
        <v>438799</v>
      </c>
      <c r="H28" s="25">
        <v>443352</v>
      </c>
      <c r="I28" s="25">
        <v>504557</v>
      </c>
      <c r="J28" s="25">
        <v>554898.59603986389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6" t="s">
        <v>69</v>
      </c>
      <c r="B29" s="24" t="s">
        <v>18</v>
      </c>
      <c r="C29" s="25">
        <v>458980.07956484798</v>
      </c>
      <c r="D29" s="25">
        <v>519027.12948145426</v>
      </c>
      <c r="E29" s="25">
        <v>563330.11997340748</v>
      </c>
      <c r="F29" s="25">
        <v>619845.43072706833</v>
      </c>
      <c r="G29" s="25">
        <v>643928.29365101573</v>
      </c>
      <c r="H29" s="25">
        <v>697363.48000581481</v>
      </c>
      <c r="I29" s="25">
        <v>777945.7226031865</v>
      </c>
      <c r="J29" s="25">
        <v>851471.84155691729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6" t="s">
        <v>70</v>
      </c>
      <c r="B30" s="24" t="s">
        <v>43</v>
      </c>
      <c r="C30" s="25">
        <v>396607</v>
      </c>
      <c r="D30" s="25">
        <v>307267</v>
      </c>
      <c r="E30" s="25">
        <v>378633</v>
      </c>
      <c r="F30" s="25">
        <v>486807.3</v>
      </c>
      <c r="G30" s="25">
        <v>540161</v>
      </c>
      <c r="H30" s="25">
        <v>620647</v>
      </c>
      <c r="I30" s="25">
        <v>715088</v>
      </c>
      <c r="J30" s="25">
        <v>814824.70669795945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6" t="s">
        <v>71</v>
      </c>
      <c r="B31" s="24" t="s">
        <v>19</v>
      </c>
      <c r="C31" s="25">
        <v>461087.04430000001</v>
      </c>
      <c r="D31" s="25">
        <v>622244.9986016344</v>
      </c>
      <c r="E31" s="25">
        <v>771210.40021279873</v>
      </c>
      <c r="F31" s="25">
        <v>852106.95538503141</v>
      </c>
      <c r="G31" s="25">
        <v>939549.17</v>
      </c>
      <c r="H31" s="25">
        <v>1074345.3600000001</v>
      </c>
      <c r="I31" s="25">
        <v>1292214.9871039232</v>
      </c>
      <c r="J31" s="25">
        <v>1500132.8435171996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7"/>
      <c r="B32" s="28" t="s">
        <v>29</v>
      </c>
      <c r="C32" s="29">
        <f>C17+C20+C28+C29+C30+C31</f>
        <v>3270062.4746461683</v>
      </c>
      <c r="D32" s="29">
        <f t="shared" ref="D32:G32" si="12">D17+D20+D28+D29+D30+D31</f>
        <v>3743817.3210225352</v>
      </c>
      <c r="E32" s="29">
        <f t="shared" si="12"/>
        <v>4343634.6395712709</v>
      </c>
      <c r="F32" s="29">
        <f t="shared" si="12"/>
        <v>4906335.3415010571</v>
      </c>
      <c r="G32" s="29">
        <f t="shared" si="12"/>
        <v>5513876.4199510161</v>
      </c>
      <c r="H32" s="29">
        <f t="shared" ref="H32:I32" si="13">H17+H20+H28+H29+H30+H31</f>
        <v>6153569.0580058154</v>
      </c>
      <c r="I32" s="29">
        <f t="shared" si="13"/>
        <v>6923220.1066071093</v>
      </c>
      <c r="J32" s="29">
        <f t="shared" ref="J32" si="14">J17+J20+J28+J29+J30+J31</f>
        <v>7800821.7797090467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30" t="s">
        <v>26</v>
      </c>
      <c r="B33" s="34" t="s">
        <v>40</v>
      </c>
      <c r="C33" s="32">
        <f t="shared" ref="C33:H33" si="15">C6+C11+C13+C14+C15+C17+C20+C28+C29+C30+C31</f>
        <v>9496487.3756004851</v>
      </c>
      <c r="D33" s="32">
        <f t="shared" si="15"/>
        <v>10917724.104307512</v>
      </c>
      <c r="E33" s="32">
        <f t="shared" si="15"/>
        <v>12224362.744770914</v>
      </c>
      <c r="F33" s="32">
        <f t="shared" si="15"/>
        <v>13283688.382459313</v>
      </c>
      <c r="G33" s="32">
        <f t="shared" si="15"/>
        <v>14470923.805032929</v>
      </c>
      <c r="H33" s="32">
        <f t="shared" si="15"/>
        <v>15989131.521443199</v>
      </c>
      <c r="I33" s="32">
        <f t="shared" ref="I33:J33" si="16">I6+I11+I13+I14+I15+I17+I20+I28+I29+I30+I31</f>
        <v>17846103.22272519</v>
      </c>
      <c r="J33" s="32">
        <f t="shared" si="16"/>
        <v>19462034.680702947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35" t="s">
        <v>32</v>
      </c>
      <c r="B34" s="36" t="s">
        <v>24</v>
      </c>
      <c r="C34" s="25">
        <f>GSVA_cur!C34</f>
        <v>919682.09</v>
      </c>
      <c r="D34" s="25">
        <f>GSVA_cur!D34</f>
        <v>1067367.399089386</v>
      </c>
      <c r="E34" s="25">
        <f>GSVA_cur!E34</f>
        <v>1217857</v>
      </c>
      <c r="F34" s="25">
        <f>GSVA_cur!F34</f>
        <v>1392111</v>
      </c>
      <c r="G34" s="25">
        <f>GSVA_cur!G34</f>
        <v>1633720</v>
      </c>
      <c r="H34" s="25">
        <f>GSVA_cur!H34</f>
        <v>1757054</v>
      </c>
      <c r="I34" s="25">
        <f>GSVA_cur!I34</f>
        <v>2531598</v>
      </c>
      <c r="J34" s="25">
        <f>GSVA_cur!J34</f>
        <v>3024723.3533895379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35" t="s">
        <v>33</v>
      </c>
      <c r="B35" s="36" t="s">
        <v>23</v>
      </c>
      <c r="C35" s="25">
        <f>GSVA_cur!C35</f>
        <v>220207</v>
      </c>
      <c r="D35" s="25">
        <f>GSVA_cur!D35</f>
        <v>280963</v>
      </c>
      <c r="E35" s="25">
        <f>GSVA_cur!E35</f>
        <v>260811</v>
      </c>
      <c r="F35" s="25">
        <f>GSVA_cur!F35</f>
        <v>296913</v>
      </c>
      <c r="G35" s="25">
        <f>GSVA_cur!G35</f>
        <v>276921</v>
      </c>
      <c r="H35" s="25">
        <f>GSVA_cur!H35</f>
        <v>228434</v>
      </c>
      <c r="I35" s="25">
        <f>GSVA_cur!I35</f>
        <v>293279</v>
      </c>
      <c r="J35" s="25">
        <f>GSVA_cur!J35</f>
        <v>299621.96587316255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7" t="s">
        <v>34</v>
      </c>
      <c r="B36" s="38" t="s">
        <v>52</v>
      </c>
      <c r="C36" s="29">
        <f>C33+C34-C35</f>
        <v>10195962.465600485</v>
      </c>
      <c r="D36" s="29">
        <f t="shared" ref="D36:F36" si="17">D33+D34-D35</f>
        <v>11704128.503396899</v>
      </c>
      <c r="E36" s="29">
        <f t="shared" si="17"/>
        <v>13181408.744770914</v>
      </c>
      <c r="F36" s="29">
        <f t="shared" si="17"/>
        <v>14378886.382459313</v>
      </c>
      <c r="G36" s="29">
        <f t="shared" ref="G36:J36" si="18">G33+G34-G35</f>
        <v>15827722.805032929</v>
      </c>
      <c r="H36" s="29">
        <f t="shared" si="18"/>
        <v>17517751.521443199</v>
      </c>
      <c r="I36" s="29">
        <f t="shared" si="18"/>
        <v>20084422.22272519</v>
      </c>
      <c r="J36" s="29">
        <f t="shared" si="18"/>
        <v>22187136.068219323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35" t="s">
        <v>35</v>
      </c>
      <c r="B37" s="36" t="s">
        <v>31</v>
      </c>
      <c r="C37" s="18">
        <f>GSVA_cur!C37</f>
        <v>101650</v>
      </c>
      <c r="D37" s="18">
        <f>GSVA_cur!D37</f>
        <v>103020</v>
      </c>
      <c r="E37" s="18">
        <f>GSVA_cur!E37</f>
        <v>104410</v>
      </c>
      <c r="F37" s="18">
        <f>GSVA_cur!F37</f>
        <v>105820</v>
      </c>
      <c r="G37" s="18">
        <f>GSVA_cur!G37</f>
        <v>107240</v>
      </c>
      <c r="H37" s="18">
        <f>GSVA_cur!H37</f>
        <v>108690</v>
      </c>
      <c r="I37" s="18">
        <f>GSVA_cur!I37</f>
        <v>110160</v>
      </c>
      <c r="J37" s="18">
        <f>GSVA_cur!J37</f>
        <v>111640</v>
      </c>
      <c r="O37" s="2"/>
      <c r="P37" s="2"/>
      <c r="Q37" s="2"/>
      <c r="R37" s="2"/>
    </row>
    <row r="38" spans="1:183">
      <c r="A38" s="37" t="s">
        <v>36</v>
      </c>
      <c r="B38" s="38" t="s">
        <v>53</v>
      </c>
      <c r="C38" s="29">
        <f>C36/C37*1000</f>
        <v>100304.5987761976</v>
      </c>
      <c r="D38" s="29">
        <f t="shared" ref="D38:F38" si="19">D36/D37*1000</f>
        <v>113610.2553232081</v>
      </c>
      <c r="E38" s="29">
        <f t="shared" si="19"/>
        <v>126246.61186448534</v>
      </c>
      <c r="F38" s="29">
        <f t="shared" si="19"/>
        <v>135880.6121948527</v>
      </c>
      <c r="G38" s="29">
        <f t="shared" ref="G38:J38" si="20">G36/G37*1000</f>
        <v>147591.59646617802</v>
      </c>
      <c r="H38" s="29">
        <f t="shared" si="20"/>
        <v>161171.69492541355</v>
      </c>
      <c r="I38" s="29">
        <f t="shared" si="20"/>
        <v>182320.46316925553</v>
      </c>
      <c r="J38" s="29">
        <f t="shared" si="20"/>
        <v>198738.23063614586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A38"/>
  <sheetViews>
    <sheetView zoomScale="130" zoomScaleNormal="130" zoomScaleSheetLayoutView="100" workbookViewId="0">
      <pane xSplit="2" ySplit="5" topLeftCell="C6" activePane="bottomRight" state="frozen"/>
      <selection activeCell="A5" sqref="A5:J38"/>
      <selection pane="topRight" activeCell="A5" sqref="A5:J38"/>
      <selection pane="bottomLeft" activeCell="A5" sqref="A5:J38"/>
      <selection pane="bottomRight" activeCell="H3" sqref="H3"/>
    </sheetView>
  </sheetViews>
  <sheetFormatPr defaultColWidth="8.85546875" defaultRowHeight="15"/>
  <cols>
    <col min="1" max="1" width="11" style="1" customWidth="1"/>
    <col min="2" max="2" width="33.7109375" style="1" customWidth="1"/>
    <col min="3" max="5" width="10.85546875" style="1" customWidth="1"/>
    <col min="6" max="6" width="10.85546875" style="3" customWidth="1"/>
    <col min="7" max="10" width="11.85546875" style="2" customWidth="1"/>
    <col min="11" max="11" width="11.71093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18.75">
      <c r="A1" s="1" t="s">
        <v>42</v>
      </c>
      <c r="B1" s="11" t="s">
        <v>55</v>
      </c>
      <c r="H1" s="2" t="s">
        <v>61</v>
      </c>
      <c r="M1" s="4"/>
    </row>
    <row r="2" spans="1:183" ht="15.75">
      <c r="A2" s="8" t="s">
        <v>41</v>
      </c>
    </row>
    <row r="3" spans="1:183" ht="15.75">
      <c r="A3" s="8"/>
    </row>
    <row r="4" spans="1:183" ht="15.75">
      <c r="A4" s="8"/>
      <c r="E4" s="7"/>
      <c r="F4" s="7" t="s">
        <v>46</v>
      </c>
    </row>
    <row r="5" spans="1:183">
      <c r="A5" s="16" t="s">
        <v>0</v>
      </c>
      <c r="B5" s="17" t="s">
        <v>1</v>
      </c>
      <c r="C5" s="18" t="s">
        <v>20</v>
      </c>
      <c r="D5" s="18" t="s">
        <v>21</v>
      </c>
      <c r="E5" s="18" t="s">
        <v>22</v>
      </c>
      <c r="F5" s="18" t="s">
        <v>45</v>
      </c>
      <c r="G5" s="19" t="s">
        <v>54</v>
      </c>
      <c r="H5" s="19" t="s">
        <v>56</v>
      </c>
      <c r="I5" s="19" t="s">
        <v>58</v>
      </c>
      <c r="J5" s="19" t="s">
        <v>59</v>
      </c>
    </row>
    <row r="6" spans="1:183" s="9" customFormat="1">
      <c r="A6" s="20" t="s">
        <v>25</v>
      </c>
      <c r="B6" s="21" t="s">
        <v>2</v>
      </c>
      <c r="C6" s="22">
        <f>SUM(C7:C10)</f>
        <v>1213170.46450473</v>
      </c>
      <c r="D6" s="22">
        <f t="shared" ref="D6:F6" si="0">SUM(D7:D10)</f>
        <v>1230430.2345297469</v>
      </c>
      <c r="E6" s="22">
        <f t="shared" si="0"/>
        <v>1202747.1821813802</v>
      </c>
      <c r="F6" s="22">
        <f t="shared" si="0"/>
        <v>1189555.5344915499</v>
      </c>
      <c r="G6" s="22">
        <f t="shared" ref="G6:J6" si="1">SUM(G7:G10)</f>
        <v>1161852.3812248856</v>
      </c>
      <c r="H6" s="22">
        <f t="shared" si="1"/>
        <v>1209501.3137417329</v>
      </c>
      <c r="I6" s="22">
        <f t="shared" si="1"/>
        <v>1223718.1760414755</v>
      </c>
      <c r="J6" s="22">
        <f t="shared" si="1"/>
        <v>1252515.6659050295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>
      <c r="A7" s="23">
        <v>1.1000000000000001</v>
      </c>
      <c r="B7" s="24" t="s">
        <v>48</v>
      </c>
      <c r="C7" s="25">
        <v>654766.89546396479</v>
      </c>
      <c r="D7" s="25">
        <v>655488.7716182674</v>
      </c>
      <c r="E7" s="25">
        <v>597740.78429397871</v>
      </c>
      <c r="F7" s="25">
        <v>577197.88911372039</v>
      </c>
      <c r="G7" s="25">
        <v>509725.854415257</v>
      </c>
      <c r="H7" s="25">
        <v>543819.47862938745</v>
      </c>
      <c r="I7" s="25">
        <v>546219.39760487271</v>
      </c>
      <c r="J7" s="25">
        <v>554496.27445396816</v>
      </c>
      <c r="K7" s="4"/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>
      <c r="A8" s="23">
        <v>1.2</v>
      </c>
      <c r="B8" s="24" t="s">
        <v>49</v>
      </c>
      <c r="C8" s="25">
        <v>283437.31285787444</v>
      </c>
      <c r="D8" s="25">
        <v>304266.97077415796</v>
      </c>
      <c r="E8" s="25">
        <v>323455.79563180055</v>
      </c>
      <c r="F8" s="25">
        <v>328655.28448246483</v>
      </c>
      <c r="G8" s="25">
        <v>351307.14950361545</v>
      </c>
      <c r="H8" s="25">
        <v>361407.14474094566</v>
      </c>
      <c r="I8" s="25">
        <v>374475.85870142054</v>
      </c>
      <c r="J8" s="25">
        <v>388067.47521046788</v>
      </c>
      <c r="K8" s="4"/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>
      <c r="A9" s="23">
        <v>1.3</v>
      </c>
      <c r="B9" s="24" t="s">
        <v>50</v>
      </c>
      <c r="C9" s="25">
        <v>271823.0668644078</v>
      </c>
      <c r="D9" s="25">
        <v>267464.25935371057</v>
      </c>
      <c r="E9" s="25">
        <v>278309.69013518625</v>
      </c>
      <c r="F9" s="25">
        <v>280364.45422966674</v>
      </c>
      <c r="G9" s="25">
        <v>297374.73697210185</v>
      </c>
      <c r="H9" s="25">
        <v>300676.2837704288</v>
      </c>
      <c r="I9" s="25">
        <v>299161.08765670308</v>
      </c>
      <c r="J9" s="25">
        <v>305973.40744050016</v>
      </c>
      <c r="K9" s="4"/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>
      <c r="A10" s="23">
        <v>1.4</v>
      </c>
      <c r="B10" s="24" t="s">
        <v>51</v>
      </c>
      <c r="C10" s="25">
        <v>3143.1893184830024</v>
      </c>
      <c r="D10" s="25">
        <v>3210.232783610852</v>
      </c>
      <c r="E10" s="25">
        <v>3240.9121204145831</v>
      </c>
      <c r="F10" s="25">
        <v>3337.9066656979262</v>
      </c>
      <c r="G10" s="25">
        <v>3444.640333911469</v>
      </c>
      <c r="H10" s="25">
        <v>3598.4066009709004</v>
      </c>
      <c r="I10" s="25">
        <v>3861.8320784791886</v>
      </c>
      <c r="J10" s="25">
        <v>3978.5088000932956</v>
      </c>
      <c r="K10" s="4"/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>
      <c r="A11" s="26" t="s">
        <v>62</v>
      </c>
      <c r="B11" s="24" t="s">
        <v>3</v>
      </c>
      <c r="C11" s="25">
        <v>154792.27787215999</v>
      </c>
      <c r="D11" s="25">
        <v>139063.47864755522</v>
      </c>
      <c r="E11" s="25">
        <v>206699.33926709392</v>
      </c>
      <c r="F11" s="25">
        <v>187380.93037737609</v>
      </c>
      <c r="G11" s="25">
        <v>164157.46910517311</v>
      </c>
      <c r="H11" s="25">
        <v>222201.98686762253</v>
      </c>
      <c r="I11" s="25">
        <v>288488.47099949233</v>
      </c>
      <c r="J11" s="25">
        <v>290859.37913347548</v>
      </c>
      <c r="K11" s="4"/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>
      <c r="A12" s="27"/>
      <c r="B12" s="28" t="s">
        <v>27</v>
      </c>
      <c r="C12" s="29">
        <f>C6+C11</f>
        <v>1367962.74237689</v>
      </c>
      <c r="D12" s="29">
        <f t="shared" ref="D12:F12" si="2">D6+D11</f>
        <v>1369493.7131773022</v>
      </c>
      <c r="E12" s="29">
        <f t="shared" si="2"/>
        <v>1409446.5214484741</v>
      </c>
      <c r="F12" s="29">
        <f t="shared" si="2"/>
        <v>1376936.464868926</v>
      </c>
      <c r="G12" s="29">
        <f t="shared" ref="G12:J12" si="3">G6+G11</f>
        <v>1326009.8503300587</v>
      </c>
      <c r="H12" s="29">
        <f t="shared" si="3"/>
        <v>1431703.3006093553</v>
      </c>
      <c r="I12" s="29">
        <f t="shared" si="3"/>
        <v>1512206.6470409678</v>
      </c>
      <c r="J12" s="29">
        <f t="shared" si="3"/>
        <v>1543375.045038505</v>
      </c>
      <c r="K12" s="4"/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>
      <c r="A13" s="20" t="s">
        <v>63</v>
      </c>
      <c r="B13" s="21" t="s">
        <v>4</v>
      </c>
      <c r="C13" s="22">
        <v>3741191.1713343179</v>
      </c>
      <c r="D13" s="22">
        <v>4229589.5475909403</v>
      </c>
      <c r="E13" s="22">
        <v>4401139.9997981628</v>
      </c>
      <c r="F13" s="22">
        <v>4719555.1706143403</v>
      </c>
      <c r="G13" s="22">
        <v>5233268.203605419</v>
      </c>
      <c r="H13" s="22">
        <v>5796528.6693681851</v>
      </c>
      <c r="I13" s="22">
        <v>6273077.4650014509</v>
      </c>
      <c r="J13" s="22">
        <v>6577610.892873507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5.5">
      <c r="A14" s="26" t="s">
        <v>64</v>
      </c>
      <c r="B14" s="24" t="s">
        <v>5</v>
      </c>
      <c r="C14" s="25">
        <v>275878.38222720003</v>
      </c>
      <c r="D14" s="25">
        <v>297896.39264912857</v>
      </c>
      <c r="E14" s="25">
        <v>311917.82423921692</v>
      </c>
      <c r="F14" s="25">
        <v>331811.93765487266</v>
      </c>
      <c r="G14" s="25">
        <v>342375.9478306247</v>
      </c>
      <c r="H14" s="25">
        <v>367667.72797930089</v>
      </c>
      <c r="I14" s="25">
        <v>416246.95761256467</v>
      </c>
      <c r="J14" s="25">
        <v>457497.70131583087</v>
      </c>
      <c r="K14" s="4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>
      <c r="A15" s="26" t="s">
        <v>65</v>
      </c>
      <c r="B15" s="24" t="s">
        <v>6</v>
      </c>
      <c r="C15" s="25">
        <v>841393.04518807004</v>
      </c>
      <c r="D15" s="25">
        <v>802817.53025901061</v>
      </c>
      <c r="E15" s="25">
        <v>1004970.4269227174</v>
      </c>
      <c r="F15" s="25">
        <v>1024112.7625234441</v>
      </c>
      <c r="G15" s="25">
        <v>1019679.2261515157</v>
      </c>
      <c r="H15" s="25">
        <v>1130722.4176533883</v>
      </c>
      <c r="I15" s="25">
        <v>1198307.3502612566</v>
      </c>
      <c r="J15" s="25">
        <v>1302560.089733986</v>
      </c>
      <c r="K15" s="4"/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>
      <c r="A16" s="27"/>
      <c r="B16" s="28" t="s">
        <v>28</v>
      </c>
      <c r="C16" s="29">
        <f>+C13+C14+C15</f>
        <v>4858462.5987495882</v>
      </c>
      <c r="D16" s="29">
        <f t="shared" ref="D16:F16" si="4">+D13+D14+D15</f>
        <v>5330303.4704990787</v>
      </c>
      <c r="E16" s="29">
        <f t="shared" si="4"/>
        <v>5718028.2509600967</v>
      </c>
      <c r="F16" s="29">
        <f t="shared" si="4"/>
        <v>6075479.8707926571</v>
      </c>
      <c r="G16" s="29">
        <f t="shared" ref="G16:I16" si="5">+G13+G14+G15</f>
        <v>6595323.3775875596</v>
      </c>
      <c r="H16" s="29">
        <f t="shared" si="5"/>
        <v>7294918.815000874</v>
      </c>
      <c r="I16" s="29">
        <f t="shared" si="5"/>
        <v>7887631.7728752717</v>
      </c>
      <c r="J16" s="29">
        <f t="shared" ref="J16" si="6">+J13+J14+J15</f>
        <v>8337668.6839233236</v>
      </c>
      <c r="K16" s="4"/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15" customFormat="1">
      <c r="A17" s="30" t="s">
        <v>66</v>
      </c>
      <c r="B17" s="31" t="s">
        <v>7</v>
      </c>
      <c r="C17" s="32">
        <f>C18+C19</f>
        <v>1136810.6367325513</v>
      </c>
      <c r="D17" s="32">
        <f t="shared" ref="D17:F17" si="7">D18+D19</f>
        <v>1245013.8370427017</v>
      </c>
      <c r="E17" s="32">
        <f t="shared" si="7"/>
        <v>1354072.4946822859</v>
      </c>
      <c r="F17" s="32">
        <f t="shared" si="7"/>
        <v>1448615.3895177562</v>
      </c>
      <c r="G17" s="32">
        <f t="shared" ref="G17:I17" si="8">G18+G19</f>
        <v>1597422.9843983403</v>
      </c>
      <c r="H17" s="32">
        <f t="shared" si="8"/>
        <v>1847745.6019707615</v>
      </c>
      <c r="I17" s="32">
        <f t="shared" si="8"/>
        <v>2071765.5834077045</v>
      </c>
      <c r="J17" s="32">
        <f t="shared" ref="J17" si="9">J18+J19</f>
        <v>2296093.8769711624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3"/>
      <c r="FY17" s="13"/>
      <c r="FZ17" s="13"/>
      <c r="GA17" s="14"/>
    </row>
    <row r="18" spans="1:183">
      <c r="A18" s="23">
        <v>6.1</v>
      </c>
      <c r="B18" s="24" t="s">
        <v>8</v>
      </c>
      <c r="C18" s="25">
        <v>966323.62148195109</v>
      </c>
      <c r="D18" s="25">
        <v>1077069.0987707991</v>
      </c>
      <c r="E18" s="25">
        <v>1210160.1306850461</v>
      </c>
      <c r="F18" s="25">
        <v>1302628.4906856404</v>
      </c>
      <c r="G18" s="25">
        <v>1433269.5598340249</v>
      </c>
      <c r="H18" s="25">
        <v>1675413.3407640739</v>
      </c>
      <c r="I18" s="25">
        <v>1885988.4339642625</v>
      </c>
      <c r="J18" s="25">
        <v>2111659.0906366841</v>
      </c>
      <c r="K18" s="4"/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>
      <c r="A19" s="23">
        <v>6.2</v>
      </c>
      <c r="B19" s="24" t="s">
        <v>9</v>
      </c>
      <c r="C19" s="25">
        <v>170487.01525060012</v>
      </c>
      <c r="D19" s="25">
        <v>167944.73827190264</v>
      </c>
      <c r="E19" s="25">
        <v>143912.36399723982</v>
      </c>
      <c r="F19" s="25">
        <v>145986.89883211572</v>
      </c>
      <c r="G19" s="25">
        <v>164153.42456431536</v>
      </c>
      <c r="H19" s="25">
        <v>172332.26120668769</v>
      </c>
      <c r="I19" s="25">
        <v>185777.14944344191</v>
      </c>
      <c r="J19" s="25">
        <v>184434.78633447841</v>
      </c>
      <c r="K19" s="4"/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15" customFormat="1" ht="25.5">
      <c r="A20" s="30" t="s">
        <v>67</v>
      </c>
      <c r="B20" s="33" t="s">
        <v>10</v>
      </c>
      <c r="C20" s="32">
        <f>SUM(C21:C27)</f>
        <v>527892.25929548685</v>
      </c>
      <c r="D20" s="32">
        <f t="shared" ref="D20:F20" si="10">SUM(D21:D27)</f>
        <v>583939.77448997379</v>
      </c>
      <c r="E20" s="32">
        <f t="shared" si="10"/>
        <v>632372.9325756043</v>
      </c>
      <c r="F20" s="32">
        <f t="shared" si="10"/>
        <v>732709.64158347575</v>
      </c>
      <c r="G20" s="32">
        <f t="shared" ref="G20:J20" si="11">SUM(G21:G27)</f>
        <v>884775.32803681504</v>
      </c>
      <c r="H20" s="32">
        <f t="shared" si="11"/>
        <v>857487.56313993176</v>
      </c>
      <c r="I20" s="32">
        <f t="shared" si="11"/>
        <v>783854.7557420712</v>
      </c>
      <c r="J20" s="32">
        <f t="shared" si="11"/>
        <v>839143.22608912177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3"/>
      <c r="FY20" s="13"/>
      <c r="FZ20" s="13"/>
      <c r="GA20" s="14"/>
    </row>
    <row r="21" spans="1:183">
      <c r="A21" s="23">
        <v>7.1</v>
      </c>
      <c r="B21" s="24" t="s">
        <v>11</v>
      </c>
      <c r="C21" s="25">
        <v>9539.2092939809845</v>
      </c>
      <c r="D21" s="25">
        <v>10914.461673766808</v>
      </c>
      <c r="E21" s="25">
        <v>12479.935359346819</v>
      </c>
      <c r="F21" s="25">
        <v>11771.588845441302</v>
      </c>
      <c r="G21" s="25">
        <v>14133</v>
      </c>
      <c r="H21" s="25">
        <v>12302</v>
      </c>
      <c r="I21" s="25">
        <v>12627.35423827144</v>
      </c>
      <c r="J21" s="25">
        <v>11669.364222391952</v>
      </c>
      <c r="K21" s="4"/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>
      <c r="A22" s="23">
        <v>7.2</v>
      </c>
      <c r="B22" s="24" t="s">
        <v>57</v>
      </c>
      <c r="C22" s="25">
        <v>190572.06914738164</v>
      </c>
      <c r="D22" s="25">
        <v>210898.58493331313</v>
      </c>
      <c r="E22" s="25">
        <v>216339.42663341353</v>
      </c>
      <c r="F22" s="25">
        <v>230506.36013590026</v>
      </c>
      <c r="G22" s="25">
        <v>248822.6693583398</v>
      </c>
      <c r="H22" s="25">
        <v>265804.93856655288</v>
      </c>
      <c r="I22" s="25">
        <v>280462.54190983676</v>
      </c>
      <c r="J22" s="25">
        <v>295448.46480110323</v>
      </c>
      <c r="K22" s="4"/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>
      <c r="A23" s="23">
        <v>7.3</v>
      </c>
      <c r="B23" s="24" t="s">
        <v>12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4"/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>
      <c r="A24" s="23">
        <v>7.4</v>
      </c>
      <c r="B24" s="24" t="s">
        <v>13</v>
      </c>
      <c r="C24" s="25">
        <v>568.93085261837427</v>
      </c>
      <c r="D24" s="25">
        <v>997.85448030718896</v>
      </c>
      <c r="E24" s="25">
        <v>1626.1600074383671</v>
      </c>
      <c r="F24" s="25">
        <v>1280.3250283125708</v>
      </c>
      <c r="G24" s="25">
        <v>3075.2195884344883</v>
      </c>
      <c r="H24" s="25">
        <v>5334.9901023890789</v>
      </c>
      <c r="I24" s="25">
        <v>6042.0822972172882</v>
      </c>
      <c r="J24" s="25">
        <v>8798.322185660023</v>
      </c>
      <c r="K24" s="4"/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>
      <c r="A25" s="23">
        <v>7.5</v>
      </c>
      <c r="B25" s="24" t="s">
        <v>14</v>
      </c>
      <c r="C25" s="25">
        <v>0</v>
      </c>
      <c r="D25" s="25">
        <v>0</v>
      </c>
      <c r="E25" s="25">
        <v>0</v>
      </c>
      <c r="F25" s="25">
        <v>-66.18686296715741</v>
      </c>
      <c r="G25" s="25">
        <v>-29.108274724320566</v>
      </c>
      <c r="H25" s="25">
        <v>5538.3085324232079</v>
      </c>
      <c r="I25" s="25">
        <v>5813.2507823733404</v>
      </c>
      <c r="J25" s="25">
        <v>5813</v>
      </c>
      <c r="K25" s="4"/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>
      <c r="A26" s="23">
        <v>7.6</v>
      </c>
      <c r="B26" s="24" t="s">
        <v>15</v>
      </c>
      <c r="C26" s="25">
        <v>495.97360000000003</v>
      </c>
      <c r="D26" s="25">
        <v>542.77045834106514</v>
      </c>
      <c r="E26" s="25">
        <v>547.14168793452438</v>
      </c>
      <c r="F26" s="25">
        <v>474.01315445596299</v>
      </c>
      <c r="G26" s="25">
        <v>517.3637231918035</v>
      </c>
      <c r="H26" s="25">
        <v>1023.0887372013651</v>
      </c>
      <c r="I26" s="25">
        <v>148.55721897995434</v>
      </c>
      <c r="J26" s="25">
        <v>158.80093760682772</v>
      </c>
      <c r="K26" s="4"/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5.5">
      <c r="A27" s="23">
        <v>7.7</v>
      </c>
      <c r="B27" s="24" t="s">
        <v>16</v>
      </c>
      <c r="C27" s="25">
        <v>326716.07640150579</v>
      </c>
      <c r="D27" s="25">
        <v>360586.10294424562</v>
      </c>
      <c r="E27" s="25">
        <v>401380.26888747106</v>
      </c>
      <c r="F27" s="25">
        <v>488743.54128233285</v>
      </c>
      <c r="G27" s="25">
        <v>618256.1836415733</v>
      </c>
      <c r="H27" s="25">
        <v>567484.23720136518</v>
      </c>
      <c r="I27" s="25">
        <v>478760.96929539239</v>
      </c>
      <c r="J27" s="25">
        <v>517255.27394235978</v>
      </c>
      <c r="K27" s="4"/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>
      <c r="A28" s="26" t="s">
        <v>68</v>
      </c>
      <c r="B28" s="24" t="s">
        <v>17</v>
      </c>
      <c r="C28" s="25">
        <v>288685.54668301076</v>
      </c>
      <c r="D28" s="25">
        <v>310723.99226766487</v>
      </c>
      <c r="E28" s="25">
        <v>340601.80329933862</v>
      </c>
      <c r="F28" s="25">
        <v>378073.46234225179</v>
      </c>
      <c r="G28" s="25">
        <v>407217</v>
      </c>
      <c r="H28" s="25">
        <v>412502</v>
      </c>
      <c r="I28" s="25">
        <v>435599</v>
      </c>
      <c r="J28" s="25">
        <v>435601.60476564127</v>
      </c>
      <c r="K28" s="4"/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5.5">
      <c r="A29" s="26" t="s">
        <v>69</v>
      </c>
      <c r="B29" s="24" t="s">
        <v>18</v>
      </c>
      <c r="C29" s="25">
        <v>458980.07956484798</v>
      </c>
      <c r="D29" s="25">
        <v>498602.31681709085</v>
      </c>
      <c r="E29" s="25">
        <v>469308.1246371466</v>
      </c>
      <c r="F29" s="25">
        <v>551175.58391667716</v>
      </c>
      <c r="G29" s="25">
        <v>562276.12115961651</v>
      </c>
      <c r="H29" s="25">
        <v>610698.12517430296</v>
      </c>
      <c r="I29" s="25">
        <v>665976.01116076775</v>
      </c>
      <c r="J29" s="25">
        <v>711747.8123053459</v>
      </c>
      <c r="K29" s="4"/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>
      <c r="A30" s="26" t="s">
        <v>70</v>
      </c>
      <c r="B30" s="24" t="s">
        <v>43</v>
      </c>
      <c r="C30" s="25">
        <v>396607</v>
      </c>
      <c r="D30" s="25">
        <v>279587.42857142852</v>
      </c>
      <c r="E30" s="25">
        <v>314818.93938638066</v>
      </c>
      <c r="F30" s="25">
        <v>382108.6530612245</v>
      </c>
      <c r="G30" s="25">
        <v>426541.57316030771</v>
      </c>
      <c r="H30" s="25">
        <v>469716.67907708441</v>
      </c>
      <c r="I30" s="25">
        <v>515601.70163674385</v>
      </c>
      <c r="J30" s="25">
        <v>560603.82395838515</v>
      </c>
      <c r="K30" s="4"/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>
      <c r="A31" s="26" t="s">
        <v>71</v>
      </c>
      <c r="B31" s="24" t="s">
        <v>19</v>
      </c>
      <c r="C31" s="25">
        <v>461087.04430000001</v>
      </c>
      <c r="D31" s="25">
        <v>574504.0176300077</v>
      </c>
      <c r="E31" s="25">
        <v>675327.53864861408</v>
      </c>
      <c r="F31" s="25">
        <v>722168.26249924873</v>
      </c>
      <c r="G31" s="25">
        <v>775694.53941908712</v>
      </c>
      <c r="H31" s="25">
        <v>861451.84775058541</v>
      </c>
      <c r="I31" s="25">
        <v>999659.12069808552</v>
      </c>
      <c r="J31" s="25">
        <v>1119878.1456231903</v>
      </c>
      <c r="K31" s="4"/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>
      <c r="A32" s="27"/>
      <c r="B32" s="28" t="s">
        <v>29</v>
      </c>
      <c r="C32" s="29">
        <f>C17+C20+C28+C29+C30+C31</f>
        <v>3270062.5665758969</v>
      </c>
      <c r="D32" s="29">
        <f t="shared" ref="D32:F32" si="12">D17+D20+D28+D29+D30+D31</f>
        <v>3492371.3668188676</v>
      </c>
      <c r="E32" s="29">
        <f t="shared" si="12"/>
        <v>3786501.8332293704</v>
      </c>
      <c r="F32" s="29">
        <f t="shared" si="12"/>
        <v>4214850.9929206343</v>
      </c>
      <c r="G32" s="29">
        <f t="shared" ref="G32:H32" si="13">G17+G20+G28+G29+G30+G31</f>
        <v>4653927.5461741667</v>
      </c>
      <c r="H32" s="29">
        <f t="shared" si="13"/>
        <v>5059601.8171126666</v>
      </c>
      <c r="I32" s="29">
        <f t="shared" ref="I32:J32" si="14">I17+I20+I28+I29+I30+I31</f>
        <v>5472456.1726453733</v>
      </c>
      <c r="J32" s="29">
        <f t="shared" si="14"/>
        <v>5963068.4897128465</v>
      </c>
      <c r="K32" s="4"/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>
      <c r="A33" s="30" t="s">
        <v>26</v>
      </c>
      <c r="B33" s="34" t="s">
        <v>40</v>
      </c>
      <c r="C33" s="32">
        <f t="shared" ref="C33:H33" si="15">C6+C11+C13+C14+C15+C17+C20+C28+C29+C30+C31</f>
        <v>9496487.9077023733</v>
      </c>
      <c r="D33" s="32">
        <f t="shared" si="15"/>
        <v>10192168.550495248</v>
      </c>
      <c r="E33" s="32">
        <f t="shared" si="15"/>
        <v>10913976.605637943</v>
      </c>
      <c r="F33" s="32">
        <f t="shared" si="15"/>
        <v>11667267.328582218</v>
      </c>
      <c r="G33" s="32">
        <f t="shared" si="15"/>
        <v>12575260.774091784</v>
      </c>
      <c r="H33" s="32">
        <f t="shared" si="15"/>
        <v>13786223.932722898</v>
      </c>
      <c r="I33" s="32">
        <f t="shared" ref="I33:J33" si="16">I6+I11+I13+I14+I15+I17+I20+I28+I29+I30+I31</f>
        <v>14872294.592561614</v>
      </c>
      <c r="J33" s="32">
        <f t="shared" si="16"/>
        <v>15844112.218674676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>
      <c r="A34" s="35" t="s">
        <v>32</v>
      </c>
      <c r="B34" s="36" t="s">
        <v>24</v>
      </c>
      <c r="C34" s="25">
        <f>GSVA_const!C34</f>
        <v>919682.09</v>
      </c>
      <c r="D34" s="25">
        <f>GSVA_const!D34</f>
        <v>1024286.1768514165</v>
      </c>
      <c r="E34" s="25">
        <f>GSVA_const!E34</f>
        <v>1098486.5394261093</v>
      </c>
      <c r="F34" s="25">
        <f>GSVA_const!F34</f>
        <v>1163827.2623747487</v>
      </c>
      <c r="G34" s="25">
        <f>GSVA_const!G34</f>
        <v>1279978.3825043521</v>
      </c>
      <c r="H34" s="25">
        <f>GSVA_const!H34</f>
        <v>1441287.6426874213</v>
      </c>
      <c r="I34" s="25">
        <f>GSVA_const!I34</f>
        <v>1588596.9836807097</v>
      </c>
      <c r="J34" s="25">
        <f>GSVA_const!J34</f>
        <v>1721555.5618094914</v>
      </c>
      <c r="K34" s="4"/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>
      <c r="A35" s="35" t="s">
        <v>33</v>
      </c>
      <c r="B35" s="36" t="s">
        <v>23</v>
      </c>
      <c r="C35" s="25">
        <f>GSVA_const!C35</f>
        <v>220207.01081597753</v>
      </c>
      <c r="D35" s="25">
        <f>GSVA_const!D35</f>
        <v>263604.25814039219</v>
      </c>
      <c r="E35" s="25">
        <f>GSVA_const!E35</f>
        <v>234713.27839805293</v>
      </c>
      <c r="F35" s="25">
        <f>GSVA_const!F35</f>
        <v>260928.66298148484</v>
      </c>
      <c r="G35" s="25">
        <f>GSVA_const!G35</f>
        <v>240887.68294155147</v>
      </c>
      <c r="H35" s="25">
        <f>GSVA_const!H35</f>
        <v>197217.04362936638</v>
      </c>
      <c r="I35" s="25">
        <f>GSVA_const!I35</f>
        <v>244930.19379718957</v>
      </c>
      <c r="J35" s="25">
        <f>GSVA_const!J35</f>
        <v>244615.13581906469</v>
      </c>
      <c r="K35" s="4"/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>
      <c r="A36" s="37" t="s">
        <v>34</v>
      </c>
      <c r="B36" s="38" t="s">
        <v>52</v>
      </c>
      <c r="C36" s="29">
        <f>C33+C34-C35</f>
        <v>10195962.986886395</v>
      </c>
      <c r="D36" s="29">
        <f t="shared" ref="D36:F36" si="17">D33+D34-D35</f>
        <v>10952850.469206272</v>
      </c>
      <c r="E36" s="29">
        <f t="shared" si="17"/>
        <v>11777749.866665998</v>
      </c>
      <c r="F36" s="29">
        <f t="shared" si="17"/>
        <v>12570165.927975483</v>
      </c>
      <c r="G36" s="29">
        <f t="shared" ref="G36:J36" si="18">G33+G34-G35</f>
        <v>13614351.473654583</v>
      </c>
      <c r="H36" s="29">
        <f t="shared" si="18"/>
        <v>15030294.531780953</v>
      </c>
      <c r="I36" s="29">
        <f t="shared" si="18"/>
        <v>16215961.382445134</v>
      </c>
      <c r="J36" s="29">
        <f t="shared" si="18"/>
        <v>17321052.644665103</v>
      </c>
      <c r="K36" s="4"/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>
      <c r="A37" s="35" t="s">
        <v>35</v>
      </c>
      <c r="B37" s="36" t="s">
        <v>31</v>
      </c>
      <c r="C37" s="18">
        <f>GSVA_cur!C37</f>
        <v>101650</v>
      </c>
      <c r="D37" s="18">
        <f>GSVA_cur!D37</f>
        <v>103020</v>
      </c>
      <c r="E37" s="18">
        <f>GSVA_cur!E37</f>
        <v>104410</v>
      </c>
      <c r="F37" s="18">
        <f>GSVA_cur!F37</f>
        <v>105820</v>
      </c>
      <c r="G37" s="18">
        <f>GSVA_cur!G37</f>
        <v>107240</v>
      </c>
      <c r="H37" s="18">
        <f>GSVA_cur!H37</f>
        <v>108690</v>
      </c>
      <c r="I37" s="18">
        <f>GSVA_cur!I37</f>
        <v>110160</v>
      </c>
      <c r="J37" s="18">
        <f>GSVA_cur!J37</f>
        <v>111640</v>
      </c>
      <c r="O37" s="2"/>
      <c r="P37" s="2"/>
      <c r="Q37" s="2"/>
      <c r="R37" s="2"/>
    </row>
    <row r="38" spans="1:183">
      <c r="A38" s="37" t="s">
        <v>36</v>
      </c>
      <c r="B38" s="38" t="s">
        <v>53</v>
      </c>
      <c r="C38" s="29">
        <f>C36/C37*1000</f>
        <v>100304.60390444068</v>
      </c>
      <c r="D38" s="29">
        <f t="shared" ref="D38:F38" si="19">D36/D37*1000</f>
        <v>106317.70985445808</v>
      </c>
      <c r="E38" s="29">
        <f t="shared" si="19"/>
        <v>112802.89116622927</v>
      </c>
      <c r="F38" s="29">
        <f t="shared" si="19"/>
        <v>118788.18680755512</v>
      </c>
      <c r="G38" s="29">
        <f t="shared" ref="G38:J38" si="20">G36/G37*1000</f>
        <v>126952.17711352652</v>
      </c>
      <c r="H38" s="29">
        <f t="shared" si="20"/>
        <v>138285.90055921386</v>
      </c>
      <c r="I38" s="29">
        <f t="shared" si="20"/>
        <v>147203.71625313303</v>
      </c>
      <c r="J38" s="29">
        <f t="shared" si="20"/>
        <v>155150.95525497227</v>
      </c>
      <c r="N38" s="4"/>
      <c r="O38" s="4"/>
      <c r="P38" s="4"/>
      <c r="Q38" s="4"/>
      <c r="R38" s="4"/>
      <c r="BS38" s="5"/>
      <c r="BT38" s="5"/>
      <c r="BU38" s="5"/>
      <c r="BV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2020-08-27T08:01:40Z</dcterms:modified>
</cp:coreProperties>
</file>