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K37" i="12"/>
  <c r="J37"/>
  <c r="I37"/>
  <c r="H37"/>
  <c r="G37"/>
  <c r="F37"/>
  <c r="E37"/>
  <c r="D37"/>
  <c r="C37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J32"/>
  <c r="K20"/>
  <c r="J20"/>
  <c r="I20"/>
  <c r="H20"/>
  <c r="G20"/>
  <c r="F20"/>
  <c r="E20"/>
  <c r="D20"/>
  <c r="C20"/>
  <c r="K17"/>
  <c r="K32" s="1"/>
  <c r="J17"/>
  <c r="I17"/>
  <c r="H17"/>
  <c r="H32" s="1"/>
  <c r="G17"/>
  <c r="G32" s="1"/>
  <c r="F17"/>
  <c r="F32" s="1"/>
  <c r="E17"/>
  <c r="D17"/>
  <c r="D32" s="1"/>
  <c r="C17"/>
  <c r="C32" s="1"/>
  <c r="K16"/>
  <c r="J16"/>
  <c r="I16"/>
  <c r="H16"/>
  <c r="G16"/>
  <c r="F16"/>
  <c r="E16"/>
  <c r="D16"/>
  <c r="C16"/>
  <c r="J12"/>
  <c r="K6"/>
  <c r="K33" s="1"/>
  <c r="K36" s="1"/>
  <c r="K38" s="1"/>
  <c r="J6"/>
  <c r="J33" s="1"/>
  <c r="J36" s="1"/>
  <c r="J38" s="1"/>
  <c r="I6"/>
  <c r="I12" s="1"/>
  <c r="H6"/>
  <c r="H12" s="1"/>
  <c r="G6"/>
  <c r="G33" s="1"/>
  <c r="G36" s="1"/>
  <c r="G38" s="1"/>
  <c r="F6"/>
  <c r="F12" s="1"/>
  <c r="E6"/>
  <c r="E12" s="1"/>
  <c r="D6"/>
  <c r="D12" s="1"/>
  <c r="C6"/>
  <c r="C33" s="1"/>
  <c r="C36" s="1"/>
  <c r="C38" s="1"/>
  <c r="K37" i="11"/>
  <c r="J37"/>
  <c r="I37"/>
  <c r="H37"/>
  <c r="G37"/>
  <c r="F37"/>
  <c r="E37"/>
  <c r="D37"/>
  <c r="C37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20"/>
  <c r="J20"/>
  <c r="I20"/>
  <c r="H20"/>
  <c r="G20"/>
  <c r="F20"/>
  <c r="E20"/>
  <c r="D20"/>
  <c r="C20"/>
  <c r="K17"/>
  <c r="K32" s="1"/>
  <c r="J17"/>
  <c r="J32" s="1"/>
  <c r="I17"/>
  <c r="H17"/>
  <c r="H32" s="1"/>
  <c r="G17"/>
  <c r="G32" s="1"/>
  <c r="F17"/>
  <c r="F32" s="1"/>
  <c r="E17"/>
  <c r="D17"/>
  <c r="D32" s="1"/>
  <c r="C17"/>
  <c r="C32" s="1"/>
  <c r="K16"/>
  <c r="J16"/>
  <c r="I16"/>
  <c r="H16"/>
  <c r="G16"/>
  <c r="F16"/>
  <c r="E16"/>
  <c r="D16"/>
  <c r="C16"/>
  <c r="G12"/>
  <c r="K6"/>
  <c r="J6"/>
  <c r="J12" s="1"/>
  <c r="I6"/>
  <c r="I12" s="1"/>
  <c r="H6"/>
  <c r="H12" s="1"/>
  <c r="G6"/>
  <c r="F6"/>
  <c r="F12" s="1"/>
  <c r="E6"/>
  <c r="E12" s="1"/>
  <c r="D6"/>
  <c r="D12" s="1"/>
  <c r="C6"/>
  <c r="K37" i="1"/>
  <c r="J37"/>
  <c r="I37"/>
  <c r="H37"/>
  <c r="G37"/>
  <c r="F37"/>
  <c r="E37"/>
  <c r="D37"/>
  <c r="C37"/>
  <c r="K20"/>
  <c r="J20"/>
  <c r="I20"/>
  <c r="H20"/>
  <c r="G20"/>
  <c r="F20"/>
  <c r="E20"/>
  <c r="D20"/>
  <c r="C20"/>
  <c r="K17"/>
  <c r="K32" s="1"/>
  <c r="J17"/>
  <c r="J32" s="1"/>
  <c r="I17"/>
  <c r="I32" s="1"/>
  <c r="H17"/>
  <c r="G17"/>
  <c r="G32" s="1"/>
  <c r="F17"/>
  <c r="F32" s="1"/>
  <c r="E17"/>
  <c r="E32" s="1"/>
  <c r="D17"/>
  <c r="C17"/>
  <c r="C32" s="1"/>
  <c r="K16"/>
  <c r="J16"/>
  <c r="I16"/>
  <c r="H16"/>
  <c r="G16"/>
  <c r="F16"/>
  <c r="E16"/>
  <c r="D16"/>
  <c r="C16"/>
  <c r="J12"/>
  <c r="F12"/>
  <c r="K6"/>
  <c r="K12" s="1"/>
  <c r="J6"/>
  <c r="J33" s="1"/>
  <c r="J36" s="1"/>
  <c r="J38" s="1"/>
  <c r="I6"/>
  <c r="I12" s="1"/>
  <c r="H6"/>
  <c r="H12" s="1"/>
  <c r="G6"/>
  <c r="G12" s="1"/>
  <c r="F6"/>
  <c r="F33" s="1"/>
  <c r="F36" s="1"/>
  <c r="F38" s="1"/>
  <c r="E6"/>
  <c r="E12" s="1"/>
  <c r="D6"/>
  <c r="C6"/>
  <c r="C12" s="1"/>
  <c r="K20" i="10"/>
  <c r="J20"/>
  <c r="I20"/>
  <c r="H20"/>
  <c r="G20"/>
  <c r="F20"/>
  <c r="E20"/>
  <c r="D20"/>
  <c r="C20"/>
  <c r="K17"/>
  <c r="K32" s="1"/>
  <c r="J17"/>
  <c r="J32" s="1"/>
  <c r="I17"/>
  <c r="I32" s="1"/>
  <c r="H17"/>
  <c r="G17"/>
  <c r="G32" s="1"/>
  <c r="F17"/>
  <c r="E17"/>
  <c r="E32" s="1"/>
  <c r="D17"/>
  <c r="C17"/>
  <c r="C32" s="1"/>
  <c r="K16"/>
  <c r="J16"/>
  <c r="I16"/>
  <c r="H16"/>
  <c r="G16"/>
  <c r="F16"/>
  <c r="E16"/>
  <c r="D16"/>
  <c r="C16"/>
  <c r="J12"/>
  <c r="K6"/>
  <c r="K33" s="1"/>
  <c r="K36" s="1"/>
  <c r="K38" s="1"/>
  <c r="J6"/>
  <c r="I6"/>
  <c r="I12" s="1"/>
  <c r="H6"/>
  <c r="H12" s="1"/>
  <c r="G6"/>
  <c r="G33" s="1"/>
  <c r="G36" s="1"/>
  <c r="G38" s="1"/>
  <c r="F6"/>
  <c r="F12" s="1"/>
  <c r="E6"/>
  <c r="E12" s="1"/>
  <c r="D6"/>
  <c r="D12" s="1"/>
  <c r="C6"/>
  <c r="C33" s="1"/>
  <c r="C36" s="1"/>
  <c r="C38" s="1"/>
  <c r="G12" l="1"/>
  <c r="D32" i="1"/>
  <c r="F33" i="11"/>
  <c r="F36" s="1"/>
  <c r="F38" s="1"/>
  <c r="G12" i="12"/>
  <c r="J33" i="11"/>
  <c r="J36" s="1"/>
  <c r="J38" s="1"/>
  <c r="K12" i="10"/>
  <c r="H32"/>
  <c r="D33" i="1"/>
  <c r="D36" s="1"/>
  <c r="D38" s="1"/>
  <c r="D12"/>
  <c r="C33" i="11"/>
  <c r="C36" s="1"/>
  <c r="C38" s="1"/>
  <c r="K33"/>
  <c r="K36" s="1"/>
  <c r="K38" s="1"/>
  <c r="K12" i="12"/>
  <c r="I33"/>
  <c r="I36" s="1"/>
  <c r="I38" s="1"/>
  <c r="C12" i="11"/>
  <c r="E33"/>
  <c r="E36" s="1"/>
  <c r="E38" s="1"/>
  <c r="F33" i="12"/>
  <c r="F36" s="1"/>
  <c r="F38" s="1"/>
  <c r="H32" i="1"/>
  <c r="C12" i="10"/>
  <c r="D32"/>
  <c r="H33" i="1"/>
  <c r="H36" s="1"/>
  <c r="H38" s="1"/>
  <c r="G33" i="11"/>
  <c r="G36" s="1"/>
  <c r="G38" s="1"/>
  <c r="C12" i="12"/>
  <c r="E33"/>
  <c r="E36" s="1"/>
  <c r="E38" s="1"/>
  <c r="F33" i="10"/>
  <c r="F36" s="1"/>
  <c r="F38" s="1"/>
  <c r="K12" i="11"/>
  <c r="I33"/>
  <c r="I36" s="1"/>
  <c r="I38" s="1"/>
  <c r="E32" i="12"/>
  <c r="I32"/>
  <c r="D33"/>
  <c r="D36" s="1"/>
  <c r="D38" s="1"/>
  <c r="H33"/>
  <c r="H36" s="1"/>
  <c r="H38" s="1"/>
  <c r="E32" i="11"/>
  <c r="I32"/>
  <c r="D33"/>
  <c r="D36" s="1"/>
  <c r="D38" s="1"/>
  <c r="H33"/>
  <c r="H36" s="1"/>
  <c r="H38" s="1"/>
  <c r="C33" i="1"/>
  <c r="C36" s="1"/>
  <c r="C38" s="1"/>
  <c r="G33"/>
  <c r="G36" s="1"/>
  <c r="G38" s="1"/>
  <c r="K33"/>
  <c r="K36" s="1"/>
  <c r="K38" s="1"/>
  <c r="E33"/>
  <c r="E36" s="1"/>
  <c r="E38" s="1"/>
  <c r="I33"/>
  <c r="I36" s="1"/>
  <c r="I38" s="1"/>
  <c r="J33" i="10"/>
  <c r="J36" s="1"/>
  <c r="J38" s="1"/>
  <c r="F32"/>
  <c r="E33"/>
  <c r="E36" s="1"/>
  <c r="E38" s="1"/>
  <c r="I33"/>
  <c r="I36" s="1"/>
  <c r="I38" s="1"/>
  <c r="D33"/>
  <c r="D36" s="1"/>
  <c r="D38" s="1"/>
  <c r="H33"/>
  <c r="H36" s="1"/>
  <c r="H38" s="1"/>
</calcChain>
</file>

<file path=xl/sharedStrings.xml><?xml version="1.0" encoding="utf-8"?>
<sst xmlns="http://schemas.openxmlformats.org/spreadsheetml/2006/main" count="265" uniqueCount="73">
  <si>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</si>
  <si>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</si>
  <si>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</si>
  <si>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</si>
  <si>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</si>
  <si>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</si>
  <si>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</si>
  <si>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</si>
  <si>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</si>
  <si>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</si>
  <si>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</si>
  <si>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</si>
  <si>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</si>
  <si>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</si>
  <si>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</si>
  <si>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</si>
  <si>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</si>
  <si>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</si>
  <si>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</si>
  <si>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</si>
  <si>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</si>
  <si>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</si>
  <si>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</si>
  <si>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</si>
  <si>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</si>
  <si>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</si>
  <si>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</si>
  <si>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</si>
  <si>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</si>
  <si>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</si>
  <si>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</si>
  <si>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</si>
  <si>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</si>
  <si>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</si>
  <si>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</si>
  <si>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</si>
  <si>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</si>
  <si>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</si>
  <si>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</si>
  <si>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</si>
  <si>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</si>
  <si>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</si>
  <si>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</si>
  <si>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</si>
  <si>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</si>
  <si>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</si>
  <si>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</si>
  <si>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</si>
  <si>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</si>
  <si>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</si>
  <si>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</si>
  <si>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</si>
  <si>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</si>
  <si>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</si>
  <si>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</si>
  <si>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</si>
  <si>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West Bengal</t>
  </si>
  <si>
    <t>2016-17</t>
  </si>
  <si>
    <t>2017-18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</si>
  <si>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</si>
  <si>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</si>
  <si>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</si>
  <si>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</si>
  <si>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</si>
  <si>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</si>
  <si>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</si>
  <si>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</si>
  <si>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</si>
  <si>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</si>
  <si>
    <t>2018-19</t>
  </si>
  <si>
    <t>Source: Directorate of Economics and Statistics of the respective State/Uts.</t>
  </si>
  <si>
    <t>2019-20</t>
  </si>
  <si>
    <t>As on 31.07.2020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</si>
</sst>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6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i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4" fillId="0" borderId="0"/>
    <xf numFmtId="0" fontId="5" fillId="0" borderId="0"/>
    <xf numFmtId="0" fontId="4" fillId="2" borderId="2" applyNumberFormat="0" applyFont="0" applyAlignment="0" applyProtection="0"/>
    <xf numFmtId="0" fontId="5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7" fillId="2" borderId="2" applyNumberFormat="0" applyFont="0" applyAlignment="0" applyProtection="0"/>
    <xf numFmtId="0" fontId="8" fillId="0" borderId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3" fillId="0" borderId="0"/>
  </cellStyleXfs>
  <cellXfs count="43">
    <xf numFmtId="0" fontId="0" fillId="0" borderId="0" xfId="0"/>
    <xf numFmtId="0" fontId="6" fillId="0" borderId="0" xfId="0" applyFont="1" applyFill="1" applyProtection="1">
      <protection locked="0"/>
    </xf>
    <xf numFmtId="0" fontId="6" fillId="0" borderId="0" xfId="0" applyFont="1" applyFill="1" applyBorder="1" applyProtection="1"/>
    <xf numFmtId="0" fontId="6" fillId="0" borderId="0" xfId="0" applyFont="1" applyFill="1" applyBorder="1" applyProtection="1">
      <protection locked="0"/>
    </xf>
    <xf numFmtId="1" fontId="6" fillId="0" borderId="0" xfId="0" applyNumberFormat="1" applyFont="1" applyFill="1" applyBorder="1" applyProtection="1"/>
    <xf numFmtId="1" fontId="6" fillId="0" borderId="0" xfId="0" applyNumberFormat="1" applyFont="1" applyFill="1" applyBorder="1" applyProtection="1">
      <protection locked="0"/>
    </xf>
    <xf numFmtId="1" fontId="9" fillId="0" borderId="0" xfId="0" applyNumberFormat="1" applyFont="1" applyFill="1" applyBorder="1" applyProtection="1">
      <protection locked="0"/>
    </xf>
    <xf numFmtId="0" fontId="6" fillId="0" borderId="0" xfId="0" applyFont="1" applyFill="1" applyProtection="1"/>
    <xf numFmtId="0" fontId="10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10" fillId="0" borderId="0" xfId="0" applyFont="1" applyFill="1" applyBorder="1" applyProtection="1"/>
    <xf numFmtId="1" fontId="10" fillId="0" borderId="0" xfId="0" applyNumberFormat="1" applyFont="1" applyFill="1" applyBorder="1" applyProtection="1"/>
    <xf numFmtId="0" fontId="10" fillId="0" borderId="0" xfId="0" applyFont="1" applyFill="1" applyProtection="1"/>
    <xf numFmtId="1" fontId="10" fillId="0" borderId="0" xfId="0" applyNumberFormat="1" applyFont="1" applyFill="1" applyBorder="1" applyProtection="1">
      <protection locked="0"/>
    </xf>
    <xf numFmtId="1" fontId="11" fillId="0" borderId="0" xfId="0" applyNumberFormat="1" applyFont="1" applyFill="1" applyBorder="1" applyProtection="1">
      <protection locked="0"/>
    </xf>
    <xf numFmtId="0" fontId="12" fillId="0" borderId="0" xfId="0" applyFont="1" applyFill="1" applyProtection="1">
      <protection locked="0"/>
    </xf>
    <xf numFmtId="0" fontId="13" fillId="0" borderId="0" xfId="0" applyFont="1" applyFill="1" applyProtection="1">
      <protection locked="0"/>
    </xf>
    <xf numFmtId="0" fontId="12" fillId="0" borderId="0" xfId="0" applyFont="1" applyFill="1" applyBorder="1" applyProtection="1">
      <protection locked="0"/>
    </xf>
    <xf numFmtId="0" fontId="14" fillId="0" borderId="0" xfId="0" applyFont="1" applyFill="1" applyAlignment="1">
      <alignment horizontal="left" vertical="center"/>
    </xf>
    <xf numFmtId="0" fontId="12" fillId="0" borderId="0" xfId="0" quotePrefix="1" applyFont="1" applyFill="1" applyProtection="1">
      <protection locked="0"/>
    </xf>
    <xf numFmtId="49" fontId="13" fillId="0" borderId="1" xfId="0" applyNumberFormat="1" applyFont="1" applyFill="1" applyBorder="1" applyAlignment="1" applyProtection="1">
      <alignment vertical="center" wrapText="1"/>
      <protection locked="0"/>
    </xf>
    <xf numFmtId="0" fontId="13" fillId="0" borderId="1" xfId="0" applyFont="1" applyFill="1" applyBorder="1" applyAlignment="1" applyProtection="1">
      <alignment vertical="center" wrapText="1"/>
      <protection locked="0"/>
    </xf>
    <xf numFmtId="0" fontId="12" fillId="0" borderId="1" xfId="0" applyFont="1" applyFill="1" applyBorder="1" applyProtection="1">
      <protection locked="0"/>
    </xf>
    <xf numFmtId="49" fontId="12" fillId="0" borderId="1" xfId="0" applyNumberFormat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center" wrapText="1"/>
    </xf>
    <xf numFmtId="1" fontId="12" fillId="0" borderId="1" xfId="0" applyNumberFormat="1" applyFont="1" applyFill="1" applyBorder="1" applyProtection="1"/>
    <xf numFmtId="49" fontId="12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12" fillId="0" borderId="1" xfId="0" applyFont="1" applyFill="1" applyBorder="1" applyAlignment="1" applyProtection="1">
      <alignment horizontal="left" vertical="center" wrapText="1"/>
      <protection locked="0"/>
    </xf>
    <xf numFmtId="1" fontId="12" fillId="0" borderId="1" xfId="0" applyNumberFormat="1" applyFont="1" applyFill="1" applyBorder="1" applyProtection="1"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  <protection locked="0"/>
    </xf>
    <xf numFmtId="0" fontId="15" fillId="3" borderId="1" xfId="0" applyFont="1" applyFill="1" applyBorder="1" applyAlignment="1" applyProtection="1">
      <alignment horizontal="left" vertical="center" wrapText="1"/>
      <protection locked="0"/>
    </xf>
    <xf numFmtId="1" fontId="12" fillId="3" borderId="1" xfId="0" applyNumberFormat="1" applyFont="1" applyFill="1" applyBorder="1" applyProtection="1">
      <protection locked="0"/>
    </xf>
    <xf numFmtId="0" fontId="12" fillId="0" borderId="1" xfId="0" applyFont="1" applyFill="1" applyBorder="1" applyAlignment="1" applyProtection="1">
      <alignment horizontal="left" vertical="top" wrapText="1"/>
    </xf>
    <xf numFmtId="49" fontId="12" fillId="3" borderId="1" xfId="0" applyNumberFormat="1" applyFont="1" applyFill="1" applyBorder="1" applyAlignment="1" applyProtection="1">
      <alignment vertical="center" wrapText="1"/>
    </xf>
    <xf numFmtId="0" fontId="13" fillId="3" borderId="1" xfId="0" applyFont="1" applyFill="1" applyBorder="1" applyAlignment="1" applyProtection="1">
      <alignment horizontal="left" vertical="center" wrapText="1"/>
    </xf>
    <xf numFmtId="1" fontId="12" fillId="3" borderId="1" xfId="0" applyNumberFormat="1" applyFont="1" applyFill="1" applyBorder="1" applyProtection="1"/>
    <xf numFmtId="49" fontId="12" fillId="0" borderId="1" xfId="0" quotePrefix="1" applyNumberFormat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vertical="center" wrapText="1"/>
      <protection locked="0"/>
    </xf>
    <xf numFmtId="49" fontId="12" fillId="3" borderId="1" xfId="0" quotePrefix="1" applyNumberFormat="1" applyFont="1" applyFill="1" applyBorder="1" applyAlignment="1" applyProtection="1">
      <alignment vertical="center" wrapText="1"/>
    </xf>
    <xf numFmtId="0" fontId="12" fillId="3" borderId="1" xfId="0" applyFont="1" applyFill="1" applyBorder="1" applyAlignment="1" applyProtection="1">
      <alignment vertical="center" wrapText="1"/>
      <protection locked="0"/>
    </xf>
    <xf numFmtId="0" fontId="12" fillId="0" borderId="0" xfId="0" applyFont="1" applyFill="1" applyBorder="1" applyProtection="1"/>
    <xf numFmtId="0" fontId="12" fillId="0" borderId="1" xfId="0" applyFont="1" applyFill="1" applyBorder="1" applyProtection="1"/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Z40"/>
  <sheetViews>
    <sheetView tabSelected="1" zoomScale="68" zoomScaleNormal="68" zoomScaleSheetLayoutView="100" workbookViewId="0">
      <pane xSplit="2" ySplit="5" topLeftCell="C27" activePane="bottomRight" state="frozen"/>
      <selection pane="topRight" activeCell="C1" sqref="C1"/>
      <selection pane="bottomLeft" activeCell="A5" sqref="A5"/>
      <selection pane="bottomRight" activeCell="O10" sqref="O10"/>
    </sheetView>
  </sheetViews>
  <sheetFormatPr defaultColWidth="8.85546875" defaultRowHeight="14.25"/>
  <cols>
    <col min="1" max="1" width="11" style="9" customWidth="1"/>
    <col min="2" max="2" width="44" style="9" customWidth="1"/>
    <col min="3" max="5" width="20.28515625" style="9" customWidth="1"/>
    <col min="6" max="9" width="20.28515625" style="8" customWidth="1"/>
    <col min="10" max="10" width="20.28515625" style="10" customWidth="1"/>
    <col min="11" max="11" width="20.28515625" style="8" customWidth="1"/>
    <col min="12" max="12" width="10.85546875" style="8" customWidth="1"/>
    <col min="13" max="13" width="10.85546875" style="10" customWidth="1"/>
    <col min="14" max="14" width="11" style="8" customWidth="1"/>
    <col min="15" max="17" width="11.42578125" style="8" customWidth="1"/>
    <col min="18" max="45" width="9.140625" style="8" customWidth="1"/>
    <col min="46" max="46" width="12.42578125" style="8" customWidth="1"/>
    <col min="47" max="68" width="9.140625" style="8" customWidth="1"/>
    <col min="69" max="69" width="12.140625" style="8" customWidth="1"/>
    <col min="70" max="73" width="9.140625" style="8" customWidth="1"/>
    <col min="74" max="78" width="9.140625" style="8" hidden="1" customWidth="1"/>
    <col min="79" max="79" width="9.140625" style="8" customWidth="1"/>
    <col min="80" max="84" width="9.140625" style="8" hidden="1" customWidth="1"/>
    <col min="85" max="85" width="9.140625" style="8" customWidth="1"/>
    <col min="86" max="90" width="9.140625" style="8" hidden="1" customWidth="1"/>
    <col min="91" max="91" width="9.140625" style="8" customWidth="1"/>
    <col min="92" max="96" width="9.140625" style="8" hidden="1" customWidth="1"/>
    <col min="97" max="97" width="9.140625" style="8" customWidth="1"/>
    <col min="98" max="102" width="9.140625" style="8" hidden="1" customWidth="1"/>
    <col min="103" max="103" width="9.140625" style="10" customWidth="1"/>
    <col min="104" max="108" width="9.140625" style="10" hidden="1" customWidth="1"/>
    <col min="109" max="109" width="9.140625" style="10" customWidth="1"/>
    <col min="110" max="114" width="9.140625" style="10" hidden="1" customWidth="1"/>
    <col min="115" max="115" width="9.140625" style="10" customWidth="1"/>
    <col min="116" max="120" width="9.140625" style="10" hidden="1" customWidth="1"/>
    <col min="121" max="121" width="9.140625" style="10" customWidth="1"/>
    <col min="122" max="151" width="9.140625" style="8" customWidth="1"/>
    <col min="152" max="152" width="9.140625" style="8" hidden="1" customWidth="1"/>
    <col min="153" max="160" width="9.140625" style="8" customWidth="1"/>
    <col min="161" max="161" width="9.140625" style="8" hidden="1" customWidth="1"/>
    <col min="162" max="166" width="9.140625" style="8" customWidth="1"/>
    <col min="167" max="167" width="9.140625" style="8" hidden="1" customWidth="1"/>
    <col min="168" max="177" width="9.140625" style="8" customWidth="1"/>
    <col min="178" max="181" width="8.85546875" style="8"/>
    <col min="182" max="182" width="12.7109375" style="8" bestFit="1" customWidth="1"/>
    <col min="183" max="16384" width="8.85546875" style="9"/>
  </cols>
  <sheetData>
    <row r="1" spans="1:182" ht="18">
      <c r="A1" s="15" t="s">
        <v>43</v>
      </c>
      <c r="B1" s="16" t="s">
        <v>56</v>
      </c>
      <c r="C1" s="15"/>
      <c r="D1" s="15"/>
      <c r="E1" s="15"/>
      <c r="F1" s="17"/>
      <c r="G1" s="17"/>
      <c r="H1" s="17" t="s">
        <v>72</v>
      </c>
      <c r="I1" s="17"/>
      <c r="L1" s="11"/>
    </row>
    <row r="2" spans="1:182" ht="18">
      <c r="A2" s="18" t="s">
        <v>38</v>
      </c>
      <c r="B2" s="15"/>
      <c r="C2" s="15"/>
      <c r="D2" s="15"/>
      <c r="E2" s="15"/>
      <c r="F2" s="17"/>
      <c r="G2" s="17"/>
      <c r="H2" s="17"/>
      <c r="I2" s="17"/>
    </row>
    <row r="3" spans="1:182" ht="18">
      <c r="A3" s="18"/>
      <c r="B3" s="15"/>
      <c r="C3" s="15"/>
      <c r="D3" s="15"/>
      <c r="E3" s="15"/>
      <c r="F3" s="17"/>
      <c r="G3" s="17"/>
      <c r="H3" s="17"/>
      <c r="I3" s="17"/>
    </row>
    <row r="4" spans="1:182" ht="18">
      <c r="A4" s="18"/>
      <c r="B4" s="15"/>
      <c r="C4" s="15"/>
      <c r="D4" s="15"/>
      <c r="E4" s="19"/>
      <c r="F4" s="19" t="s">
        <v>47</v>
      </c>
      <c r="G4" s="19"/>
      <c r="H4" s="19"/>
      <c r="I4" s="19"/>
    </row>
    <row r="5" spans="1:182" ht="18">
      <c r="A5" s="20" t="s">
        <v>0</v>
      </c>
      <c r="B5" s="21" t="s">
        <v>1</v>
      </c>
      <c r="C5" s="22" t="s">
        <v>21</v>
      </c>
      <c r="D5" s="22" t="s">
        <v>22</v>
      </c>
      <c r="E5" s="22" t="s">
        <v>23</v>
      </c>
      <c r="F5" s="22" t="s">
        <v>46</v>
      </c>
      <c r="G5" s="22" t="s">
        <v>55</v>
      </c>
      <c r="H5" s="22" t="s">
        <v>57</v>
      </c>
      <c r="I5" s="22" t="s">
        <v>58</v>
      </c>
      <c r="J5" s="42" t="s">
        <v>69</v>
      </c>
      <c r="K5" s="42" t="s">
        <v>71</v>
      </c>
    </row>
    <row r="6" spans="1:182" s="12" customFormat="1" ht="18">
      <c r="A6" s="23" t="s">
        <v>26</v>
      </c>
      <c r="B6" s="24" t="s">
        <v>2</v>
      </c>
      <c r="C6" s="25">
        <f>SUM(C7:C10)</f>
        <v>11710585</v>
      </c>
      <c r="D6" s="25">
        <f t="shared" ref="D6:K6" si="0">SUM(D7:D10)</f>
        <v>13683827</v>
      </c>
      <c r="E6" s="25">
        <f t="shared" si="0"/>
        <v>16581431</v>
      </c>
      <c r="F6" s="25">
        <f t="shared" si="0"/>
        <v>16545516</v>
      </c>
      <c r="G6" s="25">
        <f t="shared" si="0"/>
        <v>18391923</v>
      </c>
      <c r="H6" s="25">
        <f t="shared" si="0"/>
        <v>19437865</v>
      </c>
      <c r="I6" s="25">
        <f t="shared" si="0"/>
        <v>21673273</v>
      </c>
      <c r="J6" s="25">
        <f t="shared" si="0"/>
        <v>23368403</v>
      </c>
      <c r="K6" s="25">
        <f t="shared" si="0"/>
        <v>27426217.157440625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0"/>
      <c r="FX6" s="10"/>
      <c r="FY6" s="10"/>
      <c r="FZ6" s="8"/>
    </row>
    <row r="7" spans="1:182" ht="18">
      <c r="A7" s="26">
        <v>1.1000000000000001</v>
      </c>
      <c r="B7" s="27" t="s">
        <v>49</v>
      </c>
      <c r="C7" s="28">
        <v>7245329</v>
      </c>
      <c r="D7" s="28">
        <v>8682450</v>
      </c>
      <c r="E7" s="28">
        <v>10626231</v>
      </c>
      <c r="F7" s="28">
        <v>10171379</v>
      </c>
      <c r="G7" s="28">
        <v>11593411</v>
      </c>
      <c r="H7" s="28">
        <v>12036882</v>
      </c>
      <c r="I7" s="28">
        <v>13120198</v>
      </c>
      <c r="J7" s="25">
        <v>13871621</v>
      </c>
      <c r="K7" s="25">
        <v>16951886.157440625</v>
      </c>
      <c r="L7" s="13"/>
      <c r="M7" s="11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0"/>
      <c r="FX7" s="10"/>
      <c r="FY7" s="10"/>
    </row>
    <row r="8" spans="1:182" ht="18">
      <c r="A8" s="26">
        <v>1.2</v>
      </c>
      <c r="B8" s="27" t="s">
        <v>50</v>
      </c>
      <c r="C8" s="28">
        <v>2231476</v>
      </c>
      <c r="D8" s="28">
        <v>2473106</v>
      </c>
      <c r="E8" s="28">
        <v>2817386</v>
      </c>
      <c r="F8" s="28">
        <v>3079828</v>
      </c>
      <c r="G8" s="28">
        <v>3264639</v>
      </c>
      <c r="H8" s="28">
        <v>3596615</v>
      </c>
      <c r="I8" s="28">
        <v>4187954</v>
      </c>
      <c r="J8" s="25">
        <v>4892777</v>
      </c>
      <c r="K8" s="25">
        <v>5292583</v>
      </c>
      <c r="L8" s="13"/>
      <c r="M8" s="11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0"/>
      <c r="FX8" s="10"/>
      <c r="FY8" s="10"/>
    </row>
    <row r="9" spans="1:182" ht="18">
      <c r="A9" s="26">
        <v>1.3</v>
      </c>
      <c r="B9" s="27" t="s">
        <v>51</v>
      </c>
      <c r="C9" s="28">
        <v>513174</v>
      </c>
      <c r="D9" s="28">
        <v>557105</v>
      </c>
      <c r="E9" s="28">
        <v>663006</v>
      </c>
      <c r="F9" s="28">
        <v>581145</v>
      </c>
      <c r="G9" s="28">
        <v>605784</v>
      </c>
      <c r="H9" s="28">
        <v>759417</v>
      </c>
      <c r="I9" s="28">
        <v>659125</v>
      </c>
      <c r="J9" s="25">
        <v>680148</v>
      </c>
      <c r="K9" s="25">
        <v>712802</v>
      </c>
      <c r="L9" s="13"/>
      <c r="M9" s="11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0"/>
      <c r="FX9" s="10"/>
      <c r="FY9" s="10"/>
    </row>
    <row r="10" spans="1:182" ht="18">
      <c r="A10" s="26">
        <v>1.4</v>
      </c>
      <c r="B10" s="27" t="s">
        <v>52</v>
      </c>
      <c r="C10" s="28">
        <v>1720606</v>
      </c>
      <c r="D10" s="28">
        <v>1971166</v>
      </c>
      <c r="E10" s="28">
        <v>2474808</v>
      </c>
      <c r="F10" s="28">
        <v>2713164</v>
      </c>
      <c r="G10" s="28">
        <v>2928089</v>
      </c>
      <c r="H10" s="28">
        <v>3044951</v>
      </c>
      <c r="I10" s="28">
        <v>3705996</v>
      </c>
      <c r="J10" s="25">
        <v>3923857</v>
      </c>
      <c r="K10" s="25">
        <v>4468946</v>
      </c>
      <c r="L10" s="13"/>
      <c r="M10" s="11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0"/>
      <c r="FX10" s="10"/>
      <c r="FY10" s="10"/>
    </row>
    <row r="11" spans="1:182" ht="18">
      <c r="A11" s="29" t="s">
        <v>59</v>
      </c>
      <c r="B11" s="27" t="s">
        <v>3</v>
      </c>
      <c r="C11" s="28">
        <v>726138</v>
      </c>
      <c r="D11" s="28">
        <v>858357.98</v>
      </c>
      <c r="E11" s="28">
        <v>720621</v>
      </c>
      <c r="F11" s="28">
        <v>782437</v>
      </c>
      <c r="G11" s="28">
        <v>771391</v>
      </c>
      <c r="H11" s="28">
        <v>729088</v>
      </c>
      <c r="I11" s="28">
        <v>812898</v>
      </c>
      <c r="J11" s="25">
        <v>981254</v>
      </c>
      <c r="K11" s="25">
        <v>978000.15211599995</v>
      </c>
      <c r="L11" s="13"/>
      <c r="M11" s="11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0"/>
      <c r="FX11" s="10"/>
      <c r="FY11" s="10"/>
    </row>
    <row r="12" spans="1:182" ht="18.75">
      <c r="A12" s="30"/>
      <c r="B12" s="31" t="s">
        <v>28</v>
      </c>
      <c r="C12" s="32">
        <f>C6+C11</f>
        <v>12436723</v>
      </c>
      <c r="D12" s="32">
        <f t="shared" ref="D12:K12" si="1">D6+D11</f>
        <v>14542184.98</v>
      </c>
      <c r="E12" s="32">
        <f t="shared" si="1"/>
        <v>17302052</v>
      </c>
      <c r="F12" s="32">
        <f t="shared" si="1"/>
        <v>17327953</v>
      </c>
      <c r="G12" s="32">
        <f t="shared" si="1"/>
        <v>19163314</v>
      </c>
      <c r="H12" s="32">
        <f t="shared" si="1"/>
        <v>20166953</v>
      </c>
      <c r="I12" s="32">
        <f t="shared" si="1"/>
        <v>22486171</v>
      </c>
      <c r="J12" s="32">
        <f t="shared" si="1"/>
        <v>24349657</v>
      </c>
      <c r="K12" s="32">
        <f t="shared" si="1"/>
        <v>28404217.309556626</v>
      </c>
      <c r="L12" s="13"/>
      <c r="M12" s="11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0"/>
      <c r="FX12" s="10"/>
      <c r="FY12" s="10"/>
    </row>
    <row r="13" spans="1:182" s="12" customFormat="1" ht="18">
      <c r="A13" s="23" t="s">
        <v>60</v>
      </c>
      <c r="B13" s="24" t="s">
        <v>4</v>
      </c>
      <c r="C13" s="25">
        <v>6952408.5369047113</v>
      </c>
      <c r="D13" s="25">
        <v>7355292.7498213239</v>
      </c>
      <c r="E13" s="25">
        <v>7612140.4692758471</v>
      </c>
      <c r="F13" s="25">
        <v>7162103.0067478251</v>
      </c>
      <c r="G13" s="25">
        <v>8536104.6906750575</v>
      </c>
      <c r="H13" s="25">
        <v>9962263.9816071354</v>
      </c>
      <c r="I13" s="25">
        <v>11416255.247516241</v>
      </c>
      <c r="J13" s="25">
        <v>12533479.089213751</v>
      </c>
      <c r="K13" s="25">
        <v>13301661.20368533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0"/>
      <c r="FX13" s="10"/>
      <c r="FY13" s="10"/>
      <c r="FZ13" s="8"/>
    </row>
    <row r="14" spans="1:182" ht="36">
      <c r="A14" s="29" t="s">
        <v>61</v>
      </c>
      <c r="B14" s="27" t="s">
        <v>5</v>
      </c>
      <c r="C14" s="28">
        <v>1132797.43</v>
      </c>
      <c r="D14" s="28">
        <v>1227159.56</v>
      </c>
      <c r="E14" s="28">
        <v>1434478.06</v>
      </c>
      <c r="F14" s="28">
        <v>1463556.5699999998</v>
      </c>
      <c r="G14" s="28">
        <v>1663680.5</v>
      </c>
      <c r="H14" s="28">
        <v>1679796</v>
      </c>
      <c r="I14" s="28">
        <v>1803304</v>
      </c>
      <c r="J14" s="25">
        <v>1823988.7</v>
      </c>
      <c r="K14" s="25">
        <v>1869292.4</v>
      </c>
      <c r="L14" s="13"/>
      <c r="M14" s="11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1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1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1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0"/>
      <c r="FX14" s="10"/>
      <c r="FY14" s="10"/>
    </row>
    <row r="15" spans="1:182" ht="18">
      <c r="A15" s="29" t="s">
        <v>62</v>
      </c>
      <c r="B15" s="27" t="s">
        <v>6</v>
      </c>
      <c r="C15" s="28">
        <v>4440021</v>
      </c>
      <c r="D15" s="28">
        <v>4785994</v>
      </c>
      <c r="E15" s="28">
        <v>5279474</v>
      </c>
      <c r="F15" s="28">
        <v>5368490</v>
      </c>
      <c r="G15" s="28">
        <v>5377274</v>
      </c>
      <c r="H15" s="28">
        <v>5774233</v>
      </c>
      <c r="I15" s="28">
        <v>6393759</v>
      </c>
      <c r="J15" s="25">
        <v>7117060.2000000002</v>
      </c>
      <c r="K15" s="25">
        <v>7732201.9126500012</v>
      </c>
      <c r="L15" s="13"/>
      <c r="M15" s="11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1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1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1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0"/>
      <c r="FX15" s="10"/>
      <c r="FY15" s="10"/>
    </row>
    <row r="16" spans="1:182" ht="18.75">
      <c r="A16" s="30"/>
      <c r="B16" s="31" t="s">
        <v>29</v>
      </c>
      <c r="C16" s="32">
        <f>+C13+C14+C15</f>
        <v>12525226.966904711</v>
      </c>
      <c r="D16" s="32">
        <f t="shared" ref="D16:K16" si="2">+D13+D14+D15</f>
        <v>13368446.309821324</v>
      </c>
      <c r="E16" s="32">
        <f t="shared" si="2"/>
        <v>14326092.529275848</v>
      </c>
      <c r="F16" s="32">
        <f t="shared" si="2"/>
        <v>13994149.576747825</v>
      </c>
      <c r="G16" s="32">
        <f t="shared" si="2"/>
        <v>15577059.190675057</v>
      </c>
      <c r="H16" s="32">
        <f t="shared" si="2"/>
        <v>17416292.981607135</v>
      </c>
      <c r="I16" s="32">
        <f t="shared" si="2"/>
        <v>19613318.247516241</v>
      </c>
      <c r="J16" s="32">
        <f t="shared" si="2"/>
        <v>21474527.98921375</v>
      </c>
      <c r="K16" s="32">
        <f t="shared" si="2"/>
        <v>22903155.516335331</v>
      </c>
      <c r="L16" s="13"/>
      <c r="M16" s="11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1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1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1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0"/>
      <c r="FX16" s="10"/>
      <c r="FY16" s="10"/>
    </row>
    <row r="17" spans="1:182" s="12" customFormat="1" ht="36">
      <c r="A17" s="23" t="s">
        <v>63</v>
      </c>
      <c r="B17" s="24" t="s">
        <v>7</v>
      </c>
      <c r="C17" s="25">
        <f>C18+C19</f>
        <v>6795832</v>
      </c>
      <c r="D17" s="25">
        <f t="shared" ref="D17:K17" si="3">D18+D19</f>
        <v>8067121</v>
      </c>
      <c r="E17" s="25">
        <f t="shared" si="3"/>
        <v>9718569</v>
      </c>
      <c r="F17" s="25">
        <f t="shared" si="3"/>
        <v>10711645</v>
      </c>
      <c r="G17" s="25">
        <f t="shared" si="3"/>
        <v>11817595</v>
      </c>
      <c r="H17" s="25">
        <f t="shared" si="3"/>
        <v>12930350</v>
      </c>
      <c r="I17" s="25">
        <f t="shared" si="3"/>
        <v>14884466</v>
      </c>
      <c r="J17" s="25">
        <f t="shared" si="3"/>
        <v>16907071</v>
      </c>
      <c r="K17" s="25">
        <f t="shared" si="3"/>
        <v>21812469.318181455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0"/>
      <c r="FX17" s="10"/>
      <c r="FY17" s="10"/>
      <c r="FZ17" s="8"/>
    </row>
    <row r="18" spans="1:182" ht="18">
      <c r="A18" s="26">
        <v>6.1</v>
      </c>
      <c r="B18" s="27" t="s">
        <v>8</v>
      </c>
      <c r="C18" s="28">
        <v>6405286</v>
      </c>
      <c r="D18" s="28">
        <v>7642915</v>
      </c>
      <c r="E18" s="28">
        <v>9256782</v>
      </c>
      <c r="F18" s="28">
        <v>10186005</v>
      </c>
      <c r="G18" s="28">
        <v>11207868</v>
      </c>
      <c r="H18" s="28">
        <v>12260433</v>
      </c>
      <c r="I18" s="28">
        <v>14144897</v>
      </c>
      <c r="J18" s="25">
        <v>16084013</v>
      </c>
      <c r="K18" s="25">
        <v>20748376.950000003</v>
      </c>
      <c r="L18" s="13"/>
      <c r="M18" s="11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0"/>
      <c r="FX18" s="10"/>
      <c r="FY18" s="10"/>
    </row>
    <row r="19" spans="1:182" ht="18">
      <c r="A19" s="26">
        <v>6.2</v>
      </c>
      <c r="B19" s="27" t="s">
        <v>9</v>
      </c>
      <c r="C19" s="28">
        <v>390546</v>
      </c>
      <c r="D19" s="28">
        <v>424206</v>
      </c>
      <c r="E19" s="28">
        <v>461787</v>
      </c>
      <c r="F19" s="28">
        <v>525640</v>
      </c>
      <c r="G19" s="28">
        <v>609727</v>
      </c>
      <c r="H19" s="28">
        <v>669917</v>
      </c>
      <c r="I19" s="28">
        <v>739569</v>
      </c>
      <c r="J19" s="25">
        <v>823058</v>
      </c>
      <c r="K19" s="25">
        <v>1064092.3681814531</v>
      </c>
      <c r="L19" s="13"/>
      <c r="M19" s="11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0"/>
      <c r="FX19" s="10"/>
      <c r="FY19" s="10"/>
    </row>
    <row r="20" spans="1:182" s="12" customFormat="1" ht="54">
      <c r="A20" s="23" t="s">
        <v>64</v>
      </c>
      <c r="B20" s="33" t="s">
        <v>10</v>
      </c>
      <c r="C20" s="25">
        <f>SUM(C21:C27)</f>
        <v>3501861.3848862159</v>
      </c>
      <c r="D20" s="25">
        <f t="shared" ref="D20:K20" si="4">SUM(D21:D27)</f>
        <v>3714116.9945239448</v>
      </c>
      <c r="E20" s="25">
        <f t="shared" si="4"/>
        <v>4216631.6886759996</v>
      </c>
      <c r="F20" s="25">
        <f t="shared" si="4"/>
        <v>4716241</v>
      </c>
      <c r="G20" s="25">
        <f t="shared" si="4"/>
        <v>5384778</v>
      </c>
      <c r="H20" s="25">
        <f t="shared" si="4"/>
        <v>5528858</v>
      </c>
      <c r="I20" s="25">
        <f t="shared" si="4"/>
        <v>5813461.6914999997</v>
      </c>
      <c r="J20" s="25">
        <f t="shared" si="4"/>
        <v>6322909.3445000006</v>
      </c>
      <c r="K20" s="25">
        <f t="shared" si="4"/>
        <v>6948112.904342616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0"/>
      <c r="FX20" s="10"/>
      <c r="FY20" s="10"/>
      <c r="FZ20" s="8"/>
    </row>
    <row r="21" spans="1:182" ht="18">
      <c r="A21" s="26">
        <v>7.1</v>
      </c>
      <c r="B21" s="27" t="s">
        <v>11</v>
      </c>
      <c r="C21" s="28">
        <v>794164</v>
      </c>
      <c r="D21" s="28">
        <v>940176</v>
      </c>
      <c r="E21" s="28">
        <v>952188</v>
      </c>
      <c r="F21" s="28">
        <v>1154326</v>
      </c>
      <c r="G21" s="28">
        <v>1276432</v>
      </c>
      <c r="H21" s="28">
        <v>1307957</v>
      </c>
      <c r="I21" s="28">
        <v>1397461</v>
      </c>
      <c r="J21" s="25">
        <v>1491841</v>
      </c>
      <c r="K21" s="25">
        <v>1520356</v>
      </c>
      <c r="L21" s="13"/>
      <c r="M21" s="11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0"/>
      <c r="FX21" s="10"/>
      <c r="FY21" s="10"/>
    </row>
    <row r="22" spans="1:182" ht="18">
      <c r="A22" s="26">
        <v>7.2</v>
      </c>
      <c r="B22" s="27" t="s">
        <v>12</v>
      </c>
      <c r="C22" s="28">
        <v>1287047</v>
      </c>
      <c r="D22" s="28">
        <v>1283266</v>
      </c>
      <c r="E22" s="28">
        <v>1443103</v>
      </c>
      <c r="F22" s="28">
        <v>1526437</v>
      </c>
      <c r="G22" s="28">
        <v>1700050</v>
      </c>
      <c r="H22" s="28">
        <v>1719643</v>
      </c>
      <c r="I22" s="28">
        <v>1907795.943</v>
      </c>
      <c r="J22" s="25">
        <v>2198201.1800000002</v>
      </c>
      <c r="K22" s="25">
        <v>2511286.6030000001</v>
      </c>
      <c r="L22" s="13"/>
      <c r="M22" s="11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0"/>
      <c r="FX22" s="10"/>
      <c r="FY22" s="10"/>
    </row>
    <row r="23" spans="1:182" ht="18">
      <c r="A23" s="26">
        <v>7.3</v>
      </c>
      <c r="B23" s="27" t="s">
        <v>13</v>
      </c>
      <c r="C23" s="28">
        <v>48913.947937573219</v>
      </c>
      <c r="D23" s="28">
        <v>38961.206841564526</v>
      </c>
      <c r="E23" s="28">
        <v>32879</v>
      </c>
      <c r="F23" s="28">
        <v>38081</v>
      </c>
      <c r="G23" s="28">
        <v>37888</v>
      </c>
      <c r="H23" s="28">
        <v>51086</v>
      </c>
      <c r="I23" s="28">
        <v>54669.627</v>
      </c>
      <c r="J23" s="25">
        <v>64113.381500000003</v>
      </c>
      <c r="K23" s="25">
        <v>75491.493000000002</v>
      </c>
      <c r="L23" s="13"/>
      <c r="M23" s="11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0"/>
      <c r="FX23" s="10"/>
      <c r="FY23" s="10"/>
    </row>
    <row r="24" spans="1:182" ht="18">
      <c r="A24" s="26">
        <v>7.4</v>
      </c>
      <c r="B24" s="27" t="s">
        <v>14</v>
      </c>
      <c r="C24" s="28">
        <v>30476</v>
      </c>
      <c r="D24" s="28">
        <v>55832</v>
      </c>
      <c r="E24" s="28">
        <v>85699</v>
      </c>
      <c r="F24" s="28">
        <v>71767</v>
      </c>
      <c r="G24" s="28">
        <v>125930</v>
      </c>
      <c r="H24" s="28">
        <v>145578</v>
      </c>
      <c r="I24" s="28">
        <v>162197.53200000001</v>
      </c>
      <c r="J24" s="25">
        <v>122701.46</v>
      </c>
      <c r="K24" s="25">
        <v>136944.23771152721</v>
      </c>
      <c r="L24" s="13"/>
      <c r="M24" s="11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0"/>
      <c r="FX24" s="10"/>
      <c r="FY24" s="10"/>
    </row>
    <row r="25" spans="1:182" ht="18">
      <c r="A25" s="26">
        <v>7.5</v>
      </c>
      <c r="B25" s="27" t="s">
        <v>15</v>
      </c>
      <c r="C25" s="28">
        <v>338376</v>
      </c>
      <c r="D25" s="28">
        <v>305018</v>
      </c>
      <c r="E25" s="28">
        <v>391429</v>
      </c>
      <c r="F25" s="28">
        <v>357118</v>
      </c>
      <c r="G25" s="28">
        <v>439330</v>
      </c>
      <c r="H25" s="28">
        <v>436609</v>
      </c>
      <c r="I25" s="28">
        <v>457911.5895</v>
      </c>
      <c r="J25" s="25">
        <v>434449.32299999997</v>
      </c>
      <c r="K25" s="25">
        <v>496147.32700065128</v>
      </c>
      <c r="L25" s="13"/>
      <c r="M25" s="11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0"/>
      <c r="FX25" s="10"/>
      <c r="FY25" s="10"/>
    </row>
    <row r="26" spans="1:182" ht="18">
      <c r="A26" s="26">
        <v>7.6</v>
      </c>
      <c r="B26" s="27" t="s">
        <v>16</v>
      </c>
      <c r="C26" s="28">
        <v>43420</v>
      </c>
      <c r="D26" s="28">
        <v>48180</v>
      </c>
      <c r="E26" s="28">
        <v>53898</v>
      </c>
      <c r="F26" s="28">
        <v>58607</v>
      </c>
      <c r="G26" s="28">
        <v>64027</v>
      </c>
      <c r="H26" s="28">
        <v>68039</v>
      </c>
      <c r="I26" s="28">
        <v>74866</v>
      </c>
      <c r="J26" s="25">
        <v>81860</v>
      </c>
      <c r="K26" s="25">
        <v>89031.051130437045</v>
      </c>
      <c r="L26" s="13"/>
      <c r="M26" s="11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0"/>
      <c r="FX26" s="10"/>
      <c r="FY26" s="10"/>
    </row>
    <row r="27" spans="1:182" ht="36">
      <c r="A27" s="26">
        <v>7.7</v>
      </c>
      <c r="B27" s="27" t="s">
        <v>17</v>
      </c>
      <c r="C27" s="28">
        <v>959464.43694864272</v>
      </c>
      <c r="D27" s="28">
        <v>1042683.7876823802</v>
      </c>
      <c r="E27" s="28">
        <v>1257435.6886760001</v>
      </c>
      <c r="F27" s="28">
        <v>1509905</v>
      </c>
      <c r="G27" s="28">
        <v>1741121</v>
      </c>
      <c r="H27" s="28">
        <v>1799946</v>
      </c>
      <c r="I27" s="28">
        <v>1758560</v>
      </c>
      <c r="J27" s="25">
        <v>1929743</v>
      </c>
      <c r="K27" s="25">
        <v>2118856.1924999999</v>
      </c>
      <c r="L27" s="13"/>
      <c r="M27" s="11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0"/>
      <c r="FX27" s="10"/>
      <c r="FY27" s="10"/>
    </row>
    <row r="28" spans="1:182" ht="18">
      <c r="A28" s="29" t="s">
        <v>65</v>
      </c>
      <c r="B28" s="27" t="s">
        <v>18</v>
      </c>
      <c r="C28" s="28">
        <v>3194965</v>
      </c>
      <c r="D28" s="28">
        <v>3530371</v>
      </c>
      <c r="E28" s="28">
        <v>3425157</v>
      </c>
      <c r="F28" s="28">
        <v>3714599</v>
      </c>
      <c r="G28" s="28">
        <v>4057449</v>
      </c>
      <c r="H28" s="28">
        <v>4216245</v>
      </c>
      <c r="I28" s="28">
        <v>4720909</v>
      </c>
      <c r="J28" s="25">
        <v>5187044</v>
      </c>
      <c r="K28" s="25">
        <v>5533539</v>
      </c>
      <c r="L28" s="13"/>
      <c r="M28" s="11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0"/>
      <c r="FX28" s="10"/>
      <c r="FY28" s="10"/>
    </row>
    <row r="29" spans="1:182" ht="36">
      <c r="A29" s="29" t="s">
        <v>66</v>
      </c>
      <c r="B29" s="27" t="s">
        <v>19</v>
      </c>
      <c r="C29" s="28">
        <v>5533296</v>
      </c>
      <c r="D29" s="28">
        <v>6500173</v>
      </c>
      <c r="E29" s="28">
        <v>7652803</v>
      </c>
      <c r="F29" s="28">
        <v>8805634</v>
      </c>
      <c r="G29" s="28">
        <v>9522428</v>
      </c>
      <c r="H29" s="28">
        <v>10672410</v>
      </c>
      <c r="I29" s="28">
        <v>11644564</v>
      </c>
      <c r="J29" s="25">
        <v>13215914</v>
      </c>
      <c r="K29" s="25">
        <v>14838967.242092168</v>
      </c>
      <c r="L29" s="13"/>
      <c r="M29" s="11"/>
      <c r="N29" s="14"/>
      <c r="O29" s="14"/>
      <c r="P29" s="14"/>
      <c r="Q29" s="14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0"/>
      <c r="FX29" s="10"/>
      <c r="FY29" s="10"/>
    </row>
    <row r="30" spans="1:182" ht="18">
      <c r="A30" s="29" t="s">
        <v>67</v>
      </c>
      <c r="B30" s="27" t="s">
        <v>44</v>
      </c>
      <c r="C30" s="28">
        <v>2616084</v>
      </c>
      <c r="D30" s="28">
        <v>3133165</v>
      </c>
      <c r="E30" s="28">
        <v>3200042</v>
      </c>
      <c r="F30" s="28">
        <v>3370334</v>
      </c>
      <c r="G30" s="28">
        <v>3571669.29</v>
      </c>
      <c r="H30" s="28">
        <v>3982491</v>
      </c>
      <c r="I30" s="28">
        <v>4072573</v>
      </c>
      <c r="J30" s="25">
        <v>4675076.4000000004</v>
      </c>
      <c r="K30" s="25">
        <v>4916741.8841464389</v>
      </c>
      <c r="L30" s="13"/>
      <c r="M30" s="11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0"/>
      <c r="FX30" s="10"/>
      <c r="FY30" s="10"/>
    </row>
    <row r="31" spans="1:182" ht="18">
      <c r="A31" s="29" t="s">
        <v>68</v>
      </c>
      <c r="B31" s="27" t="s">
        <v>20</v>
      </c>
      <c r="C31" s="28">
        <v>3242995.19</v>
      </c>
      <c r="D31" s="28">
        <v>3755560.63</v>
      </c>
      <c r="E31" s="28">
        <v>4467392.8099999996</v>
      </c>
      <c r="F31" s="28">
        <v>5239480.3000000007</v>
      </c>
      <c r="G31" s="28">
        <v>5922009.3800000008</v>
      </c>
      <c r="H31" s="28">
        <v>7020389</v>
      </c>
      <c r="I31" s="28">
        <v>8125351</v>
      </c>
      <c r="J31" s="25">
        <v>9421644.3647913113</v>
      </c>
      <c r="K31" s="25">
        <v>11183911.877452724</v>
      </c>
      <c r="L31" s="13"/>
      <c r="M31" s="11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0"/>
      <c r="FX31" s="10"/>
      <c r="FY31" s="10"/>
    </row>
    <row r="32" spans="1:182" ht="18.75">
      <c r="A32" s="30"/>
      <c r="B32" s="31" t="s">
        <v>30</v>
      </c>
      <c r="C32" s="32">
        <f>C17+C20+C28+C29+C30+C31</f>
        <v>24885033.574886218</v>
      </c>
      <c r="D32" s="32">
        <f t="shared" ref="D32:K32" si="5">D17+D20+D28+D29+D30+D31</f>
        <v>28700507.624523941</v>
      </c>
      <c r="E32" s="32">
        <f t="shared" si="5"/>
        <v>32680595.498675998</v>
      </c>
      <c r="F32" s="32">
        <f t="shared" si="5"/>
        <v>36557933.299999997</v>
      </c>
      <c r="G32" s="32">
        <f t="shared" si="5"/>
        <v>40275928.670000002</v>
      </c>
      <c r="H32" s="32">
        <f t="shared" si="5"/>
        <v>44350743</v>
      </c>
      <c r="I32" s="32">
        <f t="shared" si="5"/>
        <v>49261324.691500001</v>
      </c>
      <c r="J32" s="32">
        <f t="shared" si="5"/>
        <v>55729659.109291315</v>
      </c>
      <c r="K32" s="32">
        <f t="shared" si="5"/>
        <v>65233742.2262154</v>
      </c>
      <c r="L32" s="13"/>
      <c r="M32" s="11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0"/>
      <c r="FX32" s="10"/>
      <c r="FY32" s="10"/>
    </row>
    <row r="33" spans="1:182" s="12" customFormat="1" ht="18">
      <c r="A33" s="34" t="s">
        <v>27</v>
      </c>
      <c r="B33" s="35" t="s">
        <v>31</v>
      </c>
      <c r="C33" s="36">
        <f>C6+C11+C13+C14+C15+C17+C20+C28+C29+C30+C31</f>
        <v>49846983.541790925</v>
      </c>
      <c r="D33" s="36">
        <f>D6+D11+D13+D14+D15+D17+D20+D28+D29+D30+D31</f>
        <v>56611138.914345272</v>
      </c>
      <c r="E33" s="36">
        <f>E6+E11+E13+E14+E15+E17+E20+E28+E29+E30+E31</f>
        <v>64308740.027951851</v>
      </c>
      <c r="F33" s="36">
        <f>F6+F11+F13+F14+F15+F17+F20+F28+F29+F30+F31</f>
        <v>67880035.876747832</v>
      </c>
      <c r="G33" s="36">
        <f t="shared" ref="G33:K33" si="6">G6+G11+G13+G14+G15+G17+G20+G28+G29+G30+G31</f>
        <v>75016301.860675052</v>
      </c>
      <c r="H33" s="36">
        <f t="shared" si="6"/>
        <v>81933988.981607139</v>
      </c>
      <c r="I33" s="36">
        <f t="shared" si="6"/>
        <v>91360813.939016253</v>
      </c>
      <c r="J33" s="36">
        <f t="shared" si="6"/>
        <v>101553844.09850508</v>
      </c>
      <c r="K33" s="36">
        <f t="shared" si="6"/>
        <v>116541115.05210736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0"/>
      <c r="FX33" s="10"/>
      <c r="FY33" s="10"/>
      <c r="FZ33" s="8"/>
    </row>
    <row r="34" spans="1:182" ht="18">
      <c r="A34" s="37" t="s">
        <v>33</v>
      </c>
      <c r="B34" s="38" t="s">
        <v>25</v>
      </c>
      <c r="C34" s="28">
        <v>3918617</v>
      </c>
      <c r="D34" s="28">
        <v>4763581</v>
      </c>
      <c r="E34" s="28">
        <v>5375149</v>
      </c>
      <c r="F34" s="28">
        <v>5876464</v>
      </c>
      <c r="G34" s="28">
        <v>6762725</v>
      </c>
      <c r="H34" s="28">
        <v>7551392</v>
      </c>
      <c r="I34" s="28">
        <v>8338880</v>
      </c>
      <c r="J34" s="42">
        <v>10434245</v>
      </c>
      <c r="K34" s="25">
        <v>11339937.466</v>
      </c>
      <c r="L34" s="13"/>
      <c r="M34" s="11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</row>
    <row r="35" spans="1:182" ht="18">
      <c r="A35" s="37" t="s">
        <v>34</v>
      </c>
      <c r="B35" s="38" t="s">
        <v>24</v>
      </c>
      <c r="C35" s="28">
        <v>1717096</v>
      </c>
      <c r="D35" s="28">
        <v>2228275</v>
      </c>
      <c r="E35" s="28">
        <v>1999083</v>
      </c>
      <c r="F35" s="28">
        <v>1948334</v>
      </c>
      <c r="G35" s="28">
        <v>2049047</v>
      </c>
      <c r="H35" s="28">
        <v>2232658</v>
      </c>
      <c r="I35" s="28">
        <v>2229716</v>
      </c>
      <c r="J35" s="42">
        <v>2998290</v>
      </c>
      <c r="K35" s="25">
        <v>2497875.3990000002</v>
      </c>
      <c r="L35" s="13"/>
      <c r="M35" s="11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</row>
    <row r="36" spans="1:182" ht="18">
      <c r="A36" s="39" t="s">
        <v>35</v>
      </c>
      <c r="B36" s="40" t="s">
        <v>45</v>
      </c>
      <c r="C36" s="32">
        <f>C33+C34-C35</f>
        <v>52048504.541790925</v>
      </c>
      <c r="D36" s="32">
        <f t="shared" ref="D36:K36" si="7">D33+D34-D35</f>
        <v>59146444.914345272</v>
      </c>
      <c r="E36" s="32">
        <f t="shared" si="7"/>
        <v>67684806.027951851</v>
      </c>
      <c r="F36" s="32">
        <f t="shared" si="7"/>
        <v>71808165.876747832</v>
      </c>
      <c r="G36" s="32">
        <f t="shared" si="7"/>
        <v>79729979.860675052</v>
      </c>
      <c r="H36" s="32">
        <f t="shared" si="7"/>
        <v>87252722.981607139</v>
      </c>
      <c r="I36" s="32">
        <f t="shared" si="7"/>
        <v>97469977.939016253</v>
      </c>
      <c r="J36" s="32">
        <f t="shared" si="7"/>
        <v>108989799.09850508</v>
      </c>
      <c r="K36" s="32">
        <f t="shared" si="7"/>
        <v>125383177.11910737</v>
      </c>
      <c r="L36" s="13"/>
      <c r="M36" s="11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</row>
    <row r="37" spans="1:182" ht="18">
      <c r="A37" s="37" t="s">
        <v>36</v>
      </c>
      <c r="B37" s="38" t="s">
        <v>32</v>
      </c>
      <c r="C37" s="28">
        <v>918070</v>
      </c>
      <c r="D37" s="28">
        <v>927260</v>
      </c>
      <c r="E37" s="28">
        <v>936530</v>
      </c>
      <c r="F37" s="28">
        <v>945890</v>
      </c>
      <c r="G37" s="28">
        <v>955350</v>
      </c>
      <c r="H37" s="28">
        <v>964910</v>
      </c>
      <c r="I37" s="28">
        <v>974560</v>
      </c>
      <c r="J37" s="42">
        <v>984300</v>
      </c>
      <c r="K37" s="42">
        <v>994150</v>
      </c>
      <c r="N37" s="10"/>
      <c r="O37" s="10"/>
      <c r="P37" s="10"/>
      <c r="Q37" s="10"/>
    </row>
    <row r="38" spans="1:182" ht="18">
      <c r="A38" s="39" t="s">
        <v>37</v>
      </c>
      <c r="B38" s="40" t="s">
        <v>48</v>
      </c>
      <c r="C38" s="32">
        <f>C36/C37*1000</f>
        <v>56693.394340073115</v>
      </c>
      <c r="D38" s="32">
        <f t="shared" ref="D38:K38" si="8">D36/D37*1000</f>
        <v>63786.257268021131</v>
      </c>
      <c r="E38" s="32">
        <f t="shared" si="8"/>
        <v>72271.903759571884</v>
      </c>
      <c r="F38" s="32">
        <f t="shared" si="8"/>
        <v>75915.97952906556</v>
      </c>
      <c r="G38" s="32">
        <f t="shared" si="8"/>
        <v>83456.303826529591</v>
      </c>
      <c r="H38" s="32">
        <f t="shared" si="8"/>
        <v>90425.763005469053</v>
      </c>
      <c r="I38" s="32">
        <f t="shared" si="8"/>
        <v>100014.34282036638</v>
      </c>
      <c r="J38" s="32">
        <f t="shared" si="8"/>
        <v>110728.23234634266</v>
      </c>
      <c r="K38" s="32">
        <f t="shared" si="8"/>
        <v>126120.98488065922</v>
      </c>
      <c r="M38" s="11"/>
      <c r="N38" s="11"/>
      <c r="O38" s="11"/>
      <c r="P38" s="11"/>
      <c r="Q38" s="11"/>
      <c r="BR38" s="13"/>
      <c r="BS38" s="13"/>
      <c r="BT38" s="13"/>
      <c r="BU38" s="13"/>
    </row>
    <row r="39" spans="1:182" ht="18">
      <c r="A39" s="15"/>
      <c r="B39" s="15"/>
      <c r="C39" s="15"/>
      <c r="D39" s="15"/>
      <c r="E39" s="15"/>
      <c r="F39" s="17"/>
      <c r="G39" s="17"/>
      <c r="H39" s="17"/>
      <c r="I39" s="17"/>
    </row>
    <row r="40" spans="1:182" ht="18">
      <c r="B40" s="15" t="s">
        <v>70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7" max="1048575" man="1"/>
    <brk id="29" max="1048575" man="1"/>
    <brk id="45" max="1048575" man="1"/>
    <brk id="109" max="95" man="1"/>
    <brk id="145" max="1048575" man="1"/>
    <brk id="169" max="1048575" man="1"/>
    <brk id="177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Z38"/>
  <sheetViews>
    <sheetView zoomScale="68" zoomScaleNormal="68" zoomScaleSheetLayoutView="100" workbookViewId="0">
      <pane xSplit="2" ySplit="5" topLeftCell="C30" activePane="bottomRight" state="frozen"/>
      <selection activeCell="K34" sqref="K34:K35"/>
      <selection pane="topRight" activeCell="K34" sqref="K34:K35"/>
      <selection pane="bottomLeft" activeCell="K34" sqref="K34:K35"/>
      <selection pane="bottomRight" activeCell="K34" sqref="K34:K35"/>
    </sheetView>
  </sheetViews>
  <sheetFormatPr defaultColWidth="8.85546875" defaultRowHeight="18"/>
  <cols>
    <col min="1" max="1" width="11" style="15" customWidth="1"/>
    <col min="2" max="2" width="36.140625" style="15" customWidth="1"/>
    <col min="3" max="5" width="20.28515625" style="15" customWidth="1"/>
    <col min="6" max="9" width="20.28515625" style="17" customWidth="1"/>
    <col min="10" max="10" width="20.28515625" style="2" customWidth="1"/>
    <col min="11" max="11" width="20.28515625" style="3" customWidth="1"/>
    <col min="12" max="12" width="10.85546875" style="3" customWidth="1"/>
    <col min="13" max="13" width="10.85546875" style="2" customWidth="1"/>
    <col min="14" max="14" width="11" style="3" customWidth="1"/>
    <col min="15" max="17" width="11.42578125" style="3" customWidth="1"/>
    <col min="18" max="45" width="9.140625" style="3" customWidth="1"/>
    <col min="46" max="46" width="12.42578125" style="3" customWidth="1"/>
    <col min="47" max="68" width="9.140625" style="3" customWidth="1"/>
    <col min="69" max="69" width="12.140625" style="3" customWidth="1"/>
    <col min="70" max="73" width="9.140625" style="3" customWidth="1"/>
    <col min="74" max="78" width="9.140625" style="3" hidden="1" customWidth="1"/>
    <col min="79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2" customWidth="1"/>
    <col min="104" max="108" width="9.140625" style="2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51" width="9.140625" style="3" customWidth="1"/>
    <col min="152" max="152" width="9.140625" style="3" hidden="1" customWidth="1"/>
    <col min="153" max="160" width="9.140625" style="3" customWidth="1"/>
    <col min="161" max="161" width="9.140625" style="3" hidden="1" customWidth="1"/>
    <col min="162" max="166" width="9.140625" style="3" customWidth="1"/>
    <col min="167" max="167" width="9.140625" style="3" hidden="1" customWidth="1"/>
    <col min="168" max="177" width="9.140625" style="3" customWidth="1"/>
    <col min="178" max="178" width="9.140625" style="3"/>
    <col min="179" max="181" width="8.85546875" style="3"/>
    <col min="182" max="182" width="12.7109375" style="3" bestFit="1" customWidth="1"/>
    <col min="183" max="16384" width="8.85546875" style="1"/>
  </cols>
  <sheetData>
    <row r="1" spans="1:182">
      <c r="A1" s="15" t="s">
        <v>43</v>
      </c>
      <c r="B1" s="16" t="s">
        <v>56</v>
      </c>
      <c r="H1" s="17" t="s">
        <v>72</v>
      </c>
      <c r="L1" s="4"/>
    </row>
    <row r="2" spans="1:182">
      <c r="A2" s="18" t="s">
        <v>39</v>
      </c>
    </row>
    <row r="3" spans="1:182">
      <c r="A3" s="18"/>
    </row>
    <row r="4" spans="1:182">
      <c r="A4" s="18"/>
      <c r="E4" s="19"/>
      <c r="F4" s="19" t="s">
        <v>47</v>
      </c>
      <c r="G4" s="19"/>
      <c r="H4" s="19"/>
      <c r="I4" s="19"/>
    </row>
    <row r="5" spans="1:182">
      <c r="A5" s="20" t="s">
        <v>0</v>
      </c>
      <c r="B5" s="21" t="s">
        <v>1</v>
      </c>
      <c r="C5" s="22" t="s">
        <v>21</v>
      </c>
      <c r="D5" s="22" t="s">
        <v>22</v>
      </c>
      <c r="E5" s="22" t="s">
        <v>23</v>
      </c>
      <c r="F5" s="22" t="s">
        <v>46</v>
      </c>
      <c r="G5" s="22" t="s">
        <v>55</v>
      </c>
      <c r="H5" s="22" t="s">
        <v>57</v>
      </c>
      <c r="I5" s="22" t="s">
        <v>58</v>
      </c>
      <c r="J5" s="42" t="s">
        <v>69</v>
      </c>
      <c r="K5" s="42" t="s">
        <v>71</v>
      </c>
    </row>
    <row r="6" spans="1:182" s="7" customFormat="1" ht="36">
      <c r="A6" s="23" t="s">
        <v>26</v>
      </c>
      <c r="B6" s="24" t="s">
        <v>2</v>
      </c>
      <c r="C6" s="25">
        <f>SUM(C7:C10)</f>
        <v>11710585</v>
      </c>
      <c r="D6" s="25">
        <f t="shared" ref="D6:K6" si="0">SUM(D7:D10)</f>
        <v>12156539</v>
      </c>
      <c r="E6" s="25">
        <f t="shared" si="0"/>
        <v>12150254</v>
      </c>
      <c r="F6" s="25">
        <f t="shared" si="0"/>
        <v>12694116</v>
      </c>
      <c r="G6" s="25">
        <f t="shared" si="0"/>
        <v>12766739</v>
      </c>
      <c r="H6" s="25">
        <f t="shared" si="0"/>
        <v>13237639</v>
      </c>
      <c r="I6" s="25">
        <f t="shared" si="0"/>
        <v>13866885</v>
      </c>
      <c r="J6" s="25">
        <f t="shared" si="0"/>
        <v>14635073</v>
      </c>
      <c r="K6" s="25">
        <f t="shared" si="0"/>
        <v>15329271.829999998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2"/>
      <c r="FX6" s="2"/>
      <c r="FY6" s="2"/>
      <c r="FZ6" s="3"/>
    </row>
    <row r="7" spans="1:182">
      <c r="A7" s="26">
        <v>1.1000000000000001</v>
      </c>
      <c r="B7" s="27" t="s">
        <v>49</v>
      </c>
      <c r="C7" s="28">
        <v>7245329</v>
      </c>
      <c r="D7" s="28">
        <v>7539404</v>
      </c>
      <c r="E7" s="28">
        <v>7401140</v>
      </c>
      <c r="F7" s="28">
        <v>7914584</v>
      </c>
      <c r="G7" s="28">
        <v>7858815</v>
      </c>
      <c r="H7" s="28">
        <v>8055480</v>
      </c>
      <c r="I7" s="28">
        <v>8470069</v>
      </c>
      <c r="J7" s="25">
        <v>8912899</v>
      </c>
      <c r="K7" s="25">
        <v>9336831.8299999982</v>
      </c>
      <c r="L7" s="5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2"/>
      <c r="FX7" s="2"/>
      <c r="FY7" s="2"/>
    </row>
    <row r="8" spans="1:182">
      <c r="A8" s="26">
        <v>1.2</v>
      </c>
      <c r="B8" s="27" t="s">
        <v>50</v>
      </c>
      <c r="C8" s="28">
        <v>2231476</v>
      </c>
      <c r="D8" s="28">
        <v>2360756</v>
      </c>
      <c r="E8" s="28">
        <v>2404819</v>
      </c>
      <c r="F8" s="28">
        <v>2424088</v>
      </c>
      <c r="G8" s="28">
        <v>2488895</v>
      </c>
      <c r="H8" s="28">
        <v>2610427</v>
      </c>
      <c r="I8" s="28">
        <v>2848951</v>
      </c>
      <c r="J8" s="25">
        <v>3061047</v>
      </c>
      <c r="K8" s="25">
        <v>3267968</v>
      </c>
      <c r="L8" s="5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2"/>
      <c r="FX8" s="2"/>
      <c r="FY8" s="2"/>
    </row>
    <row r="9" spans="1:182">
      <c r="A9" s="26">
        <v>1.3</v>
      </c>
      <c r="B9" s="27" t="s">
        <v>51</v>
      </c>
      <c r="C9" s="28">
        <v>513174</v>
      </c>
      <c r="D9" s="28">
        <v>509735</v>
      </c>
      <c r="E9" s="28">
        <v>512274</v>
      </c>
      <c r="F9" s="28">
        <v>479954</v>
      </c>
      <c r="G9" s="28">
        <v>475315</v>
      </c>
      <c r="H9" s="28">
        <v>602477</v>
      </c>
      <c r="I9" s="28">
        <v>527630</v>
      </c>
      <c r="J9" s="25">
        <v>544741</v>
      </c>
      <c r="K9" s="25">
        <v>550624</v>
      </c>
      <c r="L9" s="5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2"/>
      <c r="FX9" s="2"/>
      <c r="FY9" s="2"/>
    </row>
    <row r="10" spans="1:182">
      <c r="A10" s="26">
        <v>1.4</v>
      </c>
      <c r="B10" s="27" t="s">
        <v>52</v>
      </c>
      <c r="C10" s="28">
        <v>1720606</v>
      </c>
      <c r="D10" s="28">
        <v>1746644</v>
      </c>
      <c r="E10" s="28">
        <v>1832021</v>
      </c>
      <c r="F10" s="28">
        <v>1875490</v>
      </c>
      <c r="G10" s="28">
        <v>1943714</v>
      </c>
      <c r="H10" s="28">
        <v>1969255</v>
      </c>
      <c r="I10" s="28">
        <v>2020235</v>
      </c>
      <c r="J10" s="25">
        <v>2116386</v>
      </c>
      <c r="K10" s="25">
        <v>2173848</v>
      </c>
      <c r="L10" s="5"/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2"/>
      <c r="FX10" s="2"/>
      <c r="FY10" s="2"/>
    </row>
    <row r="11" spans="1:182" ht="50.25" customHeight="1">
      <c r="A11" s="29" t="s">
        <v>59</v>
      </c>
      <c r="B11" s="27" t="s">
        <v>3</v>
      </c>
      <c r="C11" s="28">
        <v>726138</v>
      </c>
      <c r="D11" s="28">
        <v>796605</v>
      </c>
      <c r="E11" s="28">
        <v>678380</v>
      </c>
      <c r="F11" s="28">
        <v>791404</v>
      </c>
      <c r="G11" s="28">
        <v>770110</v>
      </c>
      <c r="H11" s="28">
        <v>725055</v>
      </c>
      <c r="I11" s="28">
        <v>813678</v>
      </c>
      <c r="J11" s="25">
        <v>959555</v>
      </c>
      <c r="K11" s="25">
        <v>947396.85199999996</v>
      </c>
      <c r="L11" s="5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2"/>
      <c r="FX11" s="2"/>
      <c r="FY11" s="2"/>
    </row>
    <row r="12" spans="1:182" ht="45" customHeight="1">
      <c r="A12" s="30"/>
      <c r="B12" s="31" t="s">
        <v>28</v>
      </c>
      <c r="C12" s="32">
        <f>C6+C11</f>
        <v>12436723</v>
      </c>
      <c r="D12" s="32">
        <f t="shared" ref="D12:K12" si="1">D6+D11</f>
        <v>12953144</v>
      </c>
      <c r="E12" s="32">
        <f t="shared" si="1"/>
        <v>12828634</v>
      </c>
      <c r="F12" s="32">
        <f t="shared" si="1"/>
        <v>13485520</v>
      </c>
      <c r="G12" s="32">
        <f t="shared" si="1"/>
        <v>13536849</v>
      </c>
      <c r="H12" s="32">
        <f t="shared" si="1"/>
        <v>13962694</v>
      </c>
      <c r="I12" s="32">
        <f t="shared" si="1"/>
        <v>14680563</v>
      </c>
      <c r="J12" s="32">
        <f t="shared" si="1"/>
        <v>15594628</v>
      </c>
      <c r="K12" s="32">
        <f t="shared" si="1"/>
        <v>16276668.681999998</v>
      </c>
      <c r="L12" s="5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2"/>
      <c r="FX12" s="2"/>
      <c r="FY12" s="2"/>
    </row>
    <row r="13" spans="1:182" s="7" customFormat="1" ht="27" customHeight="1">
      <c r="A13" s="23" t="s">
        <v>60</v>
      </c>
      <c r="B13" s="24" t="s">
        <v>4</v>
      </c>
      <c r="C13" s="25">
        <v>6952408.5369047113</v>
      </c>
      <c r="D13" s="25">
        <v>6969505</v>
      </c>
      <c r="E13" s="25">
        <v>6994457</v>
      </c>
      <c r="F13" s="25">
        <v>6423027</v>
      </c>
      <c r="G13" s="25">
        <v>7805565</v>
      </c>
      <c r="H13" s="25">
        <v>9089555.2356084753</v>
      </c>
      <c r="I13" s="25">
        <v>10135979.182899171</v>
      </c>
      <c r="J13" s="25">
        <v>10646014</v>
      </c>
      <c r="K13" s="25">
        <v>11224776.772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2"/>
      <c r="FX13" s="2"/>
      <c r="FY13" s="2"/>
      <c r="FZ13" s="3"/>
    </row>
    <row r="14" spans="1:182" ht="41.25" customHeight="1">
      <c r="A14" s="29" t="s">
        <v>61</v>
      </c>
      <c r="B14" s="27" t="s">
        <v>5</v>
      </c>
      <c r="C14" s="28">
        <v>1132797</v>
      </c>
      <c r="D14" s="28">
        <v>1213188</v>
      </c>
      <c r="E14" s="28">
        <v>1370031</v>
      </c>
      <c r="F14" s="28">
        <v>1368479</v>
      </c>
      <c r="G14" s="28">
        <v>1561274</v>
      </c>
      <c r="H14" s="28">
        <v>1586185</v>
      </c>
      <c r="I14" s="28">
        <v>1710121</v>
      </c>
      <c r="J14" s="25">
        <v>1631239</v>
      </c>
      <c r="K14" s="25">
        <v>1600609</v>
      </c>
      <c r="L14" s="5"/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4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4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4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2"/>
      <c r="FX14" s="2"/>
      <c r="FY14" s="2"/>
    </row>
    <row r="15" spans="1:182" ht="27" customHeight="1">
      <c r="A15" s="29" t="s">
        <v>62</v>
      </c>
      <c r="B15" s="27" t="s">
        <v>6</v>
      </c>
      <c r="C15" s="28">
        <v>4440021</v>
      </c>
      <c r="D15" s="28">
        <v>4586293</v>
      </c>
      <c r="E15" s="28">
        <v>5047938</v>
      </c>
      <c r="F15" s="28">
        <v>5012952</v>
      </c>
      <c r="G15" s="28">
        <v>4533856</v>
      </c>
      <c r="H15" s="28">
        <v>5746116</v>
      </c>
      <c r="I15" s="28">
        <v>5968809</v>
      </c>
      <c r="J15" s="25">
        <v>6266309</v>
      </c>
      <c r="K15" s="25">
        <v>6860374.9500000002</v>
      </c>
      <c r="L15" s="5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4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4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4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2"/>
      <c r="FX15" s="2"/>
      <c r="FY15" s="2"/>
    </row>
    <row r="16" spans="1:182" ht="27" customHeight="1">
      <c r="A16" s="30"/>
      <c r="B16" s="31" t="s">
        <v>29</v>
      </c>
      <c r="C16" s="32">
        <f>+C13+C14+C15</f>
        <v>12525226.536904711</v>
      </c>
      <c r="D16" s="32">
        <f t="shared" ref="D16:K16" si="2">+D13+D14+D15</f>
        <v>12768986</v>
      </c>
      <c r="E16" s="32">
        <f t="shared" si="2"/>
        <v>13412426</v>
      </c>
      <c r="F16" s="32">
        <f t="shared" si="2"/>
        <v>12804458</v>
      </c>
      <c r="G16" s="32">
        <f t="shared" si="2"/>
        <v>13900695</v>
      </c>
      <c r="H16" s="32">
        <f t="shared" si="2"/>
        <v>16421856.235608475</v>
      </c>
      <c r="I16" s="32">
        <f t="shared" si="2"/>
        <v>17814909.18289917</v>
      </c>
      <c r="J16" s="32">
        <f t="shared" si="2"/>
        <v>18543562</v>
      </c>
      <c r="K16" s="32">
        <f t="shared" si="2"/>
        <v>19685760.721999999</v>
      </c>
      <c r="L16" s="5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4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4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4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2"/>
      <c r="FX16" s="2"/>
      <c r="FY16" s="2"/>
    </row>
    <row r="17" spans="1:182" s="7" customFormat="1" ht="27" customHeight="1">
      <c r="A17" s="23" t="s">
        <v>63</v>
      </c>
      <c r="B17" s="24" t="s">
        <v>7</v>
      </c>
      <c r="C17" s="25">
        <f>C18+C19</f>
        <v>6795832</v>
      </c>
      <c r="D17" s="25">
        <f t="shared" ref="D17:K17" si="3">D18+D19</f>
        <v>7252392</v>
      </c>
      <c r="E17" s="25">
        <f t="shared" si="3"/>
        <v>7902411</v>
      </c>
      <c r="F17" s="25">
        <f t="shared" si="3"/>
        <v>8250079</v>
      </c>
      <c r="G17" s="25">
        <f t="shared" si="3"/>
        <v>8788238</v>
      </c>
      <c r="H17" s="25">
        <f t="shared" si="3"/>
        <v>9149590</v>
      </c>
      <c r="I17" s="25">
        <f t="shared" si="3"/>
        <v>10165132</v>
      </c>
      <c r="J17" s="25">
        <f t="shared" si="3"/>
        <v>10995886</v>
      </c>
      <c r="K17" s="25">
        <f t="shared" si="3"/>
        <v>13530273.442325033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2"/>
      <c r="FX17" s="2"/>
      <c r="FY17" s="2"/>
      <c r="FZ17" s="3"/>
    </row>
    <row r="18" spans="1:182" ht="27" customHeight="1">
      <c r="A18" s="26">
        <v>6.1</v>
      </c>
      <c r="B18" s="27" t="s">
        <v>8</v>
      </c>
      <c r="C18" s="28">
        <v>6405286</v>
      </c>
      <c r="D18" s="28">
        <v>6870968</v>
      </c>
      <c r="E18" s="28">
        <v>7527813</v>
      </c>
      <c r="F18" s="28">
        <v>7846559</v>
      </c>
      <c r="G18" s="28">
        <v>8336432</v>
      </c>
      <c r="H18" s="28">
        <v>8677878</v>
      </c>
      <c r="I18" s="28">
        <v>9662106</v>
      </c>
      <c r="J18" s="25">
        <v>10462492</v>
      </c>
      <c r="K18" s="25">
        <v>12874189</v>
      </c>
      <c r="L18" s="5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2"/>
      <c r="FX18" s="2"/>
      <c r="FY18" s="2"/>
    </row>
    <row r="19" spans="1:182" ht="27" customHeight="1">
      <c r="A19" s="26">
        <v>6.2</v>
      </c>
      <c r="B19" s="27" t="s">
        <v>9</v>
      </c>
      <c r="C19" s="28">
        <v>390546</v>
      </c>
      <c r="D19" s="28">
        <v>381424</v>
      </c>
      <c r="E19" s="28">
        <v>374598</v>
      </c>
      <c r="F19" s="28">
        <v>403520</v>
      </c>
      <c r="G19" s="28">
        <v>451806</v>
      </c>
      <c r="H19" s="28">
        <v>471712</v>
      </c>
      <c r="I19" s="28">
        <v>503026</v>
      </c>
      <c r="J19" s="25">
        <v>533394</v>
      </c>
      <c r="K19" s="25">
        <v>656084.44232503348</v>
      </c>
      <c r="L19" s="5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2"/>
      <c r="FX19" s="2"/>
      <c r="FY19" s="2"/>
    </row>
    <row r="20" spans="1:182" s="7" customFormat="1" ht="27" customHeight="1">
      <c r="A20" s="23" t="s">
        <v>64</v>
      </c>
      <c r="B20" s="33" t="s">
        <v>10</v>
      </c>
      <c r="C20" s="25">
        <f>SUM(C21:C27)</f>
        <v>3501861.3848862159</v>
      </c>
      <c r="D20" s="25">
        <f t="shared" ref="D20:K20" si="4">SUM(D21:D27)</f>
        <v>3514074.6163883456</v>
      </c>
      <c r="E20" s="25">
        <f t="shared" si="4"/>
        <v>3733676.7913701395</v>
      </c>
      <c r="F20" s="25">
        <f t="shared" si="4"/>
        <v>4015822.8175789635</v>
      </c>
      <c r="G20" s="25">
        <f t="shared" si="4"/>
        <v>4493129.0863320734</v>
      </c>
      <c r="H20" s="25">
        <f t="shared" si="4"/>
        <v>4419436.4926408473</v>
      </c>
      <c r="I20" s="25">
        <f t="shared" si="4"/>
        <v>4548925.0211663954</v>
      </c>
      <c r="J20" s="25">
        <f t="shared" si="4"/>
        <v>4766213.228235607</v>
      </c>
      <c r="K20" s="25">
        <f t="shared" si="4"/>
        <v>4948787.52876879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2"/>
      <c r="FX20" s="2"/>
      <c r="FY20" s="2"/>
      <c r="FZ20" s="3"/>
    </row>
    <row r="21" spans="1:182" ht="27" customHeight="1">
      <c r="A21" s="26">
        <v>7.1</v>
      </c>
      <c r="B21" s="27" t="s">
        <v>11</v>
      </c>
      <c r="C21" s="28">
        <v>794164</v>
      </c>
      <c r="D21" s="28">
        <v>899420</v>
      </c>
      <c r="E21" s="28">
        <v>891240</v>
      </c>
      <c r="F21" s="28">
        <v>1007772</v>
      </c>
      <c r="G21" s="28">
        <v>1086000</v>
      </c>
      <c r="H21" s="28">
        <v>1008595</v>
      </c>
      <c r="I21" s="28">
        <v>1056482</v>
      </c>
      <c r="J21" s="25">
        <v>1107584</v>
      </c>
      <c r="K21" s="25">
        <v>1115448</v>
      </c>
      <c r="L21" s="5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2"/>
      <c r="FX21" s="2"/>
      <c r="FY21" s="2"/>
    </row>
    <row r="22" spans="1:182" ht="27" customHeight="1">
      <c r="A22" s="26">
        <v>7.2</v>
      </c>
      <c r="B22" s="27" t="s">
        <v>12</v>
      </c>
      <c r="C22" s="28">
        <v>1287047</v>
      </c>
      <c r="D22" s="28">
        <v>1225692</v>
      </c>
      <c r="E22" s="28">
        <v>1260270</v>
      </c>
      <c r="F22" s="28">
        <v>1294606</v>
      </c>
      <c r="G22" s="28">
        <v>1421454</v>
      </c>
      <c r="H22" s="28">
        <v>1403871</v>
      </c>
      <c r="I22" s="28">
        <v>1527418</v>
      </c>
      <c r="J22" s="25">
        <v>1702507</v>
      </c>
      <c r="K22" s="25">
        <v>1796902.6505544926</v>
      </c>
      <c r="L22" s="5"/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2"/>
      <c r="FX22" s="2"/>
      <c r="FY22" s="2"/>
    </row>
    <row r="23" spans="1:182" ht="27" customHeight="1">
      <c r="A23" s="26">
        <v>7.3</v>
      </c>
      <c r="B23" s="27" t="s">
        <v>13</v>
      </c>
      <c r="C23" s="28">
        <v>48913.947937573219</v>
      </c>
      <c r="D23" s="28">
        <v>37214</v>
      </c>
      <c r="E23" s="28">
        <v>28714</v>
      </c>
      <c r="F23" s="28">
        <v>32298</v>
      </c>
      <c r="G23" s="28">
        <v>31679</v>
      </c>
      <c r="H23" s="28">
        <v>41705</v>
      </c>
      <c r="I23" s="28">
        <v>43770</v>
      </c>
      <c r="J23" s="25">
        <v>49656</v>
      </c>
      <c r="K23" s="25">
        <v>54015.892067922774</v>
      </c>
      <c r="L23" s="5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2"/>
      <c r="FX23" s="2"/>
      <c r="FY23" s="2"/>
    </row>
    <row r="24" spans="1:182" ht="27" customHeight="1">
      <c r="A24" s="26">
        <v>7.4</v>
      </c>
      <c r="B24" s="27" t="s">
        <v>14</v>
      </c>
      <c r="C24" s="28">
        <v>30476</v>
      </c>
      <c r="D24" s="28">
        <v>53327</v>
      </c>
      <c r="E24" s="28">
        <v>74842</v>
      </c>
      <c r="F24" s="28">
        <v>60867</v>
      </c>
      <c r="G24" s="28">
        <v>105293</v>
      </c>
      <c r="H24" s="28">
        <v>118845</v>
      </c>
      <c r="I24" s="28">
        <v>129859</v>
      </c>
      <c r="J24" s="25">
        <v>95032</v>
      </c>
      <c r="K24" s="25">
        <v>97987.97571388194</v>
      </c>
      <c r="L24" s="5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2"/>
      <c r="FX24" s="2"/>
      <c r="FY24" s="2"/>
    </row>
    <row r="25" spans="1:182" ht="27" customHeight="1">
      <c r="A25" s="26">
        <v>7.5</v>
      </c>
      <c r="B25" s="27" t="s">
        <v>15</v>
      </c>
      <c r="C25" s="28">
        <v>338376</v>
      </c>
      <c r="D25" s="28">
        <v>260458</v>
      </c>
      <c r="E25" s="28">
        <v>333095</v>
      </c>
      <c r="F25" s="28">
        <v>289594</v>
      </c>
      <c r="G25" s="28">
        <v>340384</v>
      </c>
      <c r="H25" s="28">
        <v>323145</v>
      </c>
      <c r="I25" s="28">
        <v>327558</v>
      </c>
      <c r="J25" s="25">
        <v>289724</v>
      </c>
      <c r="K25" s="25">
        <v>305513.85250000004</v>
      </c>
      <c r="L25" s="5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2"/>
      <c r="FX25" s="2"/>
      <c r="FY25" s="2"/>
    </row>
    <row r="26" spans="1:182" ht="27" customHeight="1">
      <c r="A26" s="26">
        <v>7.6</v>
      </c>
      <c r="B26" s="27" t="s">
        <v>16</v>
      </c>
      <c r="C26" s="28">
        <v>43420</v>
      </c>
      <c r="D26" s="28">
        <v>41133.991452991453</v>
      </c>
      <c r="E26" s="28">
        <v>45878.109974424551</v>
      </c>
      <c r="F26" s="28">
        <v>47516.785540211211</v>
      </c>
      <c r="G26" s="28">
        <v>49605.111801242238</v>
      </c>
      <c r="H26" s="28">
        <v>50445.118694362012</v>
      </c>
      <c r="I26" s="28">
        <v>53718.543979320733</v>
      </c>
      <c r="J26" s="25">
        <v>54782.824206721118</v>
      </c>
      <c r="K26" s="25">
        <v>56752.352975596055</v>
      </c>
      <c r="L26" s="5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2"/>
      <c r="FX26" s="2"/>
      <c r="FY26" s="2"/>
    </row>
    <row r="27" spans="1:182" ht="27" customHeight="1">
      <c r="A27" s="26">
        <v>7.7</v>
      </c>
      <c r="B27" s="27" t="s">
        <v>17</v>
      </c>
      <c r="C27" s="28">
        <v>959464.43694864272</v>
      </c>
      <c r="D27" s="28">
        <v>996829.62493535399</v>
      </c>
      <c r="E27" s="28">
        <v>1099637.6813957151</v>
      </c>
      <c r="F27" s="28">
        <v>1283169.0320387525</v>
      </c>
      <c r="G27" s="28">
        <v>1458713.9745308312</v>
      </c>
      <c r="H27" s="28">
        <v>1472830.3739464856</v>
      </c>
      <c r="I27" s="28">
        <v>1410119.4771870743</v>
      </c>
      <c r="J27" s="25">
        <v>1466927.4040288862</v>
      </c>
      <c r="K27" s="25">
        <v>1522166.8049568965</v>
      </c>
      <c r="L27" s="5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2"/>
      <c r="FX27" s="2"/>
      <c r="FY27" s="2"/>
    </row>
    <row r="28" spans="1:182" ht="27" customHeight="1">
      <c r="A28" s="29" t="s">
        <v>65</v>
      </c>
      <c r="B28" s="27" t="s">
        <v>18</v>
      </c>
      <c r="C28" s="28">
        <v>3194965</v>
      </c>
      <c r="D28" s="28">
        <v>3484158</v>
      </c>
      <c r="E28" s="28">
        <v>3302705</v>
      </c>
      <c r="F28" s="28">
        <v>3522773</v>
      </c>
      <c r="G28" s="28">
        <v>3760460</v>
      </c>
      <c r="H28" s="28">
        <v>3917706</v>
      </c>
      <c r="I28" s="28">
        <v>4079512</v>
      </c>
      <c r="J28" s="25">
        <v>4159065</v>
      </c>
      <c r="K28" s="25">
        <v>3556259</v>
      </c>
      <c r="L28" s="5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2"/>
      <c r="FX28" s="2"/>
      <c r="FY28" s="2"/>
    </row>
    <row r="29" spans="1:182" ht="27" customHeight="1">
      <c r="A29" s="29" t="s">
        <v>66</v>
      </c>
      <c r="B29" s="27" t="s">
        <v>19</v>
      </c>
      <c r="C29" s="28">
        <v>5533296</v>
      </c>
      <c r="D29" s="28">
        <v>5854531.0207319278</v>
      </c>
      <c r="E29" s="28">
        <v>6248590.9227373069</v>
      </c>
      <c r="F29" s="28">
        <v>6822836.4721123269</v>
      </c>
      <c r="G29" s="28">
        <v>7129831</v>
      </c>
      <c r="H29" s="28">
        <v>7616052</v>
      </c>
      <c r="I29" s="28">
        <v>8011888</v>
      </c>
      <c r="J29" s="25">
        <v>8650583</v>
      </c>
      <c r="K29" s="25">
        <v>9306794</v>
      </c>
      <c r="L29" s="5"/>
      <c r="M29" s="4"/>
      <c r="N29" s="6"/>
      <c r="O29" s="6"/>
      <c r="P29" s="6"/>
      <c r="Q29" s="6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2"/>
      <c r="FX29" s="2"/>
      <c r="FY29" s="2"/>
    </row>
    <row r="30" spans="1:182" ht="27" customHeight="1">
      <c r="A30" s="29" t="s">
        <v>67</v>
      </c>
      <c r="B30" s="27" t="s">
        <v>44</v>
      </c>
      <c r="C30" s="28">
        <v>2616084</v>
      </c>
      <c r="D30" s="28">
        <v>2824198</v>
      </c>
      <c r="E30" s="28">
        <v>2616337</v>
      </c>
      <c r="F30" s="28">
        <v>2614486</v>
      </c>
      <c r="G30" s="28">
        <v>2677413</v>
      </c>
      <c r="H30" s="28">
        <v>2844636</v>
      </c>
      <c r="I30" s="28">
        <v>2804802</v>
      </c>
      <c r="J30" s="25">
        <v>3063213</v>
      </c>
      <c r="K30" s="25">
        <v>3088988</v>
      </c>
      <c r="L30" s="5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2"/>
      <c r="FX30" s="2"/>
      <c r="FY30" s="2"/>
    </row>
    <row r="31" spans="1:182" ht="27" customHeight="1">
      <c r="A31" s="29" t="s">
        <v>68</v>
      </c>
      <c r="B31" s="27" t="s">
        <v>20</v>
      </c>
      <c r="C31" s="28">
        <v>3242995.19</v>
      </c>
      <c r="D31" s="28">
        <v>3366259</v>
      </c>
      <c r="E31" s="28">
        <v>3743743</v>
      </c>
      <c r="F31" s="28">
        <v>4136698</v>
      </c>
      <c r="G31" s="28">
        <v>4405625</v>
      </c>
      <c r="H31" s="28">
        <v>4917419</v>
      </c>
      <c r="I31" s="28">
        <v>5499277</v>
      </c>
      <c r="J31" s="25">
        <v>5931147</v>
      </c>
      <c r="K31" s="25">
        <v>6612282</v>
      </c>
      <c r="L31" s="5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2"/>
      <c r="FX31" s="2"/>
      <c r="FY31" s="2"/>
    </row>
    <row r="32" spans="1:182" ht="27" customHeight="1">
      <c r="A32" s="30"/>
      <c r="B32" s="31" t="s">
        <v>30</v>
      </c>
      <c r="C32" s="32">
        <f>C17+C20+C28+C29+C30+C31</f>
        <v>24885033.574886218</v>
      </c>
      <c r="D32" s="32">
        <f t="shared" ref="D32:K32" si="5">D17+D20+D28+D29+D30+D31</f>
        <v>26295612.637120273</v>
      </c>
      <c r="E32" s="32">
        <f t="shared" si="5"/>
        <v>27547463.714107446</v>
      </c>
      <c r="F32" s="32">
        <f t="shared" si="5"/>
        <v>29362695.289691292</v>
      </c>
      <c r="G32" s="32">
        <f t="shared" si="5"/>
        <v>31254696.086332075</v>
      </c>
      <c r="H32" s="32">
        <f t="shared" si="5"/>
        <v>32864839.492640845</v>
      </c>
      <c r="I32" s="32">
        <f t="shared" si="5"/>
        <v>35109536.021166399</v>
      </c>
      <c r="J32" s="32">
        <f t="shared" si="5"/>
        <v>37566107.228235602</v>
      </c>
      <c r="K32" s="32">
        <f t="shared" si="5"/>
        <v>41043383.971093819</v>
      </c>
      <c r="L32" s="5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2"/>
      <c r="FX32" s="2"/>
      <c r="FY32" s="2"/>
    </row>
    <row r="33" spans="1:182" s="7" customFormat="1" ht="27" customHeight="1">
      <c r="A33" s="34" t="s">
        <v>27</v>
      </c>
      <c r="B33" s="35" t="s">
        <v>31</v>
      </c>
      <c r="C33" s="36">
        <f>C6+C11+C13+C14+C15+C17+C20+C28+C29+C30+C31</f>
        <v>49846983.111790925</v>
      </c>
      <c r="D33" s="36">
        <f>D6+D11+D13+D14+D15+D17+D20+D28+D29+D30+D31</f>
        <v>52017742.637120269</v>
      </c>
      <c r="E33" s="36">
        <f>E6+E11+E13+E14+E15+E17+E20+E28+E29+E30+E31</f>
        <v>53788523.714107446</v>
      </c>
      <c r="F33" s="36">
        <f>F6+F11+F13+F14+F15+F17+F20+F28+F29+F30+F31</f>
        <v>55652673.289691292</v>
      </c>
      <c r="G33" s="36">
        <f t="shared" ref="G33:K33" si="6">G6+G11+G13+G14+G15+G17+G20+G28+G29+G30+G31</f>
        <v>58692240.086332075</v>
      </c>
      <c r="H33" s="36">
        <f t="shared" si="6"/>
        <v>63249389.728249319</v>
      </c>
      <c r="I33" s="36">
        <f t="shared" si="6"/>
        <v>67605008.204065561</v>
      </c>
      <c r="J33" s="36">
        <f t="shared" si="6"/>
        <v>71704297.228235602</v>
      </c>
      <c r="K33" s="36">
        <f t="shared" si="6"/>
        <v>77005813.375093818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2"/>
      <c r="FX33" s="2"/>
      <c r="FY33" s="2"/>
      <c r="FZ33" s="3"/>
    </row>
    <row r="34" spans="1:182" ht="27" customHeight="1">
      <c r="A34" s="37" t="s">
        <v>33</v>
      </c>
      <c r="B34" s="38" t="s">
        <v>25</v>
      </c>
      <c r="C34" s="28">
        <v>3918617</v>
      </c>
      <c r="D34" s="28">
        <v>4066461</v>
      </c>
      <c r="E34" s="28">
        <v>4106120</v>
      </c>
      <c r="F34" s="28">
        <v>3870358</v>
      </c>
      <c r="G34" s="28">
        <v>4446239</v>
      </c>
      <c r="H34" s="28">
        <v>4305304</v>
      </c>
      <c r="I34" s="28">
        <v>4203109</v>
      </c>
      <c r="J34" s="42">
        <v>4581388.8100000005</v>
      </c>
      <c r="K34" s="25">
        <v>4673016.5862000007</v>
      </c>
      <c r="L34" s="5"/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</row>
    <row r="35" spans="1:182" ht="27" customHeight="1">
      <c r="A35" s="37" t="s">
        <v>34</v>
      </c>
      <c r="B35" s="38" t="s">
        <v>24</v>
      </c>
      <c r="C35" s="28">
        <v>1717096</v>
      </c>
      <c r="D35" s="28">
        <v>1865135</v>
      </c>
      <c r="E35" s="28">
        <v>2044937</v>
      </c>
      <c r="F35" s="28">
        <v>2086597</v>
      </c>
      <c r="G35" s="28">
        <v>2184012</v>
      </c>
      <c r="H35" s="28">
        <v>2213101</v>
      </c>
      <c r="I35" s="28">
        <v>2310085</v>
      </c>
      <c r="J35" s="42">
        <v>2333185.85</v>
      </c>
      <c r="K35" s="25">
        <v>2356517.7085000002</v>
      </c>
      <c r="L35" s="5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</row>
    <row r="36" spans="1:182" ht="27" customHeight="1">
      <c r="A36" s="39" t="s">
        <v>35</v>
      </c>
      <c r="B36" s="40" t="s">
        <v>45</v>
      </c>
      <c r="C36" s="32">
        <f>C33+C34-C35</f>
        <v>52048504.111790925</v>
      </c>
      <c r="D36" s="32">
        <f t="shared" ref="D36:K36" si="7">D33+D34-D35</f>
        <v>54219068.637120269</v>
      </c>
      <c r="E36" s="32">
        <f t="shared" si="7"/>
        <v>55849706.714107446</v>
      </c>
      <c r="F36" s="32">
        <f t="shared" si="7"/>
        <v>57436434.289691292</v>
      </c>
      <c r="G36" s="32">
        <f t="shared" si="7"/>
        <v>60954467.086332075</v>
      </c>
      <c r="H36" s="32">
        <f t="shared" si="7"/>
        <v>65341592.728249311</v>
      </c>
      <c r="I36" s="32">
        <f t="shared" si="7"/>
        <v>69498032.204065561</v>
      </c>
      <c r="J36" s="32">
        <f t="shared" si="7"/>
        <v>73952500.188235611</v>
      </c>
      <c r="K36" s="32">
        <f t="shared" si="7"/>
        <v>79322312.252793819</v>
      </c>
      <c r="L36" s="5"/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</row>
    <row r="37" spans="1:182" ht="27" customHeight="1">
      <c r="A37" s="37" t="s">
        <v>36</v>
      </c>
      <c r="B37" s="38" t="s">
        <v>32</v>
      </c>
      <c r="C37" s="28">
        <f>GSVA_cur!C37</f>
        <v>918070</v>
      </c>
      <c r="D37" s="28">
        <f>GSVA_cur!D37</f>
        <v>927260</v>
      </c>
      <c r="E37" s="28">
        <f>GSVA_cur!E37</f>
        <v>936530</v>
      </c>
      <c r="F37" s="28">
        <f>GSVA_cur!F37</f>
        <v>945890</v>
      </c>
      <c r="G37" s="28">
        <f>GSVA_cur!G37</f>
        <v>955350</v>
      </c>
      <c r="H37" s="28">
        <f>GSVA_cur!H37</f>
        <v>964910</v>
      </c>
      <c r="I37" s="28">
        <f>GSVA_cur!I37</f>
        <v>974560</v>
      </c>
      <c r="J37" s="28">
        <f>GSVA_cur!J37</f>
        <v>984300</v>
      </c>
      <c r="K37" s="28">
        <f>GSVA_cur!K37</f>
        <v>994150</v>
      </c>
      <c r="N37" s="2"/>
      <c r="O37" s="2"/>
      <c r="P37" s="2"/>
      <c r="Q37" s="2"/>
    </row>
    <row r="38" spans="1:182" ht="27" customHeight="1">
      <c r="A38" s="39" t="s">
        <v>37</v>
      </c>
      <c r="B38" s="40" t="s">
        <v>48</v>
      </c>
      <c r="C38" s="32">
        <f>C36/C37*1000</f>
        <v>56693.393871699242</v>
      </c>
      <c r="D38" s="32">
        <f t="shared" ref="D38:K38" si="8">D36/D37*1000</f>
        <v>58472.347170286943</v>
      </c>
      <c r="E38" s="32">
        <f t="shared" si="8"/>
        <v>59634.722554651154</v>
      </c>
      <c r="F38" s="32">
        <f t="shared" si="8"/>
        <v>60722.107528033164</v>
      </c>
      <c r="G38" s="32">
        <f t="shared" si="8"/>
        <v>63803.283703702386</v>
      </c>
      <c r="H38" s="32">
        <f t="shared" si="8"/>
        <v>67717.810705920041</v>
      </c>
      <c r="I38" s="32">
        <f t="shared" si="8"/>
        <v>71312.214952456052</v>
      </c>
      <c r="J38" s="32">
        <f t="shared" si="8"/>
        <v>75132.073746048569</v>
      </c>
      <c r="K38" s="32">
        <f t="shared" si="8"/>
        <v>79789.078361206877</v>
      </c>
      <c r="M38" s="4"/>
      <c r="N38" s="4"/>
      <c r="O38" s="4"/>
      <c r="P38" s="4"/>
      <c r="Q38" s="4"/>
      <c r="BR38" s="5"/>
      <c r="BS38" s="5"/>
      <c r="BT38" s="5"/>
      <c r="BU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7" max="1048575" man="1"/>
    <brk id="29" max="1048575" man="1"/>
    <brk id="45" max="1048575" man="1"/>
    <brk id="109" max="95" man="1"/>
    <brk id="145" max="1048575" man="1"/>
    <brk id="169" max="1048575" man="1"/>
    <brk id="177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Z38"/>
  <sheetViews>
    <sheetView zoomScale="66" zoomScaleNormal="66" zoomScaleSheetLayoutView="100" workbookViewId="0">
      <pane xSplit="2" ySplit="5" topLeftCell="C24" activePane="bottomRight" state="frozen"/>
      <selection activeCell="K34" sqref="K34:K35"/>
      <selection pane="topRight" activeCell="K34" sqref="K34:K35"/>
      <selection pane="bottomLeft" activeCell="K34" sqref="K34:K35"/>
      <selection pane="bottomRight" activeCell="K34" sqref="K34:K35"/>
    </sheetView>
  </sheetViews>
  <sheetFormatPr defaultColWidth="8.85546875" defaultRowHeight="18"/>
  <cols>
    <col min="1" max="1" width="11" style="15" customWidth="1"/>
    <col min="2" max="2" width="37.28515625" style="15" customWidth="1"/>
    <col min="3" max="5" width="20.28515625" style="15" customWidth="1"/>
    <col min="6" max="9" width="20.28515625" style="17" customWidth="1"/>
    <col min="10" max="10" width="20.28515625" style="41" customWidth="1"/>
    <col min="11" max="11" width="20.28515625" style="3" customWidth="1"/>
    <col min="12" max="12" width="10.85546875" style="3" customWidth="1"/>
    <col min="13" max="13" width="10.85546875" style="2" customWidth="1"/>
    <col min="14" max="14" width="11" style="3" customWidth="1"/>
    <col min="15" max="17" width="11.42578125" style="3" customWidth="1"/>
    <col min="18" max="45" width="9.140625" style="3" customWidth="1"/>
    <col min="46" max="46" width="12.42578125" style="3" customWidth="1"/>
    <col min="47" max="68" width="9.140625" style="3" customWidth="1"/>
    <col min="69" max="69" width="12.140625" style="3" customWidth="1"/>
    <col min="70" max="73" width="9.140625" style="3" customWidth="1"/>
    <col min="74" max="78" width="9.140625" style="3" hidden="1" customWidth="1"/>
    <col min="79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2" customWidth="1"/>
    <col min="104" max="108" width="9.140625" style="2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51" width="9.140625" style="3" customWidth="1"/>
    <col min="152" max="152" width="9.140625" style="3" hidden="1" customWidth="1"/>
    <col min="153" max="160" width="9.140625" style="3" customWidth="1"/>
    <col min="161" max="161" width="9.140625" style="3" hidden="1" customWidth="1"/>
    <col min="162" max="166" width="9.140625" style="3" customWidth="1"/>
    <col min="167" max="167" width="9.140625" style="3" hidden="1" customWidth="1"/>
    <col min="168" max="177" width="9.140625" style="3" customWidth="1"/>
    <col min="178" max="181" width="8.85546875" style="3"/>
    <col min="182" max="182" width="12.7109375" style="3" bestFit="1" customWidth="1"/>
    <col min="183" max="16384" width="8.85546875" style="1"/>
  </cols>
  <sheetData>
    <row r="1" spans="1:182">
      <c r="A1" s="15" t="s">
        <v>43</v>
      </c>
      <c r="B1" s="16" t="s">
        <v>56</v>
      </c>
      <c r="H1" s="17" t="s">
        <v>72</v>
      </c>
      <c r="L1" s="4"/>
    </row>
    <row r="2" spans="1:182">
      <c r="A2" s="18" t="s">
        <v>40</v>
      </c>
    </row>
    <row r="3" spans="1:182">
      <c r="A3" s="18"/>
    </row>
    <row r="4" spans="1:182">
      <c r="A4" s="18"/>
      <c r="E4" s="19"/>
      <c r="F4" s="19" t="s">
        <v>47</v>
      </c>
      <c r="G4" s="19"/>
      <c r="H4" s="19"/>
      <c r="I4" s="19"/>
    </row>
    <row r="5" spans="1:182">
      <c r="A5" s="20" t="s">
        <v>0</v>
      </c>
      <c r="B5" s="21" t="s">
        <v>1</v>
      </c>
      <c r="C5" s="22" t="s">
        <v>21</v>
      </c>
      <c r="D5" s="22" t="s">
        <v>22</v>
      </c>
      <c r="E5" s="22" t="s">
        <v>23</v>
      </c>
      <c r="F5" s="22" t="s">
        <v>46</v>
      </c>
      <c r="G5" s="22" t="s">
        <v>55</v>
      </c>
      <c r="H5" s="22" t="s">
        <v>57</v>
      </c>
      <c r="I5" s="22" t="s">
        <v>58</v>
      </c>
      <c r="J5" s="42" t="s">
        <v>69</v>
      </c>
      <c r="K5" s="42" t="s">
        <v>71</v>
      </c>
    </row>
    <row r="6" spans="1:182" s="7" customFormat="1" ht="36">
      <c r="A6" s="23" t="s">
        <v>26</v>
      </c>
      <c r="B6" s="24" t="s">
        <v>2</v>
      </c>
      <c r="C6" s="25">
        <f>SUM(C7:C10)</f>
        <v>11166697</v>
      </c>
      <c r="D6" s="25">
        <f t="shared" ref="D6:K6" si="0">SUM(D7:D10)</f>
        <v>13068066</v>
      </c>
      <c r="E6" s="25">
        <f t="shared" si="0"/>
        <v>15852640</v>
      </c>
      <c r="F6" s="25">
        <f t="shared" si="0"/>
        <v>15765347</v>
      </c>
      <c r="G6" s="25">
        <f t="shared" si="0"/>
        <v>17564805</v>
      </c>
      <c r="H6" s="25">
        <f t="shared" si="0"/>
        <v>18575217</v>
      </c>
      <c r="I6" s="25">
        <f t="shared" si="0"/>
        <v>20774910</v>
      </c>
      <c r="J6" s="25">
        <f t="shared" si="0"/>
        <v>22384187</v>
      </c>
      <c r="K6" s="25">
        <f t="shared" si="0"/>
        <v>26253629.157440625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2"/>
      <c r="FX6" s="2"/>
      <c r="FY6" s="2"/>
      <c r="FZ6" s="3"/>
    </row>
    <row r="7" spans="1:182">
      <c r="A7" s="26">
        <v>1.1000000000000001</v>
      </c>
      <c r="B7" s="27" t="s">
        <v>49</v>
      </c>
      <c r="C7" s="28">
        <v>6939766</v>
      </c>
      <c r="D7" s="28">
        <v>8328494</v>
      </c>
      <c r="E7" s="28">
        <v>10204603</v>
      </c>
      <c r="F7" s="28">
        <v>9693211</v>
      </c>
      <c r="G7" s="28">
        <v>11072019</v>
      </c>
      <c r="H7" s="28">
        <v>11467459</v>
      </c>
      <c r="I7" s="28">
        <v>12506711</v>
      </c>
      <c r="J7" s="25">
        <v>13207968</v>
      </c>
      <c r="K7" s="25">
        <v>16140865.157440625</v>
      </c>
      <c r="L7" s="5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2"/>
      <c r="FX7" s="2"/>
      <c r="FY7" s="2"/>
    </row>
    <row r="8" spans="1:182">
      <c r="A8" s="26">
        <v>1.2</v>
      </c>
      <c r="B8" s="27" t="s">
        <v>50</v>
      </c>
      <c r="C8" s="28">
        <v>2201029</v>
      </c>
      <c r="D8" s="28">
        <v>2438790</v>
      </c>
      <c r="E8" s="28">
        <v>2778578</v>
      </c>
      <c r="F8" s="28">
        <v>3039222</v>
      </c>
      <c r="G8" s="28">
        <v>3226755</v>
      </c>
      <c r="H8" s="28">
        <v>3557543</v>
      </c>
      <c r="I8" s="28">
        <v>4144318</v>
      </c>
      <c r="J8" s="25">
        <v>4842555</v>
      </c>
      <c r="K8" s="25">
        <v>5238257</v>
      </c>
      <c r="L8" s="5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2"/>
      <c r="FX8" s="2"/>
      <c r="FY8" s="2"/>
    </row>
    <row r="9" spans="1:182">
      <c r="A9" s="26">
        <v>1.3</v>
      </c>
      <c r="B9" s="27" t="s">
        <v>51</v>
      </c>
      <c r="C9" s="28">
        <v>507546</v>
      </c>
      <c r="D9" s="28">
        <v>550836</v>
      </c>
      <c r="E9" s="28">
        <v>655454</v>
      </c>
      <c r="F9" s="28">
        <v>575195</v>
      </c>
      <c r="G9" s="28">
        <v>600120</v>
      </c>
      <c r="H9" s="28">
        <v>753465</v>
      </c>
      <c r="I9" s="28">
        <v>652646</v>
      </c>
      <c r="J9" s="25">
        <v>672943</v>
      </c>
      <c r="K9" s="25">
        <v>705251</v>
      </c>
      <c r="L9" s="5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2"/>
      <c r="FX9" s="2"/>
      <c r="FY9" s="2"/>
    </row>
    <row r="10" spans="1:182">
      <c r="A10" s="26">
        <v>1.4</v>
      </c>
      <c r="B10" s="27" t="s">
        <v>52</v>
      </c>
      <c r="C10" s="28">
        <v>1518356</v>
      </c>
      <c r="D10" s="28">
        <v>1749946</v>
      </c>
      <c r="E10" s="28">
        <v>2214005</v>
      </c>
      <c r="F10" s="28">
        <v>2457719</v>
      </c>
      <c r="G10" s="28">
        <v>2665911</v>
      </c>
      <c r="H10" s="28">
        <v>2796750</v>
      </c>
      <c r="I10" s="28">
        <v>3471235</v>
      </c>
      <c r="J10" s="25">
        <v>3660721</v>
      </c>
      <c r="K10" s="25">
        <v>4169256</v>
      </c>
      <c r="L10" s="5"/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2"/>
      <c r="FX10" s="2"/>
      <c r="FY10" s="2"/>
    </row>
    <row r="11" spans="1:182">
      <c r="A11" s="29" t="s">
        <v>59</v>
      </c>
      <c r="B11" s="27" t="s">
        <v>3</v>
      </c>
      <c r="C11" s="28">
        <v>638489</v>
      </c>
      <c r="D11" s="28">
        <v>754191.98</v>
      </c>
      <c r="E11" s="28">
        <v>617093</v>
      </c>
      <c r="F11" s="28">
        <v>664220</v>
      </c>
      <c r="G11" s="28">
        <v>645411</v>
      </c>
      <c r="H11" s="28">
        <v>612213</v>
      </c>
      <c r="I11" s="28">
        <v>687113</v>
      </c>
      <c r="J11" s="25">
        <v>830924</v>
      </c>
      <c r="K11" s="25">
        <v>828168.15211599995</v>
      </c>
      <c r="L11" s="5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2"/>
      <c r="FX11" s="2"/>
      <c r="FY11" s="2"/>
    </row>
    <row r="12" spans="1:182" ht="18.75">
      <c r="A12" s="30"/>
      <c r="B12" s="31" t="s">
        <v>28</v>
      </c>
      <c r="C12" s="32">
        <f>C6+C11</f>
        <v>11805186</v>
      </c>
      <c r="D12" s="32">
        <f t="shared" ref="D12:K12" si="1">D6+D11</f>
        <v>13822257.98</v>
      </c>
      <c r="E12" s="32">
        <f t="shared" si="1"/>
        <v>16469733</v>
      </c>
      <c r="F12" s="32">
        <f t="shared" si="1"/>
        <v>16429567</v>
      </c>
      <c r="G12" s="32">
        <f t="shared" si="1"/>
        <v>18210216</v>
      </c>
      <c r="H12" s="32">
        <f t="shared" si="1"/>
        <v>19187430</v>
      </c>
      <c r="I12" s="32">
        <f t="shared" si="1"/>
        <v>21462023</v>
      </c>
      <c r="J12" s="32">
        <f t="shared" si="1"/>
        <v>23215111</v>
      </c>
      <c r="K12" s="32">
        <f t="shared" si="1"/>
        <v>27081797.309556626</v>
      </c>
      <c r="L12" s="5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2"/>
      <c r="FX12" s="2"/>
      <c r="FY12" s="2"/>
    </row>
    <row r="13" spans="1:182" s="7" customFormat="1">
      <c r="A13" s="23" t="s">
        <v>60</v>
      </c>
      <c r="B13" s="24" t="s">
        <v>4</v>
      </c>
      <c r="C13" s="25">
        <v>5780268.5369047113</v>
      </c>
      <c r="D13" s="25">
        <v>6215029.7498213239</v>
      </c>
      <c r="E13" s="25">
        <v>6479909.4692758471</v>
      </c>
      <c r="F13" s="25">
        <v>5880321.0067478251</v>
      </c>
      <c r="G13" s="25">
        <v>7339442.6906750575</v>
      </c>
      <c r="H13" s="25">
        <v>8618128.9816071354</v>
      </c>
      <c r="I13" s="25">
        <v>9862092.2475162409</v>
      </c>
      <c r="J13" s="25">
        <v>10839173.089213751</v>
      </c>
      <c r="K13" s="25">
        <v>11503510.20368533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2"/>
      <c r="FX13" s="2"/>
      <c r="FY13" s="2"/>
      <c r="FZ13" s="3"/>
    </row>
    <row r="14" spans="1:182" ht="36">
      <c r="A14" s="29" t="s">
        <v>61</v>
      </c>
      <c r="B14" s="27" t="s">
        <v>5</v>
      </c>
      <c r="C14" s="28">
        <v>773788.42999999993</v>
      </c>
      <c r="D14" s="28">
        <v>814921.56</v>
      </c>
      <c r="E14" s="28">
        <v>960408.06</v>
      </c>
      <c r="F14" s="28">
        <v>956713.56999999983</v>
      </c>
      <c r="G14" s="28">
        <v>1120294.5</v>
      </c>
      <c r="H14" s="28">
        <v>1118855</v>
      </c>
      <c r="I14" s="28">
        <v>1255272</v>
      </c>
      <c r="J14" s="25">
        <v>1231787.7</v>
      </c>
      <c r="K14" s="25">
        <v>1262382.3999999999</v>
      </c>
      <c r="L14" s="5"/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4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4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4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2"/>
      <c r="FX14" s="2"/>
      <c r="FY14" s="2"/>
    </row>
    <row r="15" spans="1:182">
      <c r="A15" s="29" t="s">
        <v>62</v>
      </c>
      <c r="B15" s="27" t="s">
        <v>6</v>
      </c>
      <c r="C15" s="28">
        <v>4233191</v>
      </c>
      <c r="D15" s="28">
        <v>4547895</v>
      </c>
      <c r="E15" s="28">
        <v>4958868</v>
      </c>
      <c r="F15" s="28">
        <v>5052740</v>
      </c>
      <c r="G15" s="28">
        <v>5057582</v>
      </c>
      <c r="H15" s="28">
        <v>5421147</v>
      </c>
      <c r="I15" s="28">
        <v>5997180</v>
      </c>
      <c r="J15" s="25">
        <v>6663550.2000000002</v>
      </c>
      <c r="K15" s="25">
        <v>7239493.9126500012</v>
      </c>
      <c r="L15" s="5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4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4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4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2"/>
      <c r="FX15" s="2"/>
      <c r="FY15" s="2"/>
    </row>
    <row r="16" spans="1:182" ht="18.75">
      <c r="A16" s="30"/>
      <c r="B16" s="31" t="s">
        <v>29</v>
      </c>
      <c r="C16" s="32">
        <f>+C13+C14+C15</f>
        <v>10787247.966904711</v>
      </c>
      <c r="D16" s="32">
        <f t="shared" ref="D16:K16" si="2">+D13+D14+D15</f>
        <v>11577846.309821324</v>
      </c>
      <c r="E16" s="32">
        <f t="shared" si="2"/>
        <v>12399185.529275848</v>
      </c>
      <c r="F16" s="32">
        <f t="shared" si="2"/>
        <v>11889774.576747825</v>
      </c>
      <c r="G16" s="32">
        <f t="shared" si="2"/>
        <v>13517319.190675057</v>
      </c>
      <c r="H16" s="32">
        <f t="shared" si="2"/>
        <v>15158130.981607135</v>
      </c>
      <c r="I16" s="32">
        <f t="shared" si="2"/>
        <v>17114544.247516241</v>
      </c>
      <c r="J16" s="32">
        <f t="shared" si="2"/>
        <v>18734510.98921375</v>
      </c>
      <c r="K16" s="32">
        <f t="shared" si="2"/>
        <v>20005386.516335331</v>
      </c>
      <c r="L16" s="5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4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4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4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2"/>
      <c r="FX16" s="2"/>
      <c r="FY16" s="2"/>
    </row>
    <row r="17" spans="1:182" s="7" customFormat="1" ht="36">
      <c r="A17" s="23" t="s">
        <v>63</v>
      </c>
      <c r="B17" s="24" t="s">
        <v>7</v>
      </c>
      <c r="C17" s="25">
        <f>C18+C19</f>
        <v>6547766</v>
      </c>
      <c r="D17" s="25">
        <f t="shared" ref="D17:K17" si="3">D18+D19</f>
        <v>7763023</v>
      </c>
      <c r="E17" s="25">
        <f t="shared" si="3"/>
        <v>9348691</v>
      </c>
      <c r="F17" s="25">
        <f t="shared" si="3"/>
        <v>10277530</v>
      </c>
      <c r="G17" s="25">
        <f t="shared" si="3"/>
        <v>11269950</v>
      </c>
      <c r="H17" s="25">
        <f t="shared" si="3"/>
        <v>12310059</v>
      </c>
      <c r="I17" s="25">
        <f t="shared" si="3"/>
        <v>14200358</v>
      </c>
      <c r="J17" s="25">
        <f t="shared" si="3"/>
        <v>16106600</v>
      </c>
      <c r="K17" s="25">
        <f t="shared" si="3"/>
        <v>20801646.318181455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2"/>
      <c r="FX17" s="2"/>
      <c r="FY17" s="2"/>
      <c r="FZ17" s="3"/>
    </row>
    <row r="18" spans="1:182">
      <c r="A18" s="26">
        <v>6.1</v>
      </c>
      <c r="B18" s="27" t="s">
        <v>8</v>
      </c>
      <c r="C18" s="28">
        <v>6171476</v>
      </c>
      <c r="D18" s="28">
        <v>7354808</v>
      </c>
      <c r="E18" s="28">
        <v>8910747</v>
      </c>
      <c r="F18" s="28">
        <v>9786657</v>
      </c>
      <c r="G18" s="28">
        <v>10704385</v>
      </c>
      <c r="H18" s="28">
        <v>11688430</v>
      </c>
      <c r="I18" s="28">
        <v>13514815</v>
      </c>
      <c r="J18" s="25">
        <v>15342365</v>
      </c>
      <c r="K18" s="25">
        <v>19786865.950000003</v>
      </c>
      <c r="L18" s="5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2"/>
      <c r="FX18" s="2"/>
      <c r="FY18" s="2"/>
    </row>
    <row r="19" spans="1:182">
      <c r="A19" s="26">
        <v>6.2</v>
      </c>
      <c r="B19" s="27" t="s">
        <v>9</v>
      </c>
      <c r="C19" s="28">
        <v>376290</v>
      </c>
      <c r="D19" s="28">
        <v>408215</v>
      </c>
      <c r="E19" s="28">
        <v>437944</v>
      </c>
      <c r="F19" s="28">
        <v>490873</v>
      </c>
      <c r="G19" s="28">
        <v>565565</v>
      </c>
      <c r="H19" s="28">
        <v>621629</v>
      </c>
      <c r="I19" s="28">
        <v>685543</v>
      </c>
      <c r="J19" s="25">
        <v>764235</v>
      </c>
      <c r="K19" s="25">
        <v>1014780.3681814531</v>
      </c>
      <c r="L19" s="5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2"/>
      <c r="FX19" s="2"/>
      <c r="FY19" s="2"/>
    </row>
    <row r="20" spans="1:182" s="7" customFormat="1" ht="54">
      <c r="A20" s="23" t="s">
        <v>64</v>
      </c>
      <c r="B20" s="33" t="s">
        <v>10</v>
      </c>
      <c r="C20" s="25">
        <f>SUM(C21:C27)</f>
        <v>2873704.3848862159</v>
      </c>
      <c r="D20" s="25">
        <f t="shared" ref="D20:K20" si="4">SUM(D21:D27)</f>
        <v>3027048.9945239448</v>
      </c>
      <c r="E20" s="25">
        <f t="shared" si="4"/>
        <v>3283513.6886760001</v>
      </c>
      <c r="F20" s="25">
        <f t="shared" si="4"/>
        <v>3689455</v>
      </c>
      <c r="G20" s="25">
        <f t="shared" si="4"/>
        <v>4215976</v>
      </c>
      <c r="H20" s="25">
        <f t="shared" si="4"/>
        <v>4195383</v>
      </c>
      <c r="I20" s="25">
        <f t="shared" si="4"/>
        <v>4259273.6914999997</v>
      </c>
      <c r="J20" s="25">
        <f t="shared" si="4"/>
        <v>4493628.3444999997</v>
      </c>
      <c r="K20" s="25">
        <f t="shared" si="4"/>
        <v>5124718.904342616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2"/>
      <c r="FX20" s="2"/>
      <c r="FY20" s="2"/>
      <c r="FZ20" s="3"/>
    </row>
    <row r="21" spans="1:182">
      <c r="A21" s="26">
        <v>7.1</v>
      </c>
      <c r="B21" s="27" t="s">
        <v>11</v>
      </c>
      <c r="C21" s="28">
        <v>612049</v>
      </c>
      <c r="D21" s="28">
        <v>724335</v>
      </c>
      <c r="E21" s="28">
        <v>699441</v>
      </c>
      <c r="F21" s="28">
        <v>824471</v>
      </c>
      <c r="G21" s="28">
        <v>885459</v>
      </c>
      <c r="H21" s="28">
        <v>867097</v>
      </c>
      <c r="I21" s="28">
        <v>890383</v>
      </c>
      <c r="J21" s="25">
        <v>904750</v>
      </c>
      <c r="K21" s="25">
        <v>922043</v>
      </c>
      <c r="L21" s="5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2"/>
      <c r="FX21" s="2"/>
      <c r="FY21" s="2"/>
    </row>
    <row r="22" spans="1:182">
      <c r="A22" s="26">
        <v>7.2</v>
      </c>
      <c r="B22" s="27" t="s">
        <v>12</v>
      </c>
      <c r="C22" s="28">
        <v>1088749</v>
      </c>
      <c r="D22" s="28">
        <v>1069077</v>
      </c>
      <c r="E22" s="28">
        <v>1190341</v>
      </c>
      <c r="F22" s="28">
        <v>1267211</v>
      </c>
      <c r="G22" s="28">
        <v>1420371</v>
      </c>
      <c r="H22" s="28">
        <v>1382174</v>
      </c>
      <c r="I22" s="28">
        <v>1508468.943</v>
      </c>
      <c r="J22" s="25">
        <v>1709225.1800000002</v>
      </c>
      <c r="K22" s="25">
        <v>2106256.6030000001</v>
      </c>
      <c r="L22" s="5"/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2"/>
      <c r="FX22" s="2"/>
      <c r="FY22" s="2"/>
    </row>
    <row r="23" spans="1:182">
      <c r="A23" s="26">
        <v>7.3</v>
      </c>
      <c r="B23" s="27" t="s">
        <v>13</v>
      </c>
      <c r="C23" s="28">
        <v>41377.947937573219</v>
      </c>
      <c r="D23" s="28">
        <v>32457.206841564526</v>
      </c>
      <c r="E23" s="28">
        <v>18273</v>
      </c>
      <c r="F23" s="28">
        <v>24110</v>
      </c>
      <c r="G23" s="28">
        <v>23024</v>
      </c>
      <c r="H23" s="28">
        <v>35416</v>
      </c>
      <c r="I23" s="28">
        <v>38785.627</v>
      </c>
      <c r="J23" s="25">
        <v>47254.381500000003</v>
      </c>
      <c r="K23" s="25">
        <v>63315.493000000002</v>
      </c>
      <c r="L23" s="5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2"/>
      <c r="FX23" s="2"/>
      <c r="FY23" s="2"/>
    </row>
    <row r="24" spans="1:182">
      <c r="A24" s="26">
        <v>7.4</v>
      </c>
      <c r="B24" s="27" t="s">
        <v>14</v>
      </c>
      <c r="C24" s="28">
        <v>25780</v>
      </c>
      <c r="D24" s="28">
        <v>46513</v>
      </c>
      <c r="E24" s="28">
        <v>41868</v>
      </c>
      <c r="F24" s="28">
        <v>47936</v>
      </c>
      <c r="G24" s="28">
        <v>103785</v>
      </c>
      <c r="H24" s="28">
        <v>122661</v>
      </c>
      <c r="I24" s="28">
        <v>136230.53200000001</v>
      </c>
      <c r="J24" s="25">
        <v>95071.46</v>
      </c>
      <c r="K24" s="25">
        <v>114857.23771152721</v>
      </c>
      <c r="L24" s="5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2"/>
      <c r="FX24" s="2"/>
      <c r="FY24" s="2"/>
    </row>
    <row r="25" spans="1:182" ht="36">
      <c r="A25" s="26">
        <v>7.5</v>
      </c>
      <c r="B25" s="27" t="s">
        <v>15</v>
      </c>
      <c r="C25" s="28">
        <v>286242</v>
      </c>
      <c r="D25" s="28">
        <v>254108</v>
      </c>
      <c r="E25" s="28">
        <v>338624</v>
      </c>
      <c r="F25" s="28">
        <v>314813</v>
      </c>
      <c r="G25" s="28">
        <v>384549</v>
      </c>
      <c r="H25" s="28">
        <v>379522</v>
      </c>
      <c r="I25" s="28">
        <v>394741.5895</v>
      </c>
      <c r="J25" s="25">
        <v>368629.32299999997</v>
      </c>
      <c r="K25" s="25">
        <v>416126.32700065128</v>
      </c>
      <c r="L25" s="5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2"/>
      <c r="FX25" s="2"/>
      <c r="FY25" s="2"/>
    </row>
    <row r="26" spans="1:182">
      <c r="A26" s="26">
        <v>7.6</v>
      </c>
      <c r="B26" s="27" t="s">
        <v>16</v>
      </c>
      <c r="C26" s="28">
        <v>37172</v>
      </c>
      <c r="D26" s="28">
        <v>41716</v>
      </c>
      <c r="E26" s="28">
        <v>45589</v>
      </c>
      <c r="F26" s="28">
        <v>49065</v>
      </c>
      <c r="G26" s="28">
        <v>53766</v>
      </c>
      <c r="H26" s="28">
        <v>57156</v>
      </c>
      <c r="I26" s="28">
        <v>62954</v>
      </c>
      <c r="J26" s="25">
        <v>68241</v>
      </c>
      <c r="K26" s="25">
        <v>74219.051130437045</v>
      </c>
      <c r="L26" s="5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2"/>
      <c r="FX26" s="2"/>
      <c r="FY26" s="2"/>
    </row>
    <row r="27" spans="1:182" ht="36">
      <c r="A27" s="26">
        <v>7.7</v>
      </c>
      <c r="B27" s="27" t="s">
        <v>17</v>
      </c>
      <c r="C27" s="28">
        <v>782334.43694864272</v>
      </c>
      <c r="D27" s="28">
        <v>858842.78768238018</v>
      </c>
      <c r="E27" s="28">
        <v>949377.68867600011</v>
      </c>
      <c r="F27" s="28">
        <v>1161849</v>
      </c>
      <c r="G27" s="28">
        <v>1345022</v>
      </c>
      <c r="H27" s="28">
        <v>1351357</v>
      </c>
      <c r="I27" s="28">
        <v>1227710</v>
      </c>
      <c r="J27" s="25">
        <v>1300457</v>
      </c>
      <c r="K27" s="25">
        <v>1427901.1924999999</v>
      </c>
      <c r="L27" s="5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2"/>
      <c r="FX27" s="2"/>
      <c r="FY27" s="2"/>
    </row>
    <row r="28" spans="1:182">
      <c r="A28" s="29" t="s">
        <v>65</v>
      </c>
      <c r="B28" s="27" t="s">
        <v>18</v>
      </c>
      <c r="C28" s="28">
        <v>3144514</v>
      </c>
      <c r="D28" s="28">
        <v>3467833</v>
      </c>
      <c r="E28" s="28">
        <v>3361856</v>
      </c>
      <c r="F28" s="28">
        <v>3646186</v>
      </c>
      <c r="G28" s="28">
        <v>3974494</v>
      </c>
      <c r="H28" s="28">
        <v>4123217</v>
      </c>
      <c r="I28" s="28">
        <v>4618983</v>
      </c>
      <c r="J28" s="25">
        <v>5070746</v>
      </c>
      <c r="K28" s="25">
        <v>5409472</v>
      </c>
      <c r="L28" s="5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2"/>
      <c r="FX28" s="2"/>
      <c r="FY28" s="2"/>
    </row>
    <row r="29" spans="1:182" ht="54">
      <c r="A29" s="29" t="s">
        <v>66</v>
      </c>
      <c r="B29" s="27" t="s">
        <v>19</v>
      </c>
      <c r="C29" s="28">
        <v>4860374</v>
      </c>
      <c r="D29" s="28">
        <v>5695517</v>
      </c>
      <c r="E29" s="28">
        <v>6693202</v>
      </c>
      <c r="F29" s="28">
        <v>7634183</v>
      </c>
      <c r="G29" s="28">
        <v>8224632</v>
      </c>
      <c r="H29" s="28">
        <v>9231607</v>
      </c>
      <c r="I29" s="28">
        <v>10137425</v>
      </c>
      <c r="J29" s="25">
        <v>11514336</v>
      </c>
      <c r="K29" s="25">
        <v>12928417.242092168</v>
      </c>
      <c r="L29" s="5"/>
      <c r="M29" s="4"/>
      <c r="N29" s="6"/>
      <c r="O29" s="6"/>
      <c r="P29" s="6"/>
      <c r="Q29" s="6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2"/>
      <c r="FX29" s="2"/>
      <c r="FY29" s="2"/>
    </row>
    <row r="30" spans="1:182">
      <c r="A30" s="29" t="s">
        <v>67</v>
      </c>
      <c r="B30" s="27" t="s">
        <v>44</v>
      </c>
      <c r="C30" s="28">
        <v>2013735</v>
      </c>
      <c r="D30" s="28">
        <v>2490178</v>
      </c>
      <c r="E30" s="28">
        <v>2541046</v>
      </c>
      <c r="F30" s="28">
        <v>2625455</v>
      </c>
      <c r="G30" s="28">
        <v>2883262.29</v>
      </c>
      <c r="H30" s="28">
        <v>3228437</v>
      </c>
      <c r="I30" s="28">
        <v>3356612</v>
      </c>
      <c r="J30" s="25">
        <v>3911545.4000000004</v>
      </c>
      <c r="K30" s="25">
        <v>4113741.8841464389</v>
      </c>
      <c r="L30" s="5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2"/>
      <c r="FX30" s="2"/>
      <c r="FY30" s="2"/>
    </row>
    <row r="31" spans="1:182">
      <c r="A31" s="29" t="s">
        <v>68</v>
      </c>
      <c r="B31" s="27" t="s">
        <v>20</v>
      </c>
      <c r="C31" s="28">
        <v>3086417.19</v>
      </c>
      <c r="D31" s="28">
        <v>3582837.63</v>
      </c>
      <c r="E31" s="28">
        <v>4273726.8099999996</v>
      </c>
      <c r="F31" s="28">
        <v>5028901.3000000007</v>
      </c>
      <c r="G31" s="28">
        <v>5589676.3800000008</v>
      </c>
      <c r="H31" s="28">
        <v>6650352</v>
      </c>
      <c r="I31" s="28">
        <v>7817338</v>
      </c>
      <c r="J31" s="25">
        <v>9067767.3647913113</v>
      </c>
      <c r="K31" s="25">
        <v>10763843.877452724</v>
      </c>
      <c r="L31" s="5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2"/>
      <c r="FX31" s="2"/>
      <c r="FY31" s="2"/>
    </row>
    <row r="32" spans="1:182" ht="18.75">
      <c r="A32" s="30"/>
      <c r="B32" s="31" t="s">
        <v>30</v>
      </c>
      <c r="C32" s="32">
        <f>C17+C20+C28+C29+C30+C31</f>
        <v>22526510.574886218</v>
      </c>
      <c r="D32" s="32">
        <f t="shared" ref="D32:K32" si="5">D17+D20+D28+D29+D30+D31</f>
        <v>26026437.624523941</v>
      </c>
      <c r="E32" s="32">
        <f t="shared" si="5"/>
        <v>29502035.498675998</v>
      </c>
      <c r="F32" s="32">
        <f t="shared" si="5"/>
        <v>32901710.300000001</v>
      </c>
      <c r="G32" s="32">
        <f t="shared" si="5"/>
        <v>36157990.670000002</v>
      </c>
      <c r="H32" s="32">
        <f t="shared" si="5"/>
        <v>39739055</v>
      </c>
      <c r="I32" s="32">
        <f t="shared" si="5"/>
        <v>44389989.691500001</v>
      </c>
      <c r="J32" s="32">
        <f t="shared" si="5"/>
        <v>50164623.109291308</v>
      </c>
      <c r="K32" s="32">
        <f t="shared" si="5"/>
        <v>59141840.2262154</v>
      </c>
      <c r="L32" s="5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2"/>
      <c r="FX32" s="2"/>
      <c r="FY32" s="2"/>
    </row>
    <row r="33" spans="1:182" s="7" customFormat="1" ht="36">
      <c r="A33" s="34" t="s">
        <v>27</v>
      </c>
      <c r="B33" s="35" t="s">
        <v>41</v>
      </c>
      <c r="C33" s="36">
        <f>C6+C11+C13+C14+C15+C17+C20+C28+C29+C30+C31</f>
        <v>45118944.541790925</v>
      </c>
      <c r="D33" s="36">
        <f t="shared" ref="D33:K33" si="6">D6+D11+D13+D14+D15+D17+D20+D28+D29+D30+D31</f>
        <v>51426541.914345272</v>
      </c>
      <c r="E33" s="36">
        <f t="shared" si="6"/>
        <v>58370954.027951851</v>
      </c>
      <c r="F33" s="36">
        <f t="shared" si="6"/>
        <v>61221051.876747832</v>
      </c>
      <c r="G33" s="36">
        <f t="shared" si="6"/>
        <v>67885525.860675052</v>
      </c>
      <c r="H33" s="36">
        <f t="shared" si="6"/>
        <v>74084615.981607139</v>
      </c>
      <c r="I33" s="36">
        <f t="shared" si="6"/>
        <v>82966556.939016253</v>
      </c>
      <c r="J33" s="36">
        <f t="shared" si="6"/>
        <v>92114245.09850508</v>
      </c>
      <c r="K33" s="36">
        <f t="shared" si="6"/>
        <v>106229024.05210736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2"/>
      <c r="FX33" s="2"/>
      <c r="FY33" s="2"/>
      <c r="FZ33" s="3"/>
    </row>
    <row r="34" spans="1:182">
      <c r="A34" s="37" t="s">
        <v>33</v>
      </c>
      <c r="B34" s="38" t="s">
        <v>25</v>
      </c>
      <c r="C34" s="28">
        <f>GSVA_cur!C34</f>
        <v>3918617</v>
      </c>
      <c r="D34" s="28">
        <f>GSVA_cur!D34</f>
        <v>4763581</v>
      </c>
      <c r="E34" s="28">
        <f>GSVA_cur!E34</f>
        <v>5375149</v>
      </c>
      <c r="F34" s="28">
        <f>GSVA_cur!F34</f>
        <v>5876464</v>
      </c>
      <c r="G34" s="28">
        <f>GSVA_cur!G34</f>
        <v>6762725</v>
      </c>
      <c r="H34" s="28">
        <f>GSVA_cur!H34</f>
        <v>7551392</v>
      </c>
      <c r="I34" s="28">
        <f>GSVA_cur!I34</f>
        <v>8338880</v>
      </c>
      <c r="J34" s="28">
        <f>GSVA_cur!J34</f>
        <v>10434245</v>
      </c>
      <c r="K34" s="28">
        <f>GSVA_cur!K34</f>
        <v>11339937.466</v>
      </c>
      <c r="L34" s="5"/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</row>
    <row r="35" spans="1:182">
      <c r="A35" s="37" t="s">
        <v>34</v>
      </c>
      <c r="B35" s="38" t="s">
        <v>24</v>
      </c>
      <c r="C35" s="28">
        <f>GSVA_cur!C35</f>
        <v>1717096</v>
      </c>
      <c r="D35" s="28">
        <f>GSVA_cur!D35</f>
        <v>2228275</v>
      </c>
      <c r="E35" s="28">
        <f>GSVA_cur!E35</f>
        <v>1999083</v>
      </c>
      <c r="F35" s="28">
        <f>GSVA_cur!F35</f>
        <v>1948334</v>
      </c>
      <c r="G35" s="28">
        <f>GSVA_cur!G35</f>
        <v>2049047</v>
      </c>
      <c r="H35" s="28">
        <f>GSVA_cur!H35</f>
        <v>2232658</v>
      </c>
      <c r="I35" s="28">
        <f>GSVA_cur!I35</f>
        <v>2229716</v>
      </c>
      <c r="J35" s="28">
        <f>GSVA_cur!J35</f>
        <v>2998290</v>
      </c>
      <c r="K35" s="28">
        <f>GSVA_cur!K35</f>
        <v>2497875.3990000002</v>
      </c>
      <c r="L35" s="5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</row>
    <row r="36" spans="1:182">
      <c r="A36" s="39" t="s">
        <v>35</v>
      </c>
      <c r="B36" s="40" t="s">
        <v>53</v>
      </c>
      <c r="C36" s="32">
        <f>C33+C34-C35</f>
        <v>47320465.541790925</v>
      </c>
      <c r="D36" s="32">
        <f t="shared" ref="D36:K36" si="7">D33+D34-D35</f>
        <v>53961847.914345272</v>
      </c>
      <c r="E36" s="32">
        <f t="shared" si="7"/>
        <v>61747020.027951851</v>
      </c>
      <c r="F36" s="32">
        <f t="shared" si="7"/>
        <v>65149181.876747832</v>
      </c>
      <c r="G36" s="32">
        <f t="shared" si="7"/>
        <v>72599203.860675052</v>
      </c>
      <c r="H36" s="32">
        <f t="shared" si="7"/>
        <v>79403349.981607139</v>
      </c>
      <c r="I36" s="32">
        <f t="shared" si="7"/>
        <v>89075720.939016253</v>
      </c>
      <c r="J36" s="32">
        <f t="shared" si="7"/>
        <v>99550200.09850508</v>
      </c>
      <c r="K36" s="32">
        <f t="shared" si="7"/>
        <v>115071086.11910737</v>
      </c>
      <c r="L36" s="5"/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</row>
    <row r="37" spans="1:182">
      <c r="A37" s="37" t="s">
        <v>36</v>
      </c>
      <c r="B37" s="38" t="s">
        <v>32</v>
      </c>
      <c r="C37" s="28">
        <f>GSVA_cur!C37</f>
        <v>918070</v>
      </c>
      <c r="D37" s="28">
        <f>GSVA_cur!D37</f>
        <v>927260</v>
      </c>
      <c r="E37" s="28">
        <f>GSVA_cur!E37</f>
        <v>936530</v>
      </c>
      <c r="F37" s="28">
        <f>GSVA_cur!F37</f>
        <v>945890</v>
      </c>
      <c r="G37" s="28">
        <f>GSVA_cur!G37</f>
        <v>955350</v>
      </c>
      <c r="H37" s="28">
        <f>GSVA_cur!H37</f>
        <v>964910</v>
      </c>
      <c r="I37" s="28">
        <f>GSVA_cur!I37</f>
        <v>974560</v>
      </c>
      <c r="J37" s="28">
        <f>GSVA_cur!J37</f>
        <v>984300</v>
      </c>
      <c r="K37" s="28">
        <f>GSVA_cur!K37</f>
        <v>994150</v>
      </c>
      <c r="N37" s="2"/>
      <c r="O37" s="2"/>
      <c r="P37" s="2"/>
      <c r="Q37" s="2"/>
    </row>
    <row r="38" spans="1:182">
      <c r="A38" s="39" t="s">
        <v>37</v>
      </c>
      <c r="B38" s="40" t="s">
        <v>54</v>
      </c>
      <c r="C38" s="32">
        <f>C36/C37*1000</f>
        <v>51543.417758766678</v>
      </c>
      <c r="D38" s="32">
        <f t="shared" ref="D38:K38" si="8">D36/D37*1000</f>
        <v>58194.948465743451</v>
      </c>
      <c r="E38" s="32">
        <f t="shared" si="8"/>
        <v>65931.705367635688</v>
      </c>
      <c r="F38" s="32">
        <f t="shared" si="8"/>
        <v>68876.065797024843</v>
      </c>
      <c r="G38" s="32">
        <f t="shared" si="8"/>
        <v>75992.258188805208</v>
      </c>
      <c r="H38" s="32">
        <f t="shared" si="8"/>
        <v>82290.939032248745</v>
      </c>
      <c r="I38" s="32">
        <f t="shared" si="8"/>
        <v>91400.961396954779</v>
      </c>
      <c r="J38" s="32">
        <f t="shared" si="8"/>
        <v>101138.06776237437</v>
      </c>
      <c r="K38" s="32">
        <f t="shared" si="8"/>
        <v>115748.21316612922</v>
      </c>
      <c r="M38" s="4"/>
      <c r="N38" s="4"/>
      <c r="O38" s="4"/>
      <c r="P38" s="4"/>
      <c r="Q38" s="4"/>
      <c r="BR38" s="5"/>
      <c r="BS38" s="5"/>
      <c r="BT38" s="5"/>
      <c r="BU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7" max="1048575" man="1"/>
    <brk id="29" max="1048575" man="1"/>
    <brk id="45" max="1048575" man="1"/>
    <brk id="109" max="95" man="1"/>
    <brk id="145" max="1048575" man="1"/>
    <brk id="169" max="1048575" man="1"/>
    <brk id="177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Z39"/>
  <sheetViews>
    <sheetView zoomScale="78" zoomScaleNormal="78" zoomScaleSheetLayoutView="100" workbookViewId="0">
      <pane xSplit="2" ySplit="5" topLeftCell="C27" activePane="bottomRight" state="frozen"/>
      <selection activeCell="K34" sqref="K34:K35"/>
      <selection pane="topRight" activeCell="K34" sqref="K34:K35"/>
      <selection pane="bottomLeft" activeCell="K34" sqref="K34:K35"/>
      <selection pane="bottomRight" activeCell="K34" sqref="K34:K35"/>
    </sheetView>
  </sheetViews>
  <sheetFormatPr defaultColWidth="8.85546875" defaultRowHeight="14.25"/>
  <cols>
    <col min="1" max="1" width="11" style="9" customWidth="1"/>
    <col min="2" max="2" width="36.85546875" style="9" customWidth="1"/>
    <col min="3" max="5" width="20.28515625" style="9" customWidth="1"/>
    <col min="6" max="9" width="20.28515625" style="8" customWidth="1"/>
    <col min="10" max="10" width="20.28515625" style="10" customWidth="1"/>
    <col min="11" max="11" width="20.28515625" style="8" customWidth="1"/>
    <col min="12" max="12" width="10.85546875" style="8" customWidth="1"/>
    <col min="13" max="13" width="10.85546875" style="10" customWidth="1"/>
    <col min="14" max="14" width="11" style="8" customWidth="1"/>
    <col min="15" max="17" width="11.42578125" style="8" customWidth="1"/>
    <col min="18" max="45" width="9.140625" style="8" customWidth="1"/>
    <col min="46" max="46" width="12.42578125" style="8" customWidth="1"/>
    <col min="47" max="68" width="9.140625" style="8" customWidth="1"/>
    <col min="69" max="69" width="12.140625" style="8" customWidth="1"/>
    <col min="70" max="73" width="9.140625" style="8" customWidth="1"/>
    <col min="74" max="78" width="9.140625" style="8" hidden="1" customWidth="1"/>
    <col min="79" max="79" width="9.140625" style="8" customWidth="1"/>
    <col min="80" max="84" width="9.140625" style="8" hidden="1" customWidth="1"/>
    <col min="85" max="85" width="9.140625" style="8" customWidth="1"/>
    <col min="86" max="90" width="9.140625" style="8" hidden="1" customWidth="1"/>
    <col min="91" max="91" width="9.140625" style="8" customWidth="1"/>
    <col min="92" max="96" width="9.140625" style="8" hidden="1" customWidth="1"/>
    <col min="97" max="97" width="9.140625" style="8" customWidth="1"/>
    <col min="98" max="102" width="9.140625" style="8" hidden="1" customWidth="1"/>
    <col min="103" max="103" width="9.140625" style="10" customWidth="1"/>
    <col min="104" max="108" width="9.140625" style="10" hidden="1" customWidth="1"/>
    <col min="109" max="109" width="9.140625" style="10" customWidth="1"/>
    <col min="110" max="114" width="9.140625" style="10" hidden="1" customWidth="1"/>
    <col min="115" max="115" width="9.140625" style="10" customWidth="1"/>
    <col min="116" max="120" width="9.140625" style="10" hidden="1" customWidth="1"/>
    <col min="121" max="121" width="9.140625" style="10" customWidth="1"/>
    <col min="122" max="151" width="9.140625" style="8" customWidth="1"/>
    <col min="152" max="152" width="9.140625" style="8" hidden="1" customWidth="1"/>
    <col min="153" max="160" width="9.140625" style="8" customWidth="1"/>
    <col min="161" max="161" width="9.140625" style="8" hidden="1" customWidth="1"/>
    <col min="162" max="166" width="9.140625" style="8" customWidth="1"/>
    <col min="167" max="167" width="9.140625" style="8" hidden="1" customWidth="1"/>
    <col min="168" max="177" width="9.140625" style="8" customWidth="1"/>
    <col min="178" max="181" width="8.85546875" style="8"/>
    <col min="182" max="182" width="12.7109375" style="8" bestFit="1" customWidth="1"/>
    <col min="183" max="16384" width="8.85546875" style="9"/>
  </cols>
  <sheetData>
    <row r="1" spans="1:182" ht="18">
      <c r="A1" s="15" t="s">
        <v>43</v>
      </c>
      <c r="B1" s="16" t="s">
        <v>56</v>
      </c>
      <c r="C1" s="15"/>
      <c r="D1" s="15"/>
      <c r="E1" s="15"/>
      <c r="F1" s="17"/>
      <c r="G1" s="17"/>
      <c r="H1" s="17" t="s">
        <v>72</v>
      </c>
      <c r="I1" s="17"/>
      <c r="L1" s="11"/>
    </row>
    <row r="2" spans="1:182" ht="18">
      <c r="A2" s="18" t="s">
        <v>42</v>
      </c>
      <c r="B2" s="15"/>
      <c r="C2" s="15"/>
      <c r="D2" s="15"/>
      <c r="E2" s="15"/>
      <c r="F2" s="17"/>
      <c r="G2" s="17"/>
      <c r="H2" s="17"/>
      <c r="I2" s="17"/>
    </row>
    <row r="3" spans="1:182" ht="18">
      <c r="A3" s="18"/>
      <c r="B3" s="15"/>
      <c r="C3" s="15"/>
      <c r="D3" s="15"/>
      <c r="E3" s="15"/>
      <c r="F3" s="17"/>
      <c r="G3" s="17"/>
      <c r="H3" s="17"/>
      <c r="I3" s="17"/>
    </row>
    <row r="4" spans="1:182" ht="18">
      <c r="A4" s="18"/>
      <c r="B4" s="15"/>
      <c r="C4" s="15"/>
      <c r="D4" s="15"/>
      <c r="E4" s="19"/>
      <c r="F4" s="19" t="s">
        <v>47</v>
      </c>
      <c r="G4" s="19"/>
      <c r="H4" s="19"/>
      <c r="I4" s="19"/>
    </row>
    <row r="5" spans="1:182" ht="18">
      <c r="A5" s="20" t="s">
        <v>0</v>
      </c>
      <c r="B5" s="21" t="s">
        <v>1</v>
      </c>
      <c r="C5" s="22" t="s">
        <v>21</v>
      </c>
      <c r="D5" s="22" t="s">
        <v>22</v>
      </c>
      <c r="E5" s="22" t="s">
        <v>23</v>
      </c>
      <c r="F5" s="22" t="s">
        <v>46</v>
      </c>
      <c r="G5" s="22" t="s">
        <v>55</v>
      </c>
      <c r="H5" s="22" t="s">
        <v>57</v>
      </c>
      <c r="I5" s="22" t="s">
        <v>58</v>
      </c>
      <c r="J5" s="42" t="s">
        <v>69</v>
      </c>
      <c r="K5" s="42" t="s">
        <v>71</v>
      </c>
    </row>
    <row r="6" spans="1:182" s="12" customFormat="1" ht="36">
      <c r="A6" s="23" t="s">
        <v>26</v>
      </c>
      <c r="B6" s="24" t="s">
        <v>2</v>
      </c>
      <c r="C6" s="25">
        <f>SUM(C7:C10)</f>
        <v>11166697</v>
      </c>
      <c r="D6" s="25">
        <f t="shared" ref="D6:K6" si="0">SUM(D7:D10)</f>
        <v>11581861</v>
      </c>
      <c r="E6" s="25">
        <f t="shared" si="0"/>
        <v>11518778</v>
      </c>
      <c r="F6" s="25">
        <f t="shared" si="0"/>
        <v>12037623</v>
      </c>
      <c r="G6" s="25">
        <f t="shared" si="0"/>
        <v>12090539</v>
      </c>
      <c r="H6" s="25">
        <f t="shared" si="0"/>
        <v>12547029</v>
      </c>
      <c r="I6" s="25">
        <f t="shared" si="0"/>
        <v>13163192</v>
      </c>
      <c r="J6" s="25">
        <f t="shared" si="0"/>
        <v>13885446</v>
      </c>
      <c r="K6" s="25">
        <f t="shared" si="0"/>
        <v>14548089.829999998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0"/>
      <c r="FX6" s="10"/>
      <c r="FY6" s="10"/>
      <c r="FZ6" s="8"/>
    </row>
    <row r="7" spans="1:182" ht="18">
      <c r="A7" s="26">
        <v>1.1000000000000001</v>
      </c>
      <c r="B7" s="27" t="s">
        <v>49</v>
      </c>
      <c r="C7" s="28">
        <v>6939766</v>
      </c>
      <c r="D7" s="28">
        <v>7211011</v>
      </c>
      <c r="E7" s="28">
        <v>7039577</v>
      </c>
      <c r="F7" s="28">
        <v>7523872</v>
      </c>
      <c r="G7" s="28">
        <v>7450630</v>
      </c>
      <c r="H7" s="28">
        <v>7625248</v>
      </c>
      <c r="I7" s="28">
        <v>8017048</v>
      </c>
      <c r="J7" s="25">
        <v>8436773</v>
      </c>
      <c r="K7" s="25">
        <v>8838059.8299999982</v>
      </c>
      <c r="L7" s="13"/>
      <c r="M7" s="11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0"/>
      <c r="FX7" s="10"/>
      <c r="FY7" s="10"/>
    </row>
    <row r="8" spans="1:182" ht="18">
      <c r="A8" s="26">
        <v>1.2</v>
      </c>
      <c r="B8" s="27" t="s">
        <v>50</v>
      </c>
      <c r="C8" s="28">
        <v>2201029</v>
      </c>
      <c r="D8" s="28">
        <v>2328968</v>
      </c>
      <c r="E8" s="28">
        <v>2370422</v>
      </c>
      <c r="F8" s="28">
        <v>2389130</v>
      </c>
      <c r="G8" s="28">
        <v>2454952</v>
      </c>
      <c r="H8" s="28">
        <v>2576172</v>
      </c>
      <c r="I8" s="28">
        <v>2812968</v>
      </c>
      <c r="J8" s="25">
        <v>3022141</v>
      </c>
      <c r="K8" s="25">
        <v>3226432</v>
      </c>
      <c r="L8" s="13"/>
      <c r="M8" s="11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0"/>
      <c r="FX8" s="10"/>
      <c r="FY8" s="10"/>
    </row>
    <row r="9" spans="1:182" ht="18">
      <c r="A9" s="26">
        <v>1.3</v>
      </c>
      <c r="B9" s="27" t="s">
        <v>51</v>
      </c>
      <c r="C9" s="28">
        <v>507546</v>
      </c>
      <c r="D9" s="28">
        <v>503917</v>
      </c>
      <c r="E9" s="28">
        <v>505586</v>
      </c>
      <c r="F9" s="28">
        <v>474844</v>
      </c>
      <c r="G9" s="28">
        <v>470311</v>
      </c>
      <c r="H9" s="28">
        <v>597340</v>
      </c>
      <c r="I9" s="28">
        <v>522343</v>
      </c>
      <c r="J9" s="25">
        <v>539192</v>
      </c>
      <c r="K9" s="25">
        <v>545015</v>
      </c>
      <c r="L9" s="13"/>
      <c r="M9" s="11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0"/>
      <c r="FX9" s="10"/>
      <c r="FY9" s="10"/>
    </row>
    <row r="10" spans="1:182" ht="18">
      <c r="A10" s="26">
        <v>1.4</v>
      </c>
      <c r="B10" s="27" t="s">
        <v>52</v>
      </c>
      <c r="C10" s="28">
        <v>1518356</v>
      </c>
      <c r="D10" s="28">
        <v>1537965</v>
      </c>
      <c r="E10" s="28">
        <v>1603193</v>
      </c>
      <c r="F10" s="28">
        <v>1649777</v>
      </c>
      <c r="G10" s="28">
        <v>1714646</v>
      </c>
      <c r="H10" s="28">
        <v>1748269</v>
      </c>
      <c r="I10" s="28">
        <v>1810833</v>
      </c>
      <c r="J10" s="25">
        <v>1887340</v>
      </c>
      <c r="K10" s="25">
        <v>1938583</v>
      </c>
      <c r="L10" s="13"/>
      <c r="M10" s="11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0"/>
      <c r="FX10" s="10"/>
      <c r="FY10" s="10"/>
    </row>
    <row r="11" spans="1:182" ht="18">
      <c r="A11" s="29" t="s">
        <v>59</v>
      </c>
      <c r="B11" s="27" t="s">
        <v>3</v>
      </c>
      <c r="C11" s="28">
        <v>638489</v>
      </c>
      <c r="D11" s="28">
        <v>697431</v>
      </c>
      <c r="E11" s="28">
        <v>583566</v>
      </c>
      <c r="F11" s="28">
        <v>689600</v>
      </c>
      <c r="G11" s="28">
        <v>664679</v>
      </c>
      <c r="H11" s="28">
        <v>628831</v>
      </c>
      <c r="I11" s="28">
        <v>712738</v>
      </c>
      <c r="J11" s="25">
        <v>842719</v>
      </c>
      <c r="K11" s="25">
        <v>832040.85199999996</v>
      </c>
      <c r="L11" s="13"/>
      <c r="M11" s="11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0"/>
      <c r="FX11" s="10"/>
      <c r="FY11" s="10"/>
    </row>
    <row r="12" spans="1:182" ht="18.75">
      <c r="A12" s="30"/>
      <c r="B12" s="31" t="s">
        <v>28</v>
      </c>
      <c r="C12" s="32">
        <f>C6+C11</f>
        <v>11805186</v>
      </c>
      <c r="D12" s="32">
        <f t="shared" ref="D12:K12" si="1">D6+D11</f>
        <v>12279292</v>
      </c>
      <c r="E12" s="32">
        <f t="shared" si="1"/>
        <v>12102344</v>
      </c>
      <c r="F12" s="32">
        <f t="shared" si="1"/>
        <v>12727223</v>
      </c>
      <c r="G12" s="32">
        <f t="shared" si="1"/>
        <v>12755218</v>
      </c>
      <c r="H12" s="32">
        <f t="shared" si="1"/>
        <v>13175860</v>
      </c>
      <c r="I12" s="32">
        <f t="shared" si="1"/>
        <v>13875930</v>
      </c>
      <c r="J12" s="32">
        <f t="shared" si="1"/>
        <v>14728165</v>
      </c>
      <c r="K12" s="32">
        <f t="shared" si="1"/>
        <v>15380130.681999998</v>
      </c>
      <c r="L12" s="13"/>
      <c r="M12" s="11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0"/>
      <c r="FX12" s="10"/>
      <c r="FY12" s="10"/>
    </row>
    <row r="13" spans="1:182" s="12" customFormat="1" ht="18">
      <c r="A13" s="23" t="s">
        <v>60</v>
      </c>
      <c r="B13" s="24" t="s">
        <v>4</v>
      </c>
      <c r="C13" s="25">
        <v>5780268.5369047113</v>
      </c>
      <c r="D13" s="25">
        <v>5876362</v>
      </c>
      <c r="E13" s="25">
        <v>5943262</v>
      </c>
      <c r="F13" s="25">
        <v>5274087</v>
      </c>
      <c r="G13" s="25">
        <v>6729882</v>
      </c>
      <c r="H13" s="25">
        <v>7883496.2356084753</v>
      </c>
      <c r="I13" s="25">
        <v>8778091.1828991715</v>
      </c>
      <c r="J13" s="25">
        <v>9219612</v>
      </c>
      <c r="K13" s="25">
        <v>9720829.7719999999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0"/>
      <c r="FX13" s="10"/>
      <c r="FY13" s="10"/>
      <c r="FZ13" s="8"/>
    </row>
    <row r="14" spans="1:182" ht="36">
      <c r="A14" s="29" t="s">
        <v>61</v>
      </c>
      <c r="B14" s="27" t="s">
        <v>5</v>
      </c>
      <c r="C14" s="28">
        <v>773788</v>
      </c>
      <c r="D14" s="28">
        <v>815863</v>
      </c>
      <c r="E14" s="28">
        <v>925365</v>
      </c>
      <c r="F14" s="28">
        <v>915409</v>
      </c>
      <c r="G14" s="28">
        <v>1074518</v>
      </c>
      <c r="H14" s="28">
        <v>1083581</v>
      </c>
      <c r="I14" s="28">
        <v>1230913</v>
      </c>
      <c r="J14" s="25">
        <v>1129961</v>
      </c>
      <c r="K14" s="25">
        <v>1108744</v>
      </c>
      <c r="L14" s="13"/>
      <c r="M14" s="11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1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1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1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0"/>
      <c r="FX14" s="10"/>
      <c r="FY14" s="10"/>
    </row>
    <row r="15" spans="1:182" ht="18">
      <c r="A15" s="29" t="s">
        <v>62</v>
      </c>
      <c r="B15" s="27" t="s">
        <v>6</v>
      </c>
      <c r="C15" s="28">
        <v>4233191</v>
      </c>
      <c r="D15" s="28">
        <v>4359136</v>
      </c>
      <c r="E15" s="28">
        <v>4746256</v>
      </c>
      <c r="F15" s="28">
        <v>4720111</v>
      </c>
      <c r="G15" s="28">
        <v>4235753</v>
      </c>
      <c r="H15" s="28">
        <v>5409242</v>
      </c>
      <c r="I15" s="28">
        <v>5592284</v>
      </c>
      <c r="J15" s="25">
        <v>5848437</v>
      </c>
      <c r="K15" s="25">
        <v>6402886.9500000002</v>
      </c>
      <c r="L15" s="13"/>
      <c r="M15" s="11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1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1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1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0"/>
      <c r="FX15" s="10"/>
      <c r="FY15" s="10"/>
    </row>
    <row r="16" spans="1:182" ht="18.75">
      <c r="A16" s="30"/>
      <c r="B16" s="31" t="s">
        <v>29</v>
      </c>
      <c r="C16" s="32">
        <f>+C13+C14+C15</f>
        <v>10787247.536904711</v>
      </c>
      <c r="D16" s="32">
        <f t="shared" ref="D16:K16" si="2">+D13+D14+D15</f>
        <v>11051361</v>
      </c>
      <c r="E16" s="32">
        <f t="shared" si="2"/>
        <v>11614883</v>
      </c>
      <c r="F16" s="32">
        <f t="shared" si="2"/>
        <v>10909607</v>
      </c>
      <c r="G16" s="32">
        <f t="shared" si="2"/>
        <v>12040153</v>
      </c>
      <c r="H16" s="32">
        <f t="shared" si="2"/>
        <v>14376319.235608475</v>
      </c>
      <c r="I16" s="32">
        <f t="shared" si="2"/>
        <v>15601288.182899171</v>
      </c>
      <c r="J16" s="32">
        <f t="shared" si="2"/>
        <v>16198010</v>
      </c>
      <c r="K16" s="32">
        <f t="shared" si="2"/>
        <v>17232460.721999999</v>
      </c>
      <c r="L16" s="13"/>
      <c r="M16" s="11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1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1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1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0"/>
      <c r="FX16" s="10"/>
      <c r="FY16" s="10"/>
    </row>
    <row r="17" spans="1:182" s="12" customFormat="1" ht="36">
      <c r="A17" s="23" t="s">
        <v>63</v>
      </c>
      <c r="B17" s="24" t="s">
        <v>7</v>
      </c>
      <c r="C17" s="25">
        <f>C18+C19</f>
        <v>6547766</v>
      </c>
      <c r="D17" s="25">
        <f t="shared" ref="D17:K17" si="3">D18+D19</f>
        <v>6965916</v>
      </c>
      <c r="E17" s="25">
        <f t="shared" si="3"/>
        <v>7565789</v>
      </c>
      <c r="F17" s="25">
        <f t="shared" si="3"/>
        <v>7868965</v>
      </c>
      <c r="G17" s="25">
        <f t="shared" si="3"/>
        <v>8298349</v>
      </c>
      <c r="H17" s="25">
        <f t="shared" si="3"/>
        <v>8600029</v>
      </c>
      <c r="I17" s="25">
        <f t="shared" si="3"/>
        <v>9584722</v>
      </c>
      <c r="J17" s="25">
        <f t="shared" si="3"/>
        <v>10348124</v>
      </c>
      <c r="K17" s="25">
        <f t="shared" si="3"/>
        <v>12776045.442325033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0"/>
      <c r="FX17" s="10"/>
      <c r="FY17" s="10"/>
      <c r="FZ17" s="8"/>
    </row>
    <row r="18" spans="1:182" ht="18">
      <c r="A18" s="26">
        <v>6.1</v>
      </c>
      <c r="B18" s="27" t="s">
        <v>8</v>
      </c>
      <c r="C18" s="28">
        <v>6171476</v>
      </c>
      <c r="D18" s="28">
        <v>6599559</v>
      </c>
      <c r="E18" s="28">
        <v>7213059</v>
      </c>
      <c r="F18" s="28">
        <v>7495998</v>
      </c>
      <c r="G18" s="28">
        <v>7886000</v>
      </c>
      <c r="H18" s="28">
        <v>8170994</v>
      </c>
      <c r="I18" s="28">
        <v>9127372</v>
      </c>
      <c r="J18" s="25">
        <v>9862012</v>
      </c>
      <c r="K18" s="25">
        <v>12156534</v>
      </c>
      <c r="L18" s="13"/>
      <c r="M18" s="11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0"/>
      <c r="FX18" s="10"/>
      <c r="FY18" s="10"/>
    </row>
    <row r="19" spans="1:182" ht="18">
      <c r="A19" s="26">
        <v>6.2</v>
      </c>
      <c r="B19" s="27" t="s">
        <v>9</v>
      </c>
      <c r="C19" s="28">
        <v>376290</v>
      </c>
      <c r="D19" s="28">
        <v>366357</v>
      </c>
      <c r="E19" s="28">
        <v>352730</v>
      </c>
      <c r="F19" s="28">
        <v>372967</v>
      </c>
      <c r="G19" s="28">
        <v>412349</v>
      </c>
      <c r="H19" s="28">
        <v>429035</v>
      </c>
      <c r="I19" s="28">
        <v>457350</v>
      </c>
      <c r="J19" s="25">
        <v>486112</v>
      </c>
      <c r="K19" s="25">
        <v>619511.44232503348</v>
      </c>
      <c r="L19" s="13"/>
      <c r="M19" s="11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0"/>
      <c r="FX19" s="10"/>
      <c r="FY19" s="10"/>
    </row>
    <row r="20" spans="1:182" s="12" customFormat="1" ht="54">
      <c r="A20" s="23" t="s">
        <v>64</v>
      </c>
      <c r="B20" s="33" t="s">
        <v>10</v>
      </c>
      <c r="C20" s="25">
        <f>SUM(C21:C27)</f>
        <v>2873704.3848862159</v>
      </c>
      <c r="D20" s="25">
        <f t="shared" ref="D20:K20" si="4">SUM(D21:D27)</f>
        <v>2856920.6163883456</v>
      </c>
      <c r="E20" s="25">
        <f t="shared" si="4"/>
        <v>2856604.7913701395</v>
      </c>
      <c r="F20" s="25">
        <f t="shared" si="4"/>
        <v>3103636.8175789635</v>
      </c>
      <c r="G20" s="25">
        <f t="shared" si="4"/>
        <v>3464800.0863320734</v>
      </c>
      <c r="H20" s="25">
        <f t="shared" si="4"/>
        <v>3254005.4926408478</v>
      </c>
      <c r="I20" s="25">
        <f t="shared" si="4"/>
        <v>3220719.0211663949</v>
      </c>
      <c r="J20" s="25">
        <f t="shared" si="4"/>
        <v>3249790.228235607</v>
      </c>
      <c r="K20" s="25">
        <f t="shared" si="4"/>
        <v>3524570.52876879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0"/>
      <c r="FX20" s="10"/>
      <c r="FY20" s="10"/>
      <c r="FZ20" s="8"/>
    </row>
    <row r="21" spans="1:182" ht="18">
      <c r="A21" s="26">
        <v>7.1</v>
      </c>
      <c r="B21" s="27" t="s">
        <v>11</v>
      </c>
      <c r="C21" s="28">
        <v>612049</v>
      </c>
      <c r="D21" s="28">
        <v>697005</v>
      </c>
      <c r="E21" s="28">
        <v>660560</v>
      </c>
      <c r="F21" s="28">
        <v>720875</v>
      </c>
      <c r="G21" s="28">
        <v>745771</v>
      </c>
      <c r="H21" s="28">
        <v>630228</v>
      </c>
      <c r="I21" s="28">
        <v>635314</v>
      </c>
      <c r="J21" s="25">
        <v>640007</v>
      </c>
      <c r="K21" s="25">
        <v>644551</v>
      </c>
      <c r="L21" s="13"/>
      <c r="M21" s="11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0"/>
      <c r="FX21" s="10"/>
      <c r="FY21" s="10"/>
    </row>
    <row r="22" spans="1:182" ht="18">
      <c r="A22" s="26">
        <v>7.2</v>
      </c>
      <c r="B22" s="27" t="s">
        <v>12</v>
      </c>
      <c r="C22" s="28">
        <v>1088749</v>
      </c>
      <c r="D22" s="28">
        <v>1016498</v>
      </c>
      <c r="E22" s="28">
        <v>1026365</v>
      </c>
      <c r="F22" s="28">
        <v>1053185</v>
      </c>
      <c r="G22" s="28">
        <v>1160556</v>
      </c>
      <c r="H22" s="28">
        <v>1094426</v>
      </c>
      <c r="I22" s="28">
        <v>1169935</v>
      </c>
      <c r="J22" s="25">
        <v>1272141</v>
      </c>
      <c r="K22" s="25">
        <v>1471954.6505544926</v>
      </c>
      <c r="L22" s="13"/>
      <c r="M22" s="11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0"/>
      <c r="FX22" s="10"/>
      <c r="FY22" s="10"/>
    </row>
    <row r="23" spans="1:182" ht="18">
      <c r="A23" s="26">
        <v>7.3</v>
      </c>
      <c r="B23" s="27" t="s">
        <v>13</v>
      </c>
      <c r="C23" s="28">
        <v>41377.947937573219</v>
      </c>
      <c r="D23" s="28">
        <v>30863</v>
      </c>
      <c r="E23" s="28">
        <v>15141</v>
      </c>
      <c r="F23" s="28">
        <v>19273</v>
      </c>
      <c r="G23" s="28">
        <v>17797</v>
      </c>
      <c r="H23" s="28">
        <v>27308</v>
      </c>
      <c r="I23" s="28">
        <v>29546</v>
      </c>
      <c r="J23" s="25">
        <v>34859</v>
      </c>
      <c r="K23" s="25">
        <v>44248.892067922774</v>
      </c>
      <c r="L23" s="13"/>
      <c r="M23" s="11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0"/>
      <c r="FX23" s="10"/>
      <c r="FY23" s="10"/>
    </row>
    <row r="24" spans="1:182" ht="18">
      <c r="A24" s="26">
        <v>7.4</v>
      </c>
      <c r="B24" s="27" t="s">
        <v>14</v>
      </c>
      <c r="C24" s="28">
        <v>25780</v>
      </c>
      <c r="D24" s="28">
        <v>44226</v>
      </c>
      <c r="E24" s="28">
        <v>34117</v>
      </c>
      <c r="F24" s="28">
        <v>38616</v>
      </c>
      <c r="G24" s="28">
        <v>84828</v>
      </c>
      <c r="H24" s="28">
        <v>98005</v>
      </c>
      <c r="I24" s="28">
        <v>106854</v>
      </c>
      <c r="J24" s="25">
        <v>71101</v>
      </c>
      <c r="K24" s="25">
        <v>80267.97571388194</v>
      </c>
      <c r="L24" s="13"/>
      <c r="M24" s="11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0"/>
      <c r="FX24" s="10"/>
      <c r="FY24" s="10"/>
    </row>
    <row r="25" spans="1:182" ht="36">
      <c r="A25" s="26">
        <v>7.5</v>
      </c>
      <c r="B25" s="27" t="s">
        <v>15</v>
      </c>
      <c r="C25" s="28">
        <v>286242</v>
      </c>
      <c r="D25" s="28">
        <v>216005</v>
      </c>
      <c r="E25" s="28">
        <v>283378</v>
      </c>
      <c r="F25" s="28">
        <v>252205</v>
      </c>
      <c r="G25" s="28">
        <v>292252</v>
      </c>
      <c r="H25" s="28">
        <v>273380</v>
      </c>
      <c r="I25" s="28">
        <v>273879</v>
      </c>
      <c r="J25" s="25">
        <v>235824</v>
      </c>
      <c r="K25" s="25">
        <v>250264.85250000004</v>
      </c>
      <c r="L25" s="13"/>
      <c r="M25" s="11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0"/>
      <c r="FX25" s="10"/>
      <c r="FY25" s="10"/>
    </row>
    <row r="26" spans="1:182" ht="18">
      <c r="A26" s="26">
        <v>7.6</v>
      </c>
      <c r="B26" s="27" t="s">
        <v>16</v>
      </c>
      <c r="C26" s="28">
        <v>37172</v>
      </c>
      <c r="D26" s="28">
        <v>35038.991452991453</v>
      </c>
      <c r="E26" s="28">
        <v>38328.109974424551</v>
      </c>
      <c r="F26" s="28">
        <v>39192.785540211211</v>
      </c>
      <c r="G26" s="28">
        <v>40484.111801242238</v>
      </c>
      <c r="H26" s="28">
        <v>40830.118694362012</v>
      </c>
      <c r="I26" s="28">
        <v>43733.543979320733</v>
      </c>
      <c r="J26" s="25">
        <v>44024.824206721118</v>
      </c>
      <c r="K26" s="25">
        <v>45607.352975596055</v>
      </c>
      <c r="L26" s="13"/>
      <c r="M26" s="11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0"/>
      <c r="FX26" s="10"/>
      <c r="FY26" s="10"/>
    </row>
    <row r="27" spans="1:182" ht="36">
      <c r="A27" s="26">
        <v>7.7</v>
      </c>
      <c r="B27" s="27" t="s">
        <v>17</v>
      </c>
      <c r="C27" s="28">
        <v>782334.43694864272</v>
      </c>
      <c r="D27" s="28">
        <v>817284.62493535399</v>
      </c>
      <c r="E27" s="28">
        <v>798715.6813957151</v>
      </c>
      <c r="F27" s="28">
        <v>980290.03203875246</v>
      </c>
      <c r="G27" s="28">
        <v>1123111.9745308312</v>
      </c>
      <c r="H27" s="28">
        <v>1089828.3739464856</v>
      </c>
      <c r="I27" s="28">
        <v>961457.47718707426</v>
      </c>
      <c r="J27" s="25">
        <v>951833.40402888623</v>
      </c>
      <c r="K27" s="25">
        <v>987675.80495689646</v>
      </c>
      <c r="L27" s="13"/>
      <c r="M27" s="11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0"/>
      <c r="FX27" s="10"/>
      <c r="FY27" s="10"/>
    </row>
    <row r="28" spans="1:182" ht="18">
      <c r="A28" s="29" t="s">
        <v>65</v>
      </c>
      <c r="B28" s="27" t="s">
        <v>18</v>
      </c>
      <c r="C28" s="28">
        <v>3144514</v>
      </c>
      <c r="D28" s="28">
        <v>3423528</v>
      </c>
      <c r="E28" s="28">
        <v>3242476</v>
      </c>
      <c r="F28" s="28">
        <v>3462129</v>
      </c>
      <c r="G28" s="28">
        <v>3688429</v>
      </c>
      <c r="H28" s="28">
        <v>3836316</v>
      </c>
      <c r="I28" s="28">
        <v>3992632</v>
      </c>
      <c r="J28" s="25">
        <v>4063781</v>
      </c>
      <c r="K28" s="25">
        <v>3474785</v>
      </c>
      <c r="L28" s="13"/>
      <c r="M28" s="11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0"/>
      <c r="FX28" s="10"/>
      <c r="FY28" s="10"/>
    </row>
    <row r="29" spans="1:182" ht="54">
      <c r="A29" s="29" t="s">
        <v>66</v>
      </c>
      <c r="B29" s="27" t="s">
        <v>19</v>
      </c>
      <c r="C29" s="28">
        <v>4860374</v>
      </c>
      <c r="D29" s="28">
        <v>5104106.0207319278</v>
      </c>
      <c r="E29" s="28">
        <v>5386216.9227373069</v>
      </c>
      <c r="F29" s="28">
        <v>5822843.4721123269</v>
      </c>
      <c r="G29" s="28">
        <v>6026899</v>
      </c>
      <c r="H29" s="28">
        <v>6404619</v>
      </c>
      <c r="I29" s="28">
        <v>6799499</v>
      </c>
      <c r="J29" s="25">
        <v>7348742</v>
      </c>
      <c r="K29" s="25">
        <v>7906199</v>
      </c>
      <c r="L29" s="13"/>
      <c r="M29" s="11"/>
      <c r="N29" s="14"/>
      <c r="O29" s="14"/>
      <c r="P29" s="14"/>
      <c r="Q29" s="14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0"/>
      <c r="FX29" s="10"/>
      <c r="FY29" s="10"/>
    </row>
    <row r="30" spans="1:182" ht="18">
      <c r="A30" s="29" t="s">
        <v>67</v>
      </c>
      <c r="B30" s="27" t="s">
        <v>44</v>
      </c>
      <c r="C30" s="28">
        <v>2013735</v>
      </c>
      <c r="D30" s="28">
        <v>2206319</v>
      </c>
      <c r="E30" s="28">
        <v>2001695</v>
      </c>
      <c r="F30" s="28">
        <v>1940786</v>
      </c>
      <c r="G30" s="28">
        <v>2050581</v>
      </c>
      <c r="H30" s="28">
        <v>2159624</v>
      </c>
      <c r="I30" s="28">
        <v>2173077</v>
      </c>
      <c r="J30" s="25">
        <v>2414005</v>
      </c>
      <c r="K30" s="25">
        <v>2434317</v>
      </c>
      <c r="L30" s="13"/>
      <c r="M30" s="11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0"/>
      <c r="FX30" s="10"/>
      <c r="FY30" s="10"/>
    </row>
    <row r="31" spans="1:182" ht="18">
      <c r="A31" s="29" t="s">
        <v>68</v>
      </c>
      <c r="B31" s="27" t="s">
        <v>20</v>
      </c>
      <c r="C31" s="28">
        <v>3086417.19</v>
      </c>
      <c r="D31" s="28">
        <v>3201348</v>
      </c>
      <c r="E31" s="28">
        <v>3563965</v>
      </c>
      <c r="F31" s="28">
        <v>3951209</v>
      </c>
      <c r="G31" s="28">
        <v>4112149</v>
      </c>
      <c r="H31" s="28">
        <v>4592107</v>
      </c>
      <c r="I31" s="28">
        <v>5237791</v>
      </c>
      <c r="J31" s="25">
        <v>5644362</v>
      </c>
      <c r="K31" s="25">
        <v>6292563</v>
      </c>
      <c r="L31" s="13"/>
      <c r="M31" s="11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0"/>
      <c r="FX31" s="10"/>
      <c r="FY31" s="10"/>
    </row>
    <row r="32" spans="1:182" ht="18.75">
      <c r="A32" s="30"/>
      <c r="B32" s="31" t="s">
        <v>30</v>
      </c>
      <c r="C32" s="32">
        <f>C17+C20+C28+C29+C30+C31</f>
        <v>22526510.574886218</v>
      </c>
      <c r="D32" s="32">
        <f t="shared" ref="D32:K32" si="5">D17+D20+D28+D29+D30+D31</f>
        <v>23758137.637120273</v>
      </c>
      <c r="E32" s="32">
        <f t="shared" si="5"/>
        <v>24616746.714107446</v>
      </c>
      <c r="F32" s="32">
        <f t="shared" si="5"/>
        <v>26149569.289691292</v>
      </c>
      <c r="G32" s="32">
        <f t="shared" si="5"/>
        <v>27641207.086332075</v>
      </c>
      <c r="H32" s="32">
        <f t="shared" si="5"/>
        <v>28846700.492640845</v>
      </c>
      <c r="I32" s="32">
        <f t="shared" si="5"/>
        <v>31008440.021166395</v>
      </c>
      <c r="J32" s="32">
        <f t="shared" si="5"/>
        <v>33068804.228235606</v>
      </c>
      <c r="K32" s="32">
        <f t="shared" si="5"/>
        <v>36408479.971093819</v>
      </c>
      <c r="L32" s="13"/>
      <c r="M32" s="11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0"/>
      <c r="FX32" s="10"/>
      <c r="FY32" s="10"/>
    </row>
    <row r="33" spans="1:182" s="12" customFormat="1" ht="36">
      <c r="A33" s="34" t="s">
        <v>27</v>
      </c>
      <c r="B33" s="35" t="s">
        <v>41</v>
      </c>
      <c r="C33" s="36">
        <f>C6+C11+C13+C14+C15+C17+C20+C28+C29+C30+C31</f>
        <v>45118944.111790925</v>
      </c>
      <c r="D33" s="36">
        <f t="shared" ref="D33:K33" si="6">D6+D11+D13+D14+D15+D17+D20+D28+D29+D30+D31</f>
        <v>47088790.637120277</v>
      </c>
      <c r="E33" s="36">
        <f t="shared" si="6"/>
        <v>48333973.714107446</v>
      </c>
      <c r="F33" s="36">
        <f t="shared" si="6"/>
        <v>49786399.289691292</v>
      </c>
      <c r="G33" s="36">
        <f t="shared" si="6"/>
        <v>52436578.086332075</v>
      </c>
      <c r="H33" s="36">
        <f t="shared" si="6"/>
        <v>56398879.728249319</v>
      </c>
      <c r="I33" s="36">
        <f t="shared" si="6"/>
        <v>60485658.204065561</v>
      </c>
      <c r="J33" s="36">
        <f t="shared" si="6"/>
        <v>63994979.22823561</v>
      </c>
      <c r="K33" s="36">
        <f t="shared" si="6"/>
        <v>69021071.375093818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0"/>
      <c r="FX33" s="10"/>
      <c r="FY33" s="10"/>
      <c r="FZ33" s="8"/>
    </row>
    <row r="34" spans="1:182" ht="18">
      <c r="A34" s="37" t="s">
        <v>33</v>
      </c>
      <c r="B34" s="38" t="s">
        <v>25</v>
      </c>
      <c r="C34" s="28">
        <f>GSVA_const!C34</f>
        <v>3918617</v>
      </c>
      <c r="D34" s="28">
        <f>GSVA_const!D34</f>
        <v>4066461</v>
      </c>
      <c r="E34" s="28">
        <f>GSVA_const!E34</f>
        <v>4106120</v>
      </c>
      <c r="F34" s="28">
        <f>GSVA_const!F34</f>
        <v>3870358</v>
      </c>
      <c r="G34" s="28">
        <f>GSVA_const!G34</f>
        <v>4446239</v>
      </c>
      <c r="H34" s="28">
        <f>GSVA_const!H34</f>
        <v>4305304</v>
      </c>
      <c r="I34" s="28">
        <f>GSVA_const!I34</f>
        <v>4203109</v>
      </c>
      <c r="J34" s="28">
        <f>GSVA_const!J34</f>
        <v>4581388.8100000005</v>
      </c>
      <c r="K34" s="28">
        <f>GSVA_const!K34</f>
        <v>4673016.5862000007</v>
      </c>
      <c r="L34" s="13"/>
      <c r="M34" s="11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</row>
    <row r="35" spans="1:182" ht="18">
      <c r="A35" s="37" t="s">
        <v>34</v>
      </c>
      <c r="B35" s="38" t="s">
        <v>24</v>
      </c>
      <c r="C35" s="28">
        <f>GSVA_const!C35</f>
        <v>1717096</v>
      </c>
      <c r="D35" s="28">
        <f>GSVA_const!D35</f>
        <v>1865135</v>
      </c>
      <c r="E35" s="28">
        <f>GSVA_const!E35</f>
        <v>2044937</v>
      </c>
      <c r="F35" s="28">
        <f>GSVA_const!F35</f>
        <v>2086597</v>
      </c>
      <c r="G35" s="28">
        <f>GSVA_const!G35</f>
        <v>2184012</v>
      </c>
      <c r="H35" s="28">
        <f>GSVA_const!H35</f>
        <v>2213101</v>
      </c>
      <c r="I35" s="28">
        <f>GSVA_const!I35</f>
        <v>2310085</v>
      </c>
      <c r="J35" s="28">
        <f>GSVA_const!J35</f>
        <v>2333185.85</v>
      </c>
      <c r="K35" s="28">
        <f>GSVA_const!K35</f>
        <v>2356517.7085000002</v>
      </c>
      <c r="L35" s="13"/>
      <c r="M35" s="11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</row>
    <row r="36" spans="1:182" ht="18">
      <c r="A36" s="39" t="s">
        <v>35</v>
      </c>
      <c r="B36" s="40" t="s">
        <v>53</v>
      </c>
      <c r="C36" s="32">
        <f>C33+C34-C35</f>
        <v>47320465.111790925</v>
      </c>
      <c r="D36" s="32">
        <f t="shared" ref="D36:K36" si="7">D33+D34-D35</f>
        <v>49290116.637120277</v>
      </c>
      <c r="E36" s="32">
        <f t="shared" si="7"/>
        <v>50395156.714107446</v>
      </c>
      <c r="F36" s="32">
        <f t="shared" si="7"/>
        <v>51570160.289691292</v>
      </c>
      <c r="G36" s="32">
        <f t="shared" si="7"/>
        <v>54698805.086332075</v>
      </c>
      <c r="H36" s="32">
        <f t="shared" si="7"/>
        <v>58491082.728249319</v>
      </c>
      <c r="I36" s="32">
        <f t="shared" si="7"/>
        <v>62378682.204065561</v>
      </c>
      <c r="J36" s="32">
        <f t="shared" si="7"/>
        <v>66243182.188235603</v>
      </c>
      <c r="K36" s="32">
        <f t="shared" si="7"/>
        <v>71337570.252793819</v>
      </c>
      <c r="L36" s="13"/>
      <c r="M36" s="11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</row>
    <row r="37" spans="1:182" ht="18">
      <c r="A37" s="37" t="s">
        <v>36</v>
      </c>
      <c r="B37" s="38" t="s">
        <v>32</v>
      </c>
      <c r="C37" s="28">
        <f>GSVA_cur!C37</f>
        <v>918070</v>
      </c>
      <c r="D37" s="28">
        <f>GSVA_cur!D37</f>
        <v>927260</v>
      </c>
      <c r="E37" s="28">
        <f>GSVA_cur!E37</f>
        <v>936530</v>
      </c>
      <c r="F37" s="28">
        <f>GSVA_cur!F37</f>
        <v>945890</v>
      </c>
      <c r="G37" s="28">
        <f>GSVA_cur!G37</f>
        <v>955350</v>
      </c>
      <c r="H37" s="28">
        <f>GSVA_cur!H37</f>
        <v>964910</v>
      </c>
      <c r="I37" s="28">
        <f>GSVA_cur!I37</f>
        <v>974560</v>
      </c>
      <c r="J37" s="28">
        <f>GSVA_cur!J37</f>
        <v>984300</v>
      </c>
      <c r="K37" s="28">
        <f>GSVA_cur!K37</f>
        <v>994150</v>
      </c>
      <c r="N37" s="10"/>
      <c r="O37" s="10"/>
      <c r="P37" s="10"/>
      <c r="Q37" s="10"/>
    </row>
    <row r="38" spans="1:182" ht="18">
      <c r="A38" s="39" t="s">
        <v>37</v>
      </c>
      <c r="B38" s="40" t="s">
        <v>54</v>
      </c>
      <c r="C38" s="32">
        <f>C36/C37*1000</f>
        <v>51543.417290392812</v>
      </c>
      <c r="D38" s="32">
        <f t="shared" ref="D38:K38" si="8">D36/D37*1000</f>
        <v>53156.737740353601</v>
      </c>
      <c r="E38" s="32">
        <f t="shared" si="8"/>
        <v>53810.509769155768</v>
      </c>
      <c r="F38" s="32">
        <f t="shared" si="8"/>
        <v>54520.251075380111</v>
      </c>
      <c r="G38" s="32">
        <f t="shared" si="8"/>
        <v>57255.252092251081</v>
      </c>
      <c r="H38" s="32">
        <f t="shared" si="8"/>
        <v>60618.174470416219</v>
      </c>
      <c r="I38" s="32">
        <f t="shared" si="8"/>
        <v>64007.020813562587</v>
      </c>
      <c r="J38" s="32">
        <f t="shared" si="8"/>
        <v>67299.788873550337</v>
      </c>
      <c r="K38" s="32">
        <f t="shared" si="8"/>
        <v>71757.350754708867</v>
      </c>
      <c r="M38" s="11"/>
      <c r="N38" s="11"/>
      <c r="O38" s="11"/>
      <c r="P38" s="11"/>
      <c r="Q38" s="11"/>
      <c r="BR38" s="13"/>
      <c r="BS38" s="13"/>
      <c r="BT38" s="13"/>
      <c r="BU38" s="13"/>
    </row>
    <row r="39" spans="1:182" ht="18">
      <c r="A39" s="15"/>
      <c r="B39" s="15"/>
      <c r="C39" s="15"/>
      <c r="D39" s="15"/>
      <c r="E39" s="15"/>
      <c r="F39" s="17"/>
      <c r="G39" s="17"/>
      <c r="H39" s="17"/>
      <c r="I39" s="17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7" max="1048575" man="1"/>
    <brk id="29" max="1048575" man="1"/>
    <brk id="45" max="1048575" man="1"/>
    <brk id="109" max="95" man="1"/>
    <brk id="145" max="1048575" man="1"/>
    <brk id="169" max="1048575" man="1"/>
    <brk id="177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2020-08-27T08:01:56Z</dcterms:modified>
</cp:coreProperties>
</file>