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988" activeTab="2"/>
  </bookViews>
  <sheets>
    <sheet name="固定资产清单" sheetId="1" r:id="rId1"/>
    <sheet name="Sheet2" sheetId="7" state="hidden" r:id="rId2"/>
    <sheet name="折旧费用分布统计" sheetId="15" r:id="rId3"/>
  </sheets>
  <definedNames>
    <definedName name="编号">OFFSET(固定资产清单!$B$5,,,COUNTA(固定资产清单!$B:$B)-3,)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<sst xmlns="http://schemas.openxmlformats.org/spreadsheetml/2006/main" count="287" uniqueCount="134">
  <si>
    <t>固定资产清单</t>
  </si>
  <si>
    <t>公司名称</t>
  </si>
  <si>
    <t>华云信息有限公司</t>
  </si>
  <si>
    <t>制表时间</t>
  </si>
  <si>
    <t>制表部门</t>
  </si>
  <si>
    <t>财务部</t>
  </si>
  <si>
    <t>单位：</t>
  </si>
  <si>
    <t>元</t>
  </si>
  <si>
    <t>编号</t>
  </si>
  <si>
    <t>部门名称</t>
  </si>
  <si>
    <t>类别名称</t>
  </si>
  <si>
    <t>固定资产名称</t>
  </si>
  <si>
    <t>规格型号</t>
  </si>
  <si>
    <t>开始使用日期</t>
  </si>
  <si>
    <t>使用年限</t>
  </si>
  <si>
    <t>单位</t>
  </si>
  <si>
    <t>单价</t>
  </si>
  <si>
    <t>数量</t>
  </si>
  <si>
    <t>原值</t>
  </si>
  <si>
    <t>资产状态</t>
  </si>
  <si>
    <t>净残值率</t>
  </si>
  <si>
    <t>净残值</t>
  </si>
  <si>
    <t>已计提月份</t>
  </si>
  <si>
    <t>本年折旧月数</t>
  </si>
  <si>
    <t>折旧方法</t>
  </si>
  <si>
    <t>管理部门</t>
  </si>
  <si>
    <t>房屋及建筑物</t>
  </si>
  <si>
    <t>办公楼</t>
  </si>
  <si>
    <t>混合</t>
  </si>
  <si>
    <t>固定余额递减法</t>
  </si>
  <si>
    <t>食堂</t>
  </si>
  <si>
    <t>双倍余额递减法</t>
  </si>
  <si>
    <t>乙型房</t>
  </si>
  <si>
    <t>年限总和法</t>
  </si>
  <si>
    <t>运输设备</t>
  </si>
  <si>
    <t>轻型载货汽车</t>
  </si>
  <si>
    <t xml:space="preserve">YG1030CS  </t>
  </si>
  <si>
    <t>辆</t>
  </si>
  <si>
    <t>奔驰小轿车</t>
  </si>
  <si>
    <r>
      <rPr>
        <sz val="9"/>
        <color theme="1"/>
        <rFont val="宋体"/>
        <charset val="134"/>
      </rPr>
      <t xml:space="preserve">       </t>
    </r>
    <r>
      <rPr>
        <sz val="9"/>
        <rFont val="宋体"/>
        <charset val="134"/>
      </rPr>
      <t>U80123</t>
    </r>
  </si>
  <si>
    <t>机器设备</t>
  </si>
  <si>
    <t>罐车</t>
  </si>
  <si>
    <t>原料铁路运油车</t>
  </si>
  <si>
    <t>干湿机</t>
  </si>
  <si>
    <t>(400P)</t>
  </si>
  <si>
    <t>台</t>
  </si>
  <si>
    <t>离心风机</t>
  </si>
  <si>
    <t>T42-72</t>
  </si>
  <si>
    <t>其他</t>
  </si>
  <si>
    <t>电脑</t>
  </si>
  <si>
    <t>(ST486DX-33)</t>
  </si>
  <si>
    <t>套</t>
  </si>
  <si>
    <t>直线法</t>
  </si>
  <si>
    <t>应急电源</t>
  </si>
  <si>
    <t>(SANTAK-500WWPS)</t>
  </si>
  <si>
    <t>打印机</t>
  </si>
  <si>
    <t>空调</t>
  </si>
  <si>
    <t>化验中心</t>
  </si>
  <si>
    <t>水洗筛余物装置</t>
  </si>
  <si>
    <t>TBY - 60</t>
  </si>
  <si>
    <t>高效动态吸附仪</t>
  </si>
  <si>
    <t>HPDAT   88型</t>
  </si>
  <si>
    <t>气相层析仪</t>
  </si>
  <si>
    <t>102GD</t>
  </si>
  <si>
    <t>乐声冷暖空调机</t>
  </si>
  <si>
    <t>华凌空调</t>
  </si>
  <si>
    <t>KFR - 60LW</t>
  </si>
  <si>
    <t>KFR - 45LW</t>
  </si>
  <si>
    <t>一车间</t>
  </si>
  <si>
    <t>造粒机房</t>
  </si>
  <si>
    <r>
      <rPr>
        <sz val="9"/>
        <color theme="1"/>
        <rFont val="宋体"/>
        <charset val="134"/>
      </rPr>
      <t>4</t>
    </r>
    <r>
      <rPr>
        <sz val="9"/>
        <rFont val="宋体"/>
        <charset val="134"/>
      </rPr>
      <t>号炉土建</t>
    </r>
  </si>
  <si>
    <t>化验楼.仪表房</t>
  </si>
  <si>
    <t>炉前罐</t>
  </si>
  <si>
    <t>个</t>
  </si>
  <si>
    <t>油槽车</t>
  </si>
  <si>
    <t>防爆电机</t>
  </si>
  <si>
    <t>YB 132M - 47.5 KW</t>
  </si>
  <si>
    <t>电机</t>
  </si>
  <si>
    <t>Y200L - 2 - 30KW</t>
  </si>
  <si>
    <t>二车间</t>
  </si>
  <si>
    <t>蓄水池</t>
  </si>
  <si>
    <t>成品仓库</t>
  </si>
  <si>
    <t>尾气站、配电房</t>
  </si>
  <si>
    <t>开关电源</t>
  </si>
  <si>
    <t>YJ118A - 1801 - 5</t>
  </si>
  <si>
    <t>物位变送器</t>
  </si>
  <si>
    <t>RF - 90542 BL=700</t>
  </si>
  <si>
    <t>支</t>
  </si>
  <si>
    <t>压力变送器</t>
  </si>
  <si>
    <t>PMC330G.R.F.P15</t>
  </si>
  <si>
    <t>PMC330G.R.F.P150-10WR</t>
  </si>
  <si>
    <t>PMC330G.R.F.P150-2WR</t>
  </si>
  <si>
    <t>油印机</t>
  </si>
  <si>
    <t>复印机</t>
  </si>
  <si>
    <t>NP3020</t>
  </si>
  <si>
    <t>臭氧净化器</t>
  </si>
  <si>
    <t>辅助车间</t>
  </si>
  <si>
    <t>叉车</t>
  </si>
  <si>
    <t>高频热气机</t>
  </si>
  <si>
    <t>盘盈设备</t>
  </si>
  <si>
    <t>厂外道路</t>
  </si>
  <si>
    <t>70M</t>
  </si>
  <si>
    <t>厂内道路</t>
  </si>
  <si>
    <t>80M</t>
  </si>
  <si>
    <t>铁路专线仓库</t>
  </si>
  <si>
    <t>405M2</t>
  </si>
  <si>
    <t>固定资产增加单</t>
  </si>
  <si>
    <t>单位：万元</t>
  </si>
  <si>
    <t>资产编号</t>
  </si>
  <si>
    <t>资产名称</t>
  </si>
  <si>
    <t>厂牌号码</t>
  </si>
  <si>
    <t>金额</t>
  </si>
  <si>
    <t>耐用年度</t>
  </si>
  <si>
    <t>附属设备</t>
  </si>
  <si>
    <t>使用设备</t>
  </si>
  <si>
    <t>月折旧额</t>
  </si>
  <si>
    <t>中文</t>
  </si>
  <si>
    <t>英文</t>
  </si>
  <si>
    <t>合计</t>
  </si>
  <si>
    <t>折旧费用分布统计</t>
  </si>
  <si>
    <r>
      <rPr>
        <sz val="11"/>
        <color theme="1"/>
        <rFont val="Dotum"/>
        <charset val="129"/>
      </rPr>
      <t xml:space="preserve"> 原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</si>
  <si>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Dotum"/>
        <charset val="129"/>
      </rPr>
      <t xml:space="preserve"> </t>
    </r>
    <r>
      <rPr>
        <sz val="11"/>
        <color theme="1"/>
        <rFont val="宋体"/>
        <charset val="134"/>
      </rPr>
      <t>净残值</t>
    </r>
  </si>
  <si>
    <r>
      <rPr>
        <sz val="11"/>
        <color theme="1"/>
        <rFont val="Dotum"/>
        <charset val="129"/>
      </rPr>
      <t xml:space="preserve"> 年折</t>
    </r>
    <r>
      <rPr>
        <sz val="11"/>
        <color theme="1"/>
        <rFont val="宋体"/>
        <charset val="134"/>
      </rPr>
      <t>旧额</t>
    </r>
  </si>
  <si>
    <r>
      <rPr>
        <sz val="11"/>
        <color theme="1"/>
        <rFont val="Dotum"/>
        <charset val="129"/>
      </rPr>
      <t xml:space="preserve"> 月折</t>
    </r>
    <r>
      <rPr>
        <sz val="11"/>
        <color theme="1"/>
        <rFont val="宋体"/>
        <charset val="134"/>
      </rPr>
      <t>旧额</t>
    </r>
  </si>
  <si>
    <r>
      <rPr>
        <sz val="11"/>
        <color theme="1"/>
        <rFont val="Dotum"/>
        <charset val="129"/>
      </rPr>
      <t xml:space="preserve"> 累</t>
    </r>
    <r>
      <rPr>
        <sz val="11"/>
        <color theme="1"/>
        <rFont val="宋体"/>
        <charset val="134"/>
      </rPr>
      <t>计</t>
    </r>
    <r>
      <rPr>
        <sz val="11"/>
        <color theme="1"/>
        <rFont val="Dotum"/>
        <charset val="129"/>
      </rPr>
      <t>折</t>
    </r>
    <r>
      <rPr>
        <sz val="11"/>
        <color theme="1"/>
        <rFont val="宋体"/>
        <charset val="134"/>
      </rPr>
      <t>旧</t>
    </r>
  </si>
  <si>
    <r>
      <rPr>
        <sz val="11"/>
        <color theme="1"/>
        <rFont val="Dotum"/>
        <charset val="129"/>
      </rPr>
      <t xml:space="preserve"> 折余价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</si>
  <si>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Dotum"/>
        <charset val="129"/>
      </rPr>
      <t>二</t>
    </r>
    <r>
      <rPr>
        <sz val="11"/>
        <color theme="1"/>
        <rFont val="宋体"/>
        <charset val="134"/>
      </rPr>
      <t>车间</t>
    </r>
  </si>
  <si>
    <r>
      <rPr>
        <sz val="11"/>
        <color theme="1"/>
        <rFont val="宋体"/>
        <charset val="134"/>
      </rPr>
      <t>辅</t>
    </r>
    <r>
      <rPr>
        <sz val="11"/>
        <color theme="1"/>
        <rFont val="Dotum"/>
        <charset val="129"/>
      </rPr>
      <t>助</t>
    </r>
    <r>
      <rPr>
        <sz val="11"/>
        <color theme="1"/>
        <rFont val="宋体"/>
        <charset val="134"/>
      </rPr>
      <t>车间</t>
    </r>
  </si>
  <si>
    <r>
      <rPr>
        <sz val="11"/>
        <color theme="1"/>
        <rFont val="Dotum"/>
        <charset val="129"/>
      </rPr>
      <t>企</t>
    </r>
    <r>
      <rPr>
        <sz val="11"/>
        <color theme="1"/>
        <rFont val="宋体"/>
        <charset val="134"/>
      </rPr>
      <t>业</t>
    </r>
    <r>
      <rPr>
        <sz val="11"/>
        <color theme="1"/>
        <rFont val="Dotum"/>
        <charset val="129"/>
      </rPr>
      <t>管理</t>
    </r>
  </si>
  <si>
    <r>
      <rPr>
        <sz val="11"/>
        <color theme="1"/>
        <rFont val="Dotum"/>
        <charset val="129"/>
      </rPr>
      <t>一</t>
    </r>
    <r>
      <rPr>
        <sz val="11"/>
        <color theme="1"/>
        <rFont val="宋体"/>
        <charset val="134"/>
      </rPr>
      <t>车间</t>
    </r>
  </si>
  <si>
    <r>
      <rPr>
        <sz val="11"/>
        <color theme="1"/>
        <rFont val="Dotum"/>
        <charset val="129"/>
      </rPr>
      <t>机器</t>
    </r>
    <r>
      <rPr>
        <sz val="11"/>
        <color theme="1"/>
        <rFont val="宋体"/>
        <charset val="134"/>
      </rPr>
      <t>设备</t>
    </r>
  </si>
  <si>
    <r>
      <rPr>
        <sz val="11"/>
        <color theme="1"/>
        <rFont val="Dotum"/>
        <charset val="129"/>
      </rPr>
      <t>中心化</t>
    </r>
    <r>
      <rPr>
        <sz val="11"/>
        <color theme="1"/>
        <rFont val="宋体"/>
        <charset val="134"/>
      </rPr>
      <t>验</t>
    </r>
    <r>
      <rPr>
        <sz val="11"/>
        <color theme="1"/>
        <rFont val="Dotum"/>
        <charset val="129"/>
      </rPr>
      <t>室</t>
    </r>
  </si>
  <si>
    <r>
      <rPr>
        <sz val="11"/>
        <color theme="1"/>
        <rFont val="宋体"/>
        <charset val="134"/>
      </rPr>
      <t>运输设备</t>
    </r>
  </si>
  <si>
    <r>
      <rPr>
        <sz val="11"/>
        <color theme="1"/>
        <rFont val="宋体"/>
        <charset val="134"/>
      </rPr>
      <t>总计</t>
    </r>
  </si>
</sst>
</file>

<file path=xl/styles.xml><?xml version="1.0" encoding="utf-8"?>
<styleSheet xmlns="http://schemas.openxmlformats.org/spreadsheetml/2006/main" xmlns:xr9="http://schemas.microsoft.com/office/spreadsheetml/2016/revision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\.mm\.dd"/>
    <numFmt numFmtId="178" formatCode="0.0_);[Red]\(0.0\)"/>
    <numFmt numFmtId="179" formatCode="0_);[Red]\(0\)"/>
    <numFmt numFmtId="180" formatCode="0.00_);[Red]\(0.00\)"/>
    <numFmt numFmtId="181" formatCode="0.00_);[Red]\(0.00\)"/>
    <numFmt numFmtId="182" formatCode="0.00_);[Red]\(0.00\)"/>
  </numFmts>
  <fonts count="35">
    <font>
      <sz val="11"/>
      <color theme="1"/>
      <name val="宋体"/>
      <charset val="134"/>
      <scheme val="minor"/>
    </font>
    <font>
      <b/>
      <sz val="20"/>
      <color theme="1"/>
      <name val="华文细黑"/>
      <charset val="134"/>
    </font>
    <font>
      <sz val="11"/>
      <color theme="1"/>
      <name val="Dotum"/>
      <charset val="129"/>
    </font>
    <font>
      <sz val="10"/>
      <color theme="1"/>
      <name val="Dotum"/>
      <charset val="129"/>
    </font>
    <font>
      <b/>
      <sz val="14"/>
      <color theme="1"/>
      <name val="华文中宋"/>
      <charset val="134"/>
    </font>
    <font>
      <sz val="24"/>
      <color theme="1"/>
      <name val="华文中宋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DotumChe"/>
      <charset val="129"/>
    </font>
    <font>
      <sz val="10"/>
      <color theme="1"/>
      <name val="华文中宋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4" fillId="5" borderId="7" applyNumberFormat="0" applyAlignment="0" applyProtection="0">
      <alignment vertical="center"/>
    </xf>
    <xf numFmtId="0" fontId="25" fillId="6" borderId="9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176" fontId="3" fillId="0" borderId="0" xfId="0" applyNumberFormat="1" applyFo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0" xfId="0" applyNumberFormat="1" applyBorder="1" applyAlignment="1">
      <alignment horizontal="center" vertical="center"/>
    </xf>
    <xf numFmtId="178" fontId="11" fillId="0" borderId="3" xfId="0" applyNumberFormat="1" applyFont="1" applyFill="1" applyBorder="1" applyAlignment="1">
      <alignment horizontal="center" vertical="center" wrapText="1"/>
    </xf>
    <xf numFmtId="179" fontId="9" fillId="0" borderId="3" xfId="0" applyNumberFormat="1" applyFont="1" applyFill="1" applyBorder="1" applyAlignment="1">
      <alignment horizontal="center" vertical="center"/>
    </xf>
    <xf numFmtId="9" fontId="9" fillId="0" borderId="3" xfId="3" applyFont="1" applyFill="1" applyBorder="1" applyAlignment="1">
      <alignment horizontal="center" vertical="center"/>
    </xf>
    <xf numFmtId="178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180" fontId="9" fillId="0" borderId="3" xfId="0" applyNumberFormat="1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2" fillId="0" borderId="0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name val="Dotum"/>
        <scheme val="none"/>
      </font>
    </dxf>
    <dxf>
      <font>
        <sz val="10"/>
      </font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27605;&#32988;\&#20889;&#20316;&#30456;&#20851;\&#21442;&#32771;&#20889;&#20316;&#65288;&#36130;&#21153;&#65289;\10\&#22266;&#23450;&#36164;&#20135;&#31649;&#2970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4" minRefreshableVersion="3" refreshedDate="39212.9515333333" refreshedBy="Office_sunny" recordCount="42">
  <cacheSource type="worksheet">
    <worksheetSource ref="A4:V46" sheet="固定资产清单" r:id="rId2"/>
  </cacheSource>
  <cacheFields count="21">
    <cacheField name="编号" numFmtId="0"/>
    <cacheField name="部门名称" numFmtId="0">
      <sharedItems count="5">
        <s v="企业管理"/>
        <s v="一车间"/>
        <s v="二车间"/>
        <s v="辅助车间"/>
        <s v="中心化验室"/>
      </sharedItems>
    </cacheField>
    <cacheField name="类别名称" numFmtId="0">
      <sharedItems count="4">
        <s v="机器设备"/>
        <s v="房屋及建筑物"/>
        <s v="运输设备"/>
        <s v="其他"/>
      </sharedItems>
    </cacheField>
    <cacheField name="固定资产名称" numFmtId="0"/>
    <cacheField name="规格型号" numFmtId="0"/>
    <cacheField name="开始使用日期" numFmtId="179"/>
    <cacheField name="使用年限" numFmtId="0"/>
    <cacheField name="单位" numFmtId="0"/>
    <cacheField name="单价" numFmtId="0"/>
    <cacheField name="数量" numFmtId="0"/>
    <cacheField name="原值" numFmtId="177"/>
    <cacheField name="使用状况" numFmtId="0"/>
    <cacheField name="净残值率" numFmtId="9"/>
    <cacheField name="净残值" numFmtId="177"/>
    <cacheField name="年折旧率" numFmtId="0"/>
    <cacheField name="年折旧额" numFmtId="177"/>
    <cacheField name="月折旧率" numFmtId="0"/>
    <cacheField name="月折旧额" numFmtId="177"/>
    <cacheField name="已提折旧月数" numFmtId="0"/>
    <cacheField name="累计折旧" numFmtId="177"/>
    <cacheField name="折余价值" numFmtId="177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"/>
    <x v="0"/>
    <x v="0"/>
    <s v="罐车"/>
    <s v="原料铁路运油车"/>
    <d v="2006-09-02T00:00:00"/>
    <n v="14"/>
    <s v="辆"/>
    <n v="112600"/>
    <n v="5"/>
    <n v="563000"/>
    <s v="在用"/>
    <n v="0.05"/>
    <n v="28150"/>
    <n v="6.7857142857142852E-2"/>
    <n v="38203.571428571428"/>
    <n v="5.6547619047619046E-3"/>
    <n v="3183.6309523809523"/>
    <n v="8"/>
    <n v="25469.047619047618"/>
    <n v="534347.32142857148"/>
  </r>
  <r>
    <n v="2"/>
    <x v="0"/>
    <x v="0"/>
    <s v="干湿机"/>
    <s v="(400P)"/>
    <d v="1996-04-01T00:00:00"/>
    <n v="14"/>
    <s v="台"/>
    <n v="2265"/>
    <n v="2"/>
    <n v="4530"/>
    <s v="在用"/>
    <n v="0.05"/>
    <n v="226.5"/>
    <n v="6.7857142857142852E-2"/>
    <n v="307.39285714285717"/>
    <n v="5.6547619047619046E-3"/>
    <n v="25.616071428571431"/>
    <n v="133"/>
    <n v="3406.9375000000005"/>
    <n v="1097.446428571428"/>
  </r>
  <r>
    <n v="3"/>
    <x v="0"/>
    <x v="0"/>
    <s v="离心风机"/>
    <s v="T42-72"/>
    <d v="2004-10-01T00:00:00"/>
    <n v="14"/>
    <s v="台"/>
    <n v="1980"/>
    <n v="2"/>
    <n v="3960"/>
    <s v="在用"/>
    <n v="0.05"/>
    <n v="198"/>
    <n v="6.7857142857142852E-2"/>
    <n v="268.71428571428572"/>
    <n v="5.6547619047619046E-3"/>
    <n v="22.392857142857142"/>
    <n v="31"/>
    <n v="694.17857142857144"/>
    <n v="3243.4285714285711"/>
  </r>
  <r>
    <n v="4"/>
    <x v="0"/>
    <x v="1"/>
    <s v="办公楼"/>
    <s v="混合"/>
    <d v="1999-01-02T00:00:00"/>
    <n v="40"/>
    <m/>
    <m/>
    <n v="1"/>
    <n v="344920"/>
    <s v="在用"/>
    <n v="0.2"/>
    <n v="68984"/>
    <n v="0.02"/>
    <n v="6898.4"/>
    <n v="1.6666666666666668E-3"/>
    <n v="574.86666666666667"/>
    <n v="100"/>
    <n v="57486.666666666664"/>
    <n v="286858.46666666667"/>
  </r>
  <r>
    <n v="5"/>
    <x v="0"/>
    <x v="1"/>
    <s v="厂区食堂"/>
    <m/>
    <d v="1998-12-02T00:00:00"/>
    <n v="40"/>
    <m/>
    <m/>
    <n v="1"/>
    <n v="255465.45"/>
    <s v="在用"/>
    <n v="0.2"/>
    <n v="51093.090000000004"/>
    <n v="0.02"/>
    <n v="5109.3090000000002"/>
    <n v="1.6666666666666668E-3"/>
    <n v="425.77575000000002"/>
    <n v="101"/>
    <n v="43003.350750000005"/>
    <n v="212036.3235"/>
  </r>
  <r>
    <n v="6"/>
    <x v="0"/>
    <x v="1"/>
    <s v="乙型房"/>
    <m/>
    <d v="1999-01-02T00:00:00"/>
    <n v="40"/>
    <m/>
    <m/>
    <n v="1"/>
    <n v="523057.44"/>
    <s v="在用"/>
    <n v="0.2"/>
    <n v="104611.48800000001"/>
    <n v="0.02"/>
    <n v="10461.148799999999"/>
    <n v="1.6666666666666668E-3"/>
    <n v="871.76239999999996"/>
    <n v="100"/>
    <n v="87176.239999999991"/>
    <n v="435009.4376"/>
  </r>
  <r>
    <n v="7"/>
    <x v="0"/>
    <x v="2"/>
    <s v="丰田小车"/>
    <s v="拼装丰田YR21小客"/>
    <d v="2000-10-01T00:00:00"/>
    <n v="12"/>
    <s v="辆"/>
    <m/>
    <n v="1"/>
    <n v="384920"/>
    <s v="在用"/>
    <n v="0.05"/>
    <n v="19246"/>
    <n v="7.9166666666666663E-2"/>
    <n v="30472.833333333332"/>
    <n v="6.5972222222222222E-3"/>
    <n v="2539.4027777777778"/>
    <n v="79"/>
    <n v="200612.81944444444"/>
    <n v="181767.77777777781"/>
  </r>
  <r>
    <n v="8"/>
    <x v="0"/>
    <x v="2"/>
    <s v="标致小车"/>
    <s v="505  SX 粤K06034"/>
    <d v="2000-11-01T00:00:00"/>
    <n v="12"/>
    <s v="辆"/>
    <m/>
    <n v="1"/>
    <n v="188670"/>
    <s v="在用"/>
    <n v="0.05"/>
    <n v="9433.5"/>
    <n v="7.9166666666666663E-2"/>
    <n v="14936.375"/>
    <n v="6.5972222222222222E-3"/>
    <n v="1244.6979166666667"/>
    <n v="78"/>
    <n v="97086.4375"/>
    <n v="90338.864583333343"/>
  </r>
  <r>
    <n v="9"/>
    <x v="0"/>
    <x v="3"/>
    <s v="电脑"/>
    <s v="(ST486DX-33)"/>
    <d v="2002-05-02T00:00:00"/>
    <n v="5"/>
    <s v="套"/>
    <m/>
    <n v="1"/>
    <n v="39338"/>
    <s v="报废"/>
    <n v="0.05"/>
    <n v="1966.9"/>
    <s v="报废"/>
    <s v="报废"/>
    <s v="报废"/>
    <s v="报废"/>
    <s v="报废"/>
    <s v="报废"/>
    <s v="报废"/>
  </r>
  <r>
    <n v="10"/>
    <x v="0"/>
    <x v="3"/>
    <s v="应急电源"/>
    <s v="(SANTAK-500WWPS)"/>
    <d v="2002-05-02T00:00:00"/>
    <n v="5"/>
    <s v="台"/>
    <m/>
    <n v="1"/>
    <n v="1520"/>
    <s v="报废"/>
    <n v="0.05"/>
    <n v="76"/>
    <s v="报废"/>
    <s v="报废"/>
    <s v="报废"/>
    <s v="报废"/>
    <s v="报废"/>
    <s v="报废"/>
    <s v="报废"/>
  </r>
  <r>
    <n v="11"/>
    <x v="0"/>
    <x v="3"/>
    <s v="空调器"/>
    <m/>
    <d v="2003-11-02T00:00:00"/>
    <n v="5"/>
    <s v="台"/>
    <n v="5250"/>
    <n v="2"/>
    <n v="10500"/>
    <s v="在用"/>
    <n v="0.05"/>
    <n v="525"/>
    <n v="0.19"/>
    <n v="1995"/>
    <n v="1.5833333333333335E-2"/>
    <n v="166.25"/>
    <n v="42"/>
    <n v="6982.5"/>
    <n v="3351.25"/>
  </r>
  <r>
    <n v="12"/>
    <x v="0"/>
    <x v="3"/>
    <s v="空调机"/>
    <m/>
    <d v="2000-10-01T00:00:00"/>
    <n v="5"/>
    <s v="台"/>
    <m/>
    <n v="1"/>
    <n v="14724"/>
    <s v="报废"/>
    <n v="0.05"/>
    <n v="736.2"/>
    <s v="报废"/>
    <s v="报废"/>
    <s v="报废"/>
    <s v="报废"/>
    <s v="报废"/>
    <s v="报废"/>
    <s v="报废"/>
  </r>
  <r>
    <n v="13"/>
    <x v="1"/>
    <x v="0"/>
    <s v="炉前罐"/>
    <m/>
    <d v="1997-01-02T00:00:00"/>
    <n v="14"/>
    <s v="个"/>
    <m/>
    <n v="1"/>
    <n v="3080.64"/>
    <s v="在用"/>
    <n v="0.05"/>
    <n v="154.03200000000001"/>
    <n v="6.7857142857142852E-2"/>
    <n v="209.04342857142856"/>
    <n v="5.6547619047619046E-3"/>
    <n v="17.420285714285715"/>
    <n v="124"/>
    <n v="2160.1154285714288"/>
    <n v="903.1042857142852"/>
  </r>
  <r>
    <n v="14"/>
    <x v="1"/>
    <x v="0"/>
    <s v="油槽车"/>
    <m/>
    <d v="1997-09-01T00:00:00"/>
    <n v="14"/>
    <s v="个"/>
    <n v="25576.400000000001"/>
    <n v="10"/>
    <n v="255764"/>
    <s v="在用"/>
    <n v="0.05"/>
    <n v="12788.2"/>
    <n v="6.7857142857142852E-2"/>
    <n v="17355.414285714283"/>
    <n v="5.6547619047619046E-3"/>
    <n v="1446.2845238095235"/>
    <n v="116"/>
    <n v="167769.00476190474"/>
    <n v="86548.710714285728"/>
  </r>
  <r>
    <n v="15"/>
    <x v="1"/>
    <x v="0"/>
    <s v="油罐"/>
    <s v="30吨"/>
    <d v="1999-01-01T00:00:00"/>
    <n v="14"/>
    <m/>
    <m/>
    <n v="1"/>
    <n v="21472.87"/>
    <s v="在用"/>
    <n v="0.05"/>
    <n v="1073.6434999999999"/>
    <n v="6.7857142857142852E-2"/>
    <n v="1457.0876071428572"/>
    <n v="5.6547619047619046E-3"/>
    <n v="121.42396726190476"/>
    <n v="100"/>
    <n v="12142.396726190476"/>
    <n v="9209.0493065476185"/>
  </r>
  <r>
    <n v="16"/>
    <x v="1"/>
    <x v="0"/>
    <s v="车床"/>
    <s v="C6140"/>
    <d v="1999-01-01T00:00:00"/>
    <n v="14"/>
    <s v="台"/>
    <m/>
    <n v="1"/>
    <n v="5704.9"/>
    <s v="在用"/>
    <n v="0.05"/>
    <n v="285.245"/>
    <n v="6.7857142857142852E-2"/>
    <n v="387.11821428571426"/>
    <n v="5.6547619047619046E-3"/>
    <n v="32.259851190476191"/>
    <n v="100"/>
    <n v="3225.9851190476193"/>
    <n v="2446.6550297619042"/>
  </r>
  <r>
    <n v="17"/>
    <x v="1"/>
    <x v="1"/>
    <s v="4号炉土建"/>
    <m/>
    <d v="1985-01-01T00:00:00"/>
    <n v="40"/>
    <m/>
    <m/>
    <n v="1"/>
    <n v="111089.5"/>
    <s v="在用"/>
    <n v="0.2"/>
    <n v="22217.9"/>
    <n v="0.02"/>
    <n v="2221.79"/>
    <n v="1.6666666666666668E-3"/>
    <n v="185.14916666666667"/>
    <n v="268"/>
    <n v="49619.976666666669"/>
    <n v="61284.374166666661"/>
  </r>
  <r>
    <n v="18"/>
    <x v="1"/>
    <x v="1"/>
    <s v="4号炉冲凉房"/>
    <s v="砖木结构"/>
    <d v="1986-07-02T00:00:00"/>
    <n v="40"/>
    <m/>
    <m/>
    <n v="1"/>
    <n v="13432.76"/>
    <s v="在用"/>
    <n v="0.2"/>
    <n v="2686.5520000000001"/>
    <n v="0.02"/>
    <n v="268.65520000000004"/>
    <n v="1.6666666666666668E-3"/>
    <n v="22.387933333333336"/>
    <n v="250"/>
    <n v="5596.9833333333345"/>
    <n v="7813.3887333333323"/>
  </r>
  <r>
    <n v="19"/>
    <x v="1"/>
    <x v="1"/>
    <s v="化验楼.仪表房"/>
    <m/>
    <d v="1989-01-01T00:00:00"/>
    <n v="40"/>
    <m/>
    <m/>
    <n v="1"/>
    <n v="43408.17"/>
    <s v="在用"/>
    <n v="0.2"/>
    <n v="8681.634"/>
    <n v="0.02"/>
    <n v="868.16340000000002"/>
    <n v="1.6666666666666668E-3"/>
    <n v="72.346950000000007"/>
    <n v="220"/>
    <n v="15916.329000000002"/>
    <n v="27419.494049999998"/>
  </r>
  <r>
    <n v="20"/>
    <x v="2"/>
    <x v="0"/>
    <s v="开关电源"/>
    <s v="YJ118A - 1801 - 5"/>
    <d v="2003-07-02T00:00:00"/>
    <n v="14"/>
    <s v="台"/>
    <m/>
    <n v="1"/>
    <n v="1020"/>
    <s v="在用"/>
    <n v="0.05"/>
    <n v="51"/>
    <n v="6.7857142857142852E-2"/>
    <n v="69.214285714285708"/>
    <n v="5.6547619047619046E-3"/>
    <n v="5.7678571428571423"/>
    <n v="46"/>
    <n v="265.32142857142856"/>
    <n v="748.91071428571433"/>
  </r>
  <r>
    <n v="21"/>
    <x v="2"/>
    <x v="0"/>
    <s v="物位变送器"/>
    <s v="RF - 90542 BL=700"/>
    <d v="2003-07-02T00:00:00"/>
    <n v="14"/>
    <s v="支"/>
    <m/>
    <n v="1"/>
    <n v="12767.01"/>
    <s v="在用"/>
    <n v="0.05"/>
    <n v="638.35050000000001"/>
    <n v="6.7857142857142852E-2"/>
    <n v="866.33282142857138"/>
    <n v="5.6547619047619046E-3"/>
    <n v="72.194401785714277"/>
    <n v="46"/>
    <n v="3320.9424821428565"/>
    <n v="9373.8731160714287"/>
  </r>
  <r>
    <n v="22"/>
    <x v="2"/>
    <x v="0"/>
    <s v="压力变送器"/>
    <s v="PMC330G.R.F.P15"/>
    <d v="2003-07-02T00:00:00"/>
    <n v="14"/>
    <s v="台"/>
    <m/>
    <n v="1"/>
    <n v="4672.1400000000003"/>
    <s v="在用"/>
    <n v="0.05"/>
    <n v="233.60700000000003"/>
    <n v="6.7857142857142852E-2"/>
    <n v="317.03807142857147"/>
    <n v="5.6547619047619046E-3"/>
    <n v="26.419839285714289"/>
    <n v="46"/>
    <n v="1215.3126071428574"/>
    <n v="3430.4075535714287"/>
  </r>
  <r>
    <n v="23"/>
    <x v="2"/>
    <x v="0"/>
    <s v="压力变送器"/>
    <s v="PMC330G.R.F.P150-10WR"/>
    <d v="2003-07-02T00:00:00"/>
    <n v="14"/>
    <s v="台"/>
    <m/>
    <n v="1"/>
    <n v="4672.1400000000003"/>
    <s v="在用"/>
    <n v="0.05"/>
    <n v="233.60700000000003"/>
    <n v="6.7857142857142852E-2"/>
    <n v="317.03807142857147"/>
    <n v="5.6547619047619046E-3"/>
    <n v="26.419839285714289"/>
    <n v="46"/>
    <n v="1215.3126071428574"/>
    <n v="3430.4075535714287"/>
  </r>
  <r>
    <n v="24"/>
    <x v="2"/>
    <x v="0"/>
    <s v="压力变送器"/>
    <s v="PMC330G.R.F.P150-2WR"/>
    <d v="2003-07-02T00:00:00"/>
    <n v="14"/>
    <s v="台"/>
    <m/>
    <n v="1"/>
    <n v="4672.1400000000003"/>
    <s v="在用"/>
    <n v="0.05"/>
    <n v="233.60700000000003"/>
    <n v="6.7857142857142852E-2"/>
    <n v="317.03807142857147"/>
    <n v="5.6547619047619046E-3"/>
    <n v="26.419839285714289"/>
    <n v="46"/>
    <n v="1215.3126071428574"/>
    <n v="3430.4075535714287"/>
  </r>
  <r>
    <n v="25"/>
    <x v="2"/>
    <x v="1"/>
    <s v="蓄水池"/>
    <m/>
    <d v="2005-01-01T00:00:00"/>
    <n v="40"/>
    <m/>
    <m/>
    <n v="1"/>
    <n v="1219155.29"/>
    <s v="在用"/>
    <n v="0.2"/>
    <n v="243831.05800000002"/>
    <n v="0.02"/>
    <n v="24383.105800000001"/>
    <n v="1.6666666666666668E-3"/>
    <n v="2031.9254833333334"/>
    <n v="28"/>
    <n v="56893.91353333334"/>
    <n v="1160229.4509833334"/>
  </r>
  <r>
    <n v="26"/>
    <x v="2"/>
    <x v="1"/>
    <s v="成品仓库"/>
    <m/>
    <d v="2005-01-01T00:00:00"/>
    <n v="40"/>
    <m/>
    <m/>
    <n v="1"/>
    <n v="1998932.72"/>
    <s v="在用"/>
    <n v="0.2"/>
    <n v="399786.54399999999"/>
    <n v="0.02"/>
    <n v="39978.654399999999"/>
    <n v="1.6666666666666668E-3"/>
    <n v="3331.5545333333334"/>
    <n v="28"/>
    <n v="93283.526933333342"/>
    <n v="1902317.6385333333"/>
  </r>
  <r>
    <n v="27"/>
    <x v="2"/>
    <x v="1"/>
    <s v="尾气站、配电房"/>
    <m/>
    <d v="2005-01-01T00:00:00"/>
    <n v="40"/>
    <m/>
    <m/>
    <n v="1"/>
    <n v="196407.2"/>
    <s v="在用"/>
    <n v="0.2"/>
    <n v="39281.440000000002"/>
    <n v="0.02"/>
    <n v="3928.1440000000002"/>
    <n v="1.6666666666666668E-3"/>
    <n v="327.34533333333337"/>
    <n v="28"/>
    <n v="9165.6693333333351"/>
    <n v="186914.18533333336"/>
  </r>
  <r>
    <n v="28"/>
    <x v="2"/>
    <x v="3"/>
    <s v="油印机"/>
    <n v="4230"/>
    <d v="2005-01-01T00:00:00"/>
    <n v="5"/>
    <s v="台"/>
    <m/>
    <n v="1"/>
    <n v="13920"/>
    <s v="在用"/>
    <n v="0.05"/>
    <n v="696"/>
    <n v="0.19"/>
    <n v="2644.8"/>
    <n v="1.5833333333333335E-2"/>
    <n v="220.4"/>
    <n v="28"/>
    <n v="6171.2"/>
    <n v="7528.4000000000005"/>
  </r>
  <r>
    <n v="29"/>
    <x v="2"/>
    <x v="3"/>
    <s v="复印机"/>
    <s v="NP3020"/>
    <d v="2005-01-01T00:00:00"/>
    <n v="5"/>
    <s v="台"/>
    <m/>
    <n v="1"/>
    <n v="30220"/>
    <s v="在用"/>
    <n v="0.05"/>
    <n v="1511"/>
    <n v="0.19"/>
    <n v="5741.8"/>
    <n v="1.5833333333333335E-2"/>
    <n v="478.48333333333335"/>
    <n v="28"/>
    <n v="13397.533333333333"/>
    <n v="16343.983333333334"/>
  </r>
  <r>
    <n v="30"/>
    <x v="2"/>
    <x v="3"/>
    <s v="臭氧净化器"/>
    <m/>
    <d v="2005-01-01T00:00:00"/>
    <n v="5"/>
    <s v="台"/>
    <m/>
    <n v="1"/>
    <n v="570"/>
    <s v="在用"/>
    <n v="0.05"/>
    <n v="28.5"/>
    <n v="0.19"/>
    <n v="108.3"/>
    <n v="1.5833333333333335E-2"/>
    <n v="9.0250000000000004"/>
    <n v="28"/>
    <n v="252.70000000000002"/>
    <n v="308.27499999999998"/>
  </r>
  <r>
    <n v="31"/>
    <x v="3"/>
    <x v="0"/>
    <s v="叉车"/>
    <m/>
    <d v="2006-12-02T00:00:00"/>
    <n v="14"/>
    <s v="台"/>
    <m/>
    <n v="1"/>
    <n v="95920"/>
    <s v="在用"/>
    <n v="0.05"/>
    <n v="4796"/>
    <n v="6.7857142857142852E-2"/>
    <n v="6508.8571428571431"/>
    <n v="5.6547619047619046E-3"/>
    <n v="542.40476190476193"/>
    <n v="5"/>
    <n v="2712.0238095238096"/>
    <n v="92665.57142857142"/>
  </r>
  <r>
    <n v="32"/>
    <x v="3"/>
    <x v="0"/>
    <s v="高频热气机"/>
    <m/>
    <d v="2006-12-02T00:00:00"/>
    <n v="14"/>
    <s v="台"/>
    <m/>
    <n v="1"/>
    <n v="9005.49"/>
    <s v="在用"/>
    <n v="0.05"/>
    <n v="450.27449999999999"/>
    <n v="6.7857142857142852E-2"/>
    <n v="611.0868214285714"/>
    <n v="5.6547619047619046E-3"/>
    <n v="50.923901785714285"/>
    <n v="5"/>
    <n v="254.61950892857143"/>
    <n v="8699.9465892857133"/>
  </r>
  <r>
    <n v="33"/>
    <x v="3"/>
    <x v="0"/>
    <s v="盘盈设备"/>
    <m/>
    <d v="2006-01-01T00:00:00"/>
    <n v="14"/>
    <m/>
    <m/>
    <n v="1"/>
    <n v="1430920"/>
    <s v="在用"/>
    <n v="0.05"/>
    <n v="71546"/>
    <n v="6.7857142857142852E-2"/>
    <n v="97098.142857142855"/>
    <n v="5.6547619047619046E-3"/>
    <n v="8091.5119047619046"/>
    <n v="16"/>
    <n v="129464.19047619047"/>
    <n v="1293364.2976190476"/>
  </r>
  <r>
    <n v="34"/>
    <x v="3"/>
    <x v="1"/>
    <s v="厂外道路"/>
    <s v="70M"/>
    <d v="1981-07-01T00:00:00"/>
    <n v="40"/>
    <m/>
    <m/>
    <n v="1"/>
    <n v="61864.98"/>
    <s v="在用"/>
    <n v="0.2"/>
    <n v="12372.996000000001"/>
    <n v="0.02"/>
    <n v="1237.2996000000001"/>
    <n v="1.6666666666666668E-3"/>
    <n v="103.1083"/>
    <n v="310"/>
    <n v="31963.573"/>
    <n v="29798.298700000003"/>
  </r>
  <r>
    <n v="35"/>
    <x v="3"/>
    <x v="1"/>
    <s v="厂内道路"/>
    <s v="80M"/>
    <d v="1981-07-01T00:00:00"/>
    <n v="40"/>
    <m/>
    <m/>
    <n v="1"/>
    <n v="32820.980000000003"/>
    <s v="在用"/>
    <n v="0.2"/>
    <n v="6564.1960000000008"/>
    <n v="0.02"/>
    <n v="656.41960000000006"/>
    <n v="1.6666666666666668E-3"/>
    <n v="54.701633333333341"/>
    <n v="310"/>
    <n v="16957.506333333335"/>
    <n v="15808.772033333335"/>
  </r>
  <r>
    <n v="36"/>
    <x v="3"/>
    <x v="1"/>
    <s v="铁路专线仓库"/>
    <s v="405M2"/>
    <d v="1996-01-02T00:00:00"/>
    <n v="40"/>
    <m/>
    <m/>
    <n v="1"/>
    <n v="133269.01999999999"/>
    <s v="在用"/>
    <n v="0.2"/>
    <n v="26653.804"/>
    <n v="0.02"/>
    <n v="2665.3803999999996"/>
    <n v="1.6666666666666668E-3"/>
    <n v="222.11503333333329"/>
    <n v="136"/>
    <n v="30207.644533333329"/>
    <n v="102839.26043333333"/>
  </r>
  <r>
    <n v="37"/>
    <x v="4"/>
    <x v="0"/>
    <s v="水洗筛余物装置"/>
    <s v="TBY - 60"/>
    <d v="1996-03-01T00:00:00"/>
    <n v="14"/>
    <s v="台"/>
    <m/>
    <n v="1"/>
    <n v="3949.1000000000004"/>
    <s v="在用"/>
    <n v="0.05"/>
    <n v="197.45500000000004"/>
    <n v="6.7857142857142852E-2"/>
    <n v="267.9746428571429"/>
    <n v="5.6547619047619046E-3"/>
    <n v="22.331220238095241"/>
    <n v="134"/>
    <n v="2992.3835119047621"/>
    <n v="934.38526785714294"/>
  </r>
  <r>
    <n v="38"/>
    <x v="4"/>
    <x v="0"/>
    <s v="高效动态吸附仪"/>
    <s v="HPDAT   88型"/>
    <d v="1996-11-01T00:00:00"/>
    <n v="14"/>
    <s v="台"/>
    <m/>
    <n v="1"/>
    <n v="21920"/>
    <s v="在用"/>
    <n v="0.05"/>
    <n v="1096"/>
    <n v="6.7857142857142852E-2"/>
    <n v="1487.4285714285713"/>
    <n v="5.6547619047619046E-3"/>
    <n v="123.95238095238095"/>
    <n v="126"/>
    <n v="15618"/>
    <n v="6178.0476190476184"/>
  </r>
  <r>
    <n v="39"/>
    <x v="4"/>
    <x v="0"/>
    <s v="气相层析仪"/>
    <s v="102GD"/>
    <d v="1999-04-02T00:00:00"/>
    <n v="14"/>
    <s v="台"/>
    <m/>
    <n v="1"/>
    <n v="12137.35"/>
    <s v="在用"/>
    <n v="0.05"/>
    <n v="606.86750000000006"/>
    <n v="6.7857142857142852E-2"/>
    <n v="823.60589285714286"/>
    <n v="5.6547619047619046E-3"/>
    <n v="68.63382440476191"/>
    <n v="97"/>
    <n v="6657.4809672619049"/>
    <n v="5411.2352083333335"/>
  </r>
  <r>
    <n v="40"/>
    <x v="4"/>
    <x v="3"/>
    <s v="乐声冷暖空调机"/>
    <m/>
    <d v="2004-09-01T00:00:00"/>
    <n v="5"/>
    <s v="台"/>
    <m/>
    <n v="1"/>
    <n v="8236"/>
    <s v="在用"/>
    <n v="0.05"/>
    <n v="411.8"/>
    <n v="0.19"/>
    <n v="1564.84"/>
    <n v="1.5833333333333335E-2"/>
    <n v="130.40333333333334"/>
    <n v="32"/>
    <n v="4172.9066666666668"/>
    <n v="3932.6899999999996"/>
  </r>
  <r>
    <n v="41"/>
    <x v="4"/>
    <x v="3"/>
    <s v="华凌空调"/>
    <s v="KFR - 25LW"/>
    <d v="2007-04-02T00:00:00"/>
    <n v="5"/>
    <s v="套"/>
    <n v="7521.37"/>
    <n v="2"/>
    <n v="15042.74"/>
    <s v="在用"/>
    <n v="0.05"/>
    <n v="752.13700000000006"/>
    <n v="0.19"/>
    <n v="2858.1205999999997"/>
    <n v="1.5833333333333335E-2"/>
    <n v="238.17671666666664"/>
    <n v="1"/>
    <n v="238.17671666666664"/>
    <n v="14566.386566666666"/>
  </r>
  <r>
    <n v="42"/>
    <x v="4"/>
    <x v="3"/>
    <s v="华凌空调"/>
    <s v="KFR - 60LW"/>
    <d v="2007-04-02T00:00:00"/>
    <n v="5"/>
    <s v="套"/>
    <m/>
    <n v="1"/>
    <n v="6666.67"/>
    <s v="在用"/>
    <n v="0.05"/>
    <n v="333.33350000000002"/>
    <n v="0.19"/>
    <n v="1266.6673000000001"/>
    <n v="1.5833333333333335E-2"/>
    <n v="105.55560833333334"/>
    <n v="1"/>
    <n v="105.55560833333334"/>
    <n v="6455.5587833333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3" minRefreshableVersion="3" createdVersion="3" useAutoFormatting="1" indent="0" outline="1" outlineData="1" showDrill="1" multipleFieldFilters="0" showHeaders="0">
  <location ref="A3:G21" firstHeaderRow="0" firstDataRow="1" firstDataCol="1"/>
  <pivotFields count="21"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numFmtId="177" showAll="0"/>
    <pivotField showAll="0"/>
    <pivotField showAll="0"/>
    <pivotField showAll="0"/>
    <pivotField showAll="0"/>
    <pivotField dataField="1" numFmtId="180" showAll="0"/>
    <pivotField showAll="0"/>
    <pivotField numFmtId="9" showAll="0"/>
    <pivotField dataField="1" numFmtId="180" showAll="0"/>
    <pivotField showAll="0"/>
    <pivotField dataField="1" showAll="0"/>
    <pivotField showAll="0"/>
    <pivotField dataField="1" showAll="0"/>
    <pivotField showAll="0"/>
    <pivotField dataField="1" showAll="0"/>
    <pivotField dataField="1" showAll="0"/>
  </pivotFields>
  <rowFields count="2">
    <field x="2"/>
    <field x="1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2"/>
    </i>
    <i r="1">
      <x v="4"/>
    </i>
    <i>
      <x v="3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原值" fld="10" baseField="0" baseItem="0"/>
    <dataField name=" 净残值" fld="13" baseField="0" baseItem="0"/>
    <dataField name=" 年折旧额" fld="15" baseField="0" baseItem="0"/>
    <dataField name=" 月折旧额" fld="17" baseField="0" baseItem="0"/>
    <dataField name=" 累计折旧" fld="19" baseField="0" baseItem="0"/>
    <dataField name=" 折余价值" fld="20" baseField="0" baseItem="0"/>
  </dataFields>
  <formats count="3">
    <format dxfId="0">
      <pivotArea type="all" dataOnly="0" outline="0" fieldPosition="0"/>
    </format>
    <format dxfId="1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53"/>
  <sheetViews>
    <sheetView topLeftCell="C1" workbookViewId="0">
      <pane ySplit="4" topLeftCell="A5" activePane="bottomLeft" state="frozen"/>
      <selection/>
      <selection pane="bottomLeft" activeCell="C1" sqref="$A1:$XFD1048576"/>
    </sheetView>
  </sheetViews>
  <sheetFormatPr defaultColWidth="9" defaultRowHeight="13.5"/>
  <cols>
    <col min="2" max="2" width="4.875" customWidth="1"/>
    <col min="3" max="3" width="10.75" customWidth="1"/>
    <col min="4" max="4" width="12" customWidth="1"/>
    <col min="5" max="5" width="13.625" customWidth="1"/>
    <col min="6" max="6" width="16.125" customWidth="1"/>
    <col min="7" max="7" width="9.25" customWidth="1"/>
    <col min="8" max="8" width="8.5" customWidth="1"/>
    <col min="9" max="9" width="4.75" customWidth="1"/>
    <col min="10" max="10" width="8.875" customWidth="1"/>
    <col min="11" max="11" width="5.25" customWidth="1"/>
    <col min="12" max="12" width="7.625" customWidth="1"/>
    <col min="13" max="13" width="10.375" customWidth="1"/>
    <col min="14" max="14" width="7.125" customWidth="1"/>
    <col min="15" max="15" width="14.375" customWidth="1"/>
    <col min="16" max="16" width="9.875" customWidth="1"/>
    <col min="17" max="17" width="9" customWidth="1"/>
    <col min="18" max="18" width="12.5" customWidth="1"/>
  </cols>
  <sheetData>
    <row r="1" ht="42.75" customHeight="1" spans="2:15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ht="12" customHeight="1" spans="2:17">
      <c r="B2" s="12" t="s">
        <v>1</v>
      </c>
      <c r="C2" s="12"/>
      <c r="D2" s="12"/>
      <c r="E2" s="12"/>
      <c r="F2" s="12" t="s">
        <v>2</v>
      </c>
      <c r="G2" s="12"/>
      <c r="H2" s="12"/>
      <c r="I2" s="12"/>
      <c r="J2" s="12"/>
      <c r="K2" s="12"/>
      <c r="L2" s="12"/>
      <c r="M2" s="12" t="s">
        <v>3</v>
      </c>
      <c r="N2" s="12"/>
      <c r="O2" s="12"/>
      <c r="P2" s="20">
        <f ca="1">TODAY()</f>
        <v>45261</v>
      </c>
      <c r="Q2" s="12"/>
    </row>
    <row r="3" ht="21" customHeight="1" spans="2:18">
      <c r="B3" s="13" t="s">
        <v>4</v>
      </c>
      <c r="C3" s="13"/>
      <c r="D3" s="13"/>
      <c r="E3" s="13"/>
      <c r="F3" s="13" t="s">
        <v>5</v>
      </c>
      <c r="G3" s="13"/>
      <c r="H3" s="13"/>
      <c r="I3" s="13"/>
      <c r="J3" s="13"/>
      <c r="K3" s="13"/>
      <c r="L3" s="13"/>
      <c r="M3" s="13" t="s">
        <v>6</v>
      </c>
      <c r="N3" s="13"/>
      <c r="O3" s="13"/>
      <c r="P3" s="13" t="s">
        <v>7</v>
      </c>
      <c r="Q3" s="13"/>
      <c r="R3" s="28"/>
    </row>
    <row r="4" ht="39" customHeight="1" spans="2:18">
      <c r="B4" s="14" t="s">
        <v>8</v>
      </c>
      <c r="C4" s="15" t="s">
        <v>9</v>
      </c>
      <c r="D4" s="15" t="s">
        <v>10</v>
      </c>
      <c r="E4" s="15" t="s">
        <v>11</v>
      </c>
      <c r="F4" s="15" t="s">
        <v>12</v>
      </c>
      <c r="G4" s="15" t="s">
        <v>13</v>
      </c>
      <c r="H4" s="15" t="s">
        <v>14</v>
      </c>
      <c r="I4" s="15" t="s">
        <v>15</v>
      </c>
      <c r="J4" s="15" t="s">
        <v>16</v>
      </c>
      <c r="K4" s="15" t="s">
        <v>17</v>
      </c>
      <c r="L4" s="15" t="s">
        <v>18</v>
      </c>
      <c r="M4" s="15" t="s">
        <v>19</v>
      </c>
      <c r="N4" s="15" t="s">
        <v>20</v>
      </c>
      <c r="O4" s="15" t="s">
        <v>21</v>
      </c>
      <c r="P4" s="21" t="s">
        <v>22</v>
      </c>
      <c r="Q4" s="21" t="s">
        <v>23</v>
      </c>
      <c r="R4" s="21" t="s">
        <v>24</v>
      </c>
    </row>
    <row r="5" customHeight="1" spans="2:18">
      <c r="B5" s="16">
        <v>1</v>
      </c>
      <c r="C5" s="17" t="s">
        <v>25</v>
      </c>
      <c r="D5" s="17" t="s">
        <v>26</v>
      </c>
      <c r="E5" s="17" t="s">
        <v>27</v>
      </c>
      <c r="F5" s="17" t="s">
        <v>28</v>
      </c>
      <c r="G5" s="18">
        <v>36162</v>
      </c>
      <c r="H5" s="17">
        <v>40</v>
      </c>
      <c r="I5" s="17"/>
      <c r="J5" s="22">
        <v>420000</v>
      </c>
      <c r="K5" s="17">
        <v>1</v>
      </c>
      <c r="L5" s="22">
        <f>J5*K5</f>
        <v>420000</v>
      </c>
      <c r="M5" s="17" t="str">
        <f ca="1">IF(AND(YEAR($P$2)=YEAR(G5),MONTH($P$2)=MONTH(G5)),"当月新增",IF((DAYS360(G5,$P$2))/365&lt;=H5,"正常使用","报废"))</f>
        <v>正常使用</v>
      </c>
      <c r="N5" s="23">
        <v>0.2</v>
      </c>
      <c r="O5" s="24">
        <f t="shared" ref="O5:O46" si="0">L5*N5</f>
        <v>84000</v>
      </c>
      <c r="P5" s="25">
        <f ca="1">IF(B5="","",IF(M5="当月新增",0,(YEAR($P$2)-YEAR(G5))*12+MONTH($P$2)-MONTH(G5)-1))</f>
        <v>298</v>
      </c>
      <c r="Q5" s="25">
        <f ca="1">IF(M5="报废",0,IF(AND(YEAR(G5)&lt;YEAR($P$2),YEAR($P$2)&lt;(YEAR(G5)+H5)),12,12-MONTH(G5)))</f>
        <v>12</v>
      </c>
      <c r="R5" s="25" t="s">
        <v>29</v>
      </c>
    </row>
    <row r="6" customHeight="1" spans="2:18">
      <c r="B6" s="16">
        <v>2</v>
      </c>
      <c r="C6" s="17" t="s">
        <v>25</v>
      </c>
      <c r="D6" s="17" t="s">
        <v>26</v>
      </c>
      <c r="E6" s="17" t="s">
        <v>30</v>
      </c>
      <c r="F6" s="17"/>
      <c r="G6" s="18">
        <v>36131</v>
      </c>
      <c r="H6" s="17">
        <v>40</v>
      </c>
      <c r="I6" s="17"/>
      <c r="J6" s="22">
        <v>236800</v>
      </c>
      <c r="K6" s="17">
        <v>1</v>
      </c>
      <c r="L6" s="22">
        <f t="shared" ref="L6:L46" si="1">J6*K6</f>
        <v>236800</v>
      </c>
      <c r="M6" s="17" t="str">
        <f ca="1" t="shared" ref="M6:M27" si="2">IF(AND(YEAR($P$2)=YEAR(G6),MONTH($P$2)=MONTH(G6)),"当月新增",IF((DAYS360(G6,$P$2))/365&lt;=H6,"正常使用","报废"))</f>
        <v>正常使用</v>
      </c>
      <c r="N6" s="23">
        <v>0.2</v>
      </c>
      <c r="O6" s="24">
        <f t="shared" si="0"/>
        <v>47360</v>
      </c>
      <c r="P6" s="25">
        <f ca="1" t="shared" ref="P6:P46" si="3">IF(B6="","",IF(M6="当月新增",0,(YEAR($P$2)-YEAR(G6))*12+MONTH($P$2)-MONTH(G6)-1))</f>
        <v>299</v>
      </c>
      <c r="Q6" s="25">
        <f ca="1" t="shared" ref="Q6:Q24" si="4">IF(M6="报废",0,IF(AND(YEAR(G6)&lt;YEAR($P$2),YEAR($P$2)&lt;(YEAR(G6)+H6)),12,12-MONTH(G6)))</f>
        <v>12</v>
      </c>
      <c r="R6" s="25" t="s">
        <v>31</v>
      </c>
    </row>
    <row r="7" customHeight="1" spans="2:18">
      <c r="B7" s="16">
        <v>3</v>
      </c>
      <c r="C7" s="17" t="s">
        <v>25</v>
      </c>
      <c r="D7" s="17" t="s">
        <v>26</v>
      </c>
      <c r="E7" s="17" t="s">
        <v>32</v>
      </c>
      <c r="F7" s="17"/>
      <c r="G7" s="18">
        <v>36162</v>
      </c>
      <c r="H7" s="17">
        <v>40</v>
      </c>
      <c r="I7" s="17"/>
      <c r="J7" s="22">
        <v>402600</v>
      </c>
      <c r="K7" s="17">
        <v>1</v>
      </c>
      <c r="L7" s="22">
        <f t="shared" si="1"/>
        <v>402600</v>
      </c>
      <c r="M7" s="17" t="str">
        <f ca="1" t="shared" si="2"/>
        <v>正常使用</v>
      </c>
      <c r="N7" s="23">
        <v>0.2</v>
      </c>
      <c r="O7" s="24">
        <f t="shared" si="0"/>
        <v>80520</v>
      </c>
      <c r="P7" s="25">
        <f ca="1" t="shared" si="3"/>
        <v>298</v>
      </c>
      <c r="Q7" s="25">
        <f ca="1" t="shared" si="4"/>
        <v>12</v>
      </c>
      <c r="R7" s="25" t="s">
        <v>33</v>
      </c>
    </row>
    <row r="8" customHeight="1" spans="2:18">
      <c r="B8" s="16">
        <v>4</v>
      </c>
      <c r="C8" s="17" t="s">
        <v>25</v>
      </c>
      <c r="D8" s="17" t="s">
        <v>34</v>
      </c>
      <c r="E8" s="17" t="s">
        <v>35</v>
      </c>
      <c r="F8" s="17" t="s">
        <v>36</v>
      </c>
      <c r="G8" s="18">
        <v>36800</v>
      </c>
      <c r="H8" s="17">
        <v>12</v>
      </c>
      <c r="I8" s="17" t="s">
        <v>37</v>
      </c>
      <c r="J8" s="22">
        <v>384920</v>
      </c>
      <c r="K8" s="17">
        <v>2</v>
      </c>
      <c r="L8" s="22">
        <f t="shared" si="1"/>
        <v>769840</v>
      </c>
      <c r="M8" s="17" t="str">
        <f ca="1" t="shared" si="2"/>
        <v>报废</v>
      </c>
      <c r="N8" s="23">
        <v>0.05</v>
      </c>
      <c r="O8" s="24">
        <f t="shared" si="0"/>
        <v>38492</v>
      </c>
      <c r="P8" s="25">
        <f ca="1" t="shared" si="3"/>
        <v>277</v>
      </c>
      <c r="Q8" s="25">
        <f ca="1" t="shared" si="4"/>
        <v>0</v>
      </c>
      <c r="R8" s="25" t="s">
        <v>33</v>
      </c>
    </row>
    <row r="9" customHeight="1" spans="2:18">
      <c r="B9" s="16">
        <v>5</v>
      </c>
      <c r="C9" s="17" t="s">
        <v>25</v>
      </c>
      <c r="D9" s="17" t="s">
        <v>34</v>
      </c>
      <c r="E9" s="17" t="s">
        <v>38</v>
      </c>
      <c r="F9" s="17" t="s">
        <v>39</v>
      </c>
      <c r="G9" s="18">
        <v>36831</v>
      </c>
      <c r="H9" s="17">
        <v>12</v>
      </c>
      <c r="I9" s="17" t="s">
        <v>37</v>
      </c>
      <c r="J9" s="22">
        <v>188670</v>
      </c>
      <c r="K9" s="17">
        <v>1</v>
      </c>
      <c r="L9" s="22">
        <f t="shared" si="1"/>
        <v>188670</v>
      </c>
      <c r="M9" s="17" t="str">
        <f ca="1" t="shared" si="2"/>
        <v>报废</v>
      </c>
      <c r="N9" s="23">
        <v>0.05</v>
      </c>
      <c r="O9" s="24">
        <f t="shared" si="0"/>
        <v>9433.5</v>
      </c>
      <c r="P9" s="25">
        <f ca="1" t="shared" si="3"/>
        <v>276</v>
      </c>
      <c r="Q9" s="25">
        <f ca="1" t="shared" si="4"/>
        <v>0</v>
      </c>
      <c r="R9" s="25" t="s">
        <v>29</v>
      </c>
    </row>
    <row r="10" spans="2:18">
      <c r="B10" s="16">
        <v>6</v>
      </c>
      <c r="C10" s="17" t="s">
        <v>25</v>
      </c>
      <c r="D10" s="17" t="s">
        <v>40</v>
      </c>
      <c r="E10" s="17" t="s">
        <v>41</v>
      </c>
      <c r="F10" s="17" t="s">
        <v>42</v>
      </c>
      <c r="G10" s="18">
        <v>36771</v>
      </c>
      <c r="H10" s="17">
        <v>15</v>
      </c>
      <c r="I10" s="17" t="s">
        <v>37</v>
      </c>
      <c r="J10" s="17">
        <v>100600</v>
      </c>
      <c r="K10" s="17">
        <v>5</v>
      </c>
      <c r="L10" s="22">
        <f t="shared" si="1"/>
        <v>503000</v>
      </c>
      <c r="M10" s="17" t="str">
        <f ca="1" t="shared" si="2"/>
        <v>报废</v>
      </c>
      <c r="N10" s="23">
        <v>0.05</v>
      </c>
      <c r="O10" s="24">
        <f t="shared" si="0"/>
        <v>25150</v>
      </c>
      <c r="P10" s="25">
        <f ca="1" t="shared" si="3"/>
        <v>278</v>
      </c>
      <c r="Q10" s="25">
        <f ca="1" t="shared" si="4"/>
        <v>0</v>
      </c>
      <c r="R10" s="25" t="s">
        <v>29</v>
      </c>
    </row>
    <row r="11" spans="2:18">
      <c r="B11" s="16">
        <v>7</v>
      </c>
      <c r="C11" s="17" t="s">
        <v>25</v>
      </c>
      <c r="D11" s="17" t="s">
        <v>40</v>
      </c>
      <c r="E11" s="17" t="s">
        <v>43</v>
      </c>
      <c r="F11" s="17" t="s">
        <v>44</v>
      </c>
      <c r="G11" s="18">
        <v>41061</v>
      </c>
      <c r="H11" s="17">
        <v>14</v>
      </c>
      <c r="I11" s="17" t="s">
        <v>45</v>
      </c>
      <c r="J11" s="17">
        <v>2265</v>
      </c>
      <c r="K11" s="17">
        <v>2</v>
      </c>
      <c r="L11" s="22">
        <f t="shared" si="1"/>
        <v>4530</v>
      </c>
      <c r="M11" s="17" t="str">
        <f ca="1" t="shared" si="2"/>
        <v>正常使用</v>
      </c>
      <c r="N11" s="23">
        <v>0.05</v>
      </c>
      <c r="O11" s="24">
        <f t="shared" si="0"/>
        <v>226.5</v>
      </c>
      <c r="P11" s="25">
        <f ca="1" t="shared" si="3"/>
        <v>137</v>
      </c>
      <c r="Q11" s="25">
        <f ca="1" t="shared" si="4"/>
        <v>12</v>
      </c>
      <c r="R11" s="25" t="s">
        <v>29</v>
      </c>
    </row>
    <row r="12" spans="2:18">
      <c r="B12" s="16">
        <v>8</v>
      </c>
      <c r="C12" s="17" t="s">
        <v>25</v>
      </c>
      <c r="D12" s="17" t="s">
        <v>40</v>
      </c>
      <c r="E12" s="17" t="s">
        <v>46</v>
      </c>
      <c r="F12" s="17" t="s">
        <v>47</v>
      </c>
      <c r="G12" s="18">
        <v>38261</v>
      </c>
      <c r="H12" s="17">
        <v>14</v>
      </c>
      <c r="I12" s="17" t="s">
        <v>45</v>
      </c>
      <c r="J12" s="17">
        <v>1980</v>
      </c>
      <c r="K12" s="17">
        <v>2</v>
      </c>
      <c r="L12" s="22">
        <f t="shared" si="1"/>
        <v>3960</v>
      </c>
      <c r="M12" s="17" t="str">
        <f ca="1" t="shared" si="2"/>
        <v>报废</v>
      </c>
      <c r="N12" s="23">
        <v>0.05</v>
      </c>
      <c r="O12" s="24">
        <f t="shared" si="0"/>
        <v>198</v>
      </c>
      <c r="P12" s="25">
        <f ca="1" t="shared" si="3"/>
        <v>229</v>
      </c>
      <c r="Q12" s="25">
        <f ca="1" t="shared" si="4"/>
        <v>0</v>
      </c>
      <c r="R12" s="25" t="s">
        <v>29</v>
      </c>
    </row>
    <row r="13" spans="2:18">
      <c r="B13" s="16">
        <v>9</v>
      </c>
      <c r="C13" s="17" t="s">
        <v>25</v>
      </c>
      <c r="D13" s="17" t="s">
        <v>48</v>
      </c>
      <c r="E13" s="17" t="s">
        <v>49</v>
      </c>
      <c r="F13" s="17" t="s">
        <v>50</v>
      </c>
      <c r="G13" s="18">
        <v>38839</v>
      </c>
      <c r="H13" s="17">
        <v>5</v>
      </c>
      <c r="I13" s="17" t="s">
        <v>51</v>
      </c>
      <c r="J13" s="22">
        <v>39338</v>
      </c>
      <c r="K13" s="17">
        <v>5</v>
      </c>
      <c r="L13" s="22">
        <f t="shared" si="1"/>
        <v>196690</v>
      </c>
      <c r="M13" s="17" t="str">
        <f ca="1" t="shared" si="2"/>
        <v>报废</v>
      </c>
      <c r="N13" s="23">
        <v>0.05</v>
      </c>
      <c r="O13" s="24">
        <f t="shared" si="0"/>
        <v>9834.5</v>
      </c>
      <c r="P13" s="25">
        <f ca="1" t="shared" si="3"/>
        <v>210</v>
      </c>
      <c r="Q13" s="25">
        <f ca="1" t="shared" si="4"/>
        <v>0</v>
      </c>
      <c r="R13" s="25" t="s">
        <v>52</v>
      </c>
    </row>
    <row r="14" spans="2:18">
      <c r="B14" s="16">
        <v>10</v>
      </c>
      <c r="C14" s="17" t="s">
        <v>25</v>
      </c>
      <c r="D14" s="17" t="s">
        <v>48</v>
      </c>
      <c r="E14" s="17" t="s">
        <v>53</v>
      </c>
      <c r="F14" s="17" t="s">
        <v>54</v>
      </c>
      <c r="G14" s="18">
        <v>37378</v>
      </c>
      <c r="H14" s="17">
        <v>5</v>
      </c>
      <c r="I14" s="17" t="s">
        <v>45</v>
      </c>
      <c r="J14" s="22">
        <v>1520</v>
      </c>
      <c r="K14" s="17">
        <v>4</v>
      </c>
      <c r="L14" s="22">
        <f t="shared" si="1"/>
        <v>6080</v>
      </c>
      <c r="M14" s="17" t="str">
        <f ca="1" t="shared" si="2"/>
        <v>报废</v>
      </c>
      <c r="N14" s="23">
        <v>0.05</v>
      </c>
      <c r="O14" s="24">
        <f t="shared" si="0"/>
        <v>304</v>
      </c>
      <c r="P14" s="25">
        <f ca="1" t="shared" si="3"/>
        <v>258</v>
      </c>
      <c r="Q14" s="25">
        <f ca="1" t="shared" si="4"/>
        <v>0</v>
      </c>
      <c r="R14" s="25" t="s">
        <v>52</v>
      </c>
    </row>
    <row r="15" spans="2:18">
      <c r="B15" s="16">
        <v>11</v>
      </c>
      <c r="C15" s="17" t="s">
        <v>25</v>
      </c>
      <c r="D15" s="17" t="s">
        <v>48</v>
      </c>
      <c r="E15" s="17" t="s">
        <v>55</v>
      </c>
      <c r="F15" s="17"/>
      <c r="G15" s="18">
        <v>39388</v>
      </c>
      <c r="H15" s="17">
        <v>5</v>
      </c>
      <c r="I15" s="17" t="s">
        <v>45</v>
      </c>
      <c r="J15" s="17">
        <v>5250</v>
      </c>
      <c r="K15" s="17">
        <v>2</v>
      </c>
      <c r="L15" s="22">
        <f t="shared" si="1"/>
        <v>10500</v>
      </c>
      <c r="M15" s="17" t="str">
        <f ca="1" t="shared" si="2"/>
        <v>报废</v>
      </c>
      <c r="N15" s="23">
        <v>0.05</v>
      </c>
      <c r="O15" s="24">
        <f t="shared" si="0"/>
        <v>525</v>
      </c>
      <c r="P15" s="25">
        <f ca="1" t="shared" si="3"/>
        <v>192</v>
      </c>
      <c r="Q15" s="25">
        <f ca="1" t="shared" si="4"/>
        <v>0</v>
      </c>
      <c r="R15" s="25" t="s">
        <v>52</v>
      </c>
    </row>
    <row r="16" spans="2:18">
      <c r="B16" s="16">
        <v>12</v>
      </c>
      <c r="C16" s="17" t="s">
        <v>25</v>
      </c>
      <c r="D16" s="17" t="s">
        <v>48</v>
      </c>
      <c r="E16" s="17" t="s">
        <v>56</v>
      </c>
      <c r="F16" s="17"/>
      <c r="G16" s="18">
        <v>40452</v>
      </c>
      <c r="H16" s="17">
        <v>5</v>
      </c>
      <c r="I16" s="17" t="s">
        <v>45</v>
      </c>
      <c r="J16" s="17">
        <v>2980</v>
      </c>
      <c r="K16" s="17">
        <v>4</v>
      </c>
      <c r="L16" s="22">
        <f t="shared" si="1"/>
        <v>11920</v>
      </c>
      <c r="M16" s="17" t="str">
        <f ca="1" t="shared" si="2"/>
        <v>报废</v>
      </c>
      <c r="N16" s="23">
        <v>0.05</v>
      </c>
      <c r="O16" s="24">
        <f t="shared" si="0"/>
        <v>596</v>
      </c>
      <c r="P16" s="25">
        <f ca="1" t="shared" si="3"/>
        <v>157</v>
      </c>
      <c r="Q16" s="25">
        <f ca="1" t="shared" si="4"/>
        <v>0</v>
      </c>
      <c r="R16" s="25" t="s">
        <v>33</v>
      </c>
    </row>
    <row r="17" spans="2:18">
      <c r="B17" s="16">
        <v>13</v>
      </c>
      <c r="C17" s="17" t="s">
        <v>57</v>
      </c>
      <c r="D17" s="17" t="s">
        <v>40</v>
      </c>
      <c r="E17" s="17" t="s">
        <v>58</v>
      </c>
      <c r="F17" s="17" t="s">
        <v>59</v>
      </c>
      <c r="G17" s="18">
        <v>35125</v>
      </c>
      <c r="H17" s="17">
        <v>14</v>
      </c>
      <c r="I17" s="17" t="s">
        <v>45</v>
      </c>
      <c r="J17" s="22">
        <v>3950</v>
      </c>
      <c r="K17" s="17">
        <v>1</v>
      </c>
      <c r="L17" s="22">
        <f t="shared" si="1"/>
        <v>3950</v>
      </c>
      <c r="M17" s="17" t="str">
        <f ca="1" t="shared" si="2"/>
        <v>报废</v>
      </c>
      <c r="N17" s="23">
        <v>0.05</v>
      </c>
      <c r="O17" s="24">
        <f t="shared" si="0"/>
        <v>197.5</v>
      </c>
      <c r="P17" s="25">
        <f ca="1" t="shared" si="3"/>
        <v>332</v>
      </c>
      <c r="Q17" s="25">
        <f ca="1" t="shared" si="4"/>
        <v>0</v>
      </c>
      <c r="R17" s="25" t="s">
        <v>33</v>
      </c>
    </row>
    <row r="18" spans="2:18">
      <c r="B18" s="16">
        <v>14</v>
      </c>
      <c r="C18" s="17" t="s">
        <v>57</v>
      </c>
      <c r="D18" s="17" t="s">
        <v>40</v>
      </c>
      <c r="E18" s="17" t="s">
        <v>60</v>
      </c>
      <c r="F18" s="17" t="s">
        <v>61</v>
      </c>
      <c r="G18" s="18">
        <v>35370</v>
      </c>
      <c r="H18" s="17">
        <v>14</v>
      </c>
      <c r="I18" s="17" t="s">
        <v>45</v>
      </c>
      <c r="J18" s="22">
        <v>21920</v>
      </c>
      <c r="K18" s="17">
        <v>1</v>
      </c>
      <c r="L18" s="22">
        <f t="shared" si="1"/>
        <v>21920</v>
      </c>
      <c r="M18" s="17" t="str">
        <f ca="1" t="shared" si="2"/>
        <v>报废</v>
      </c>
      <c r="N18" s="23">
        <v>0.05</v>
      </c>
      <c r="O18" s="24">
        <f t="shared" si="0"/>
        <v>1096</v>
      </c>
      <c r="P18" s="25">
        <f ca="1" t="shared" si="3"/>
        <v>324</v>
      </c>
      <c r="Q18" s="25">
        <f ca="1" t="shared" si="4"/>
        <v>0</v>
      </c>
      <c r="R18" s="25" t="s">
        <v>33</v>
      </c>
    </row>
    <row r="19" spans="2:18">
      <c r="B19" s="16">
        <v>15</v>
      </c>
      <c r="C19" s="17" t="s">
        <v>57</v>
      </c>
      <c r="D19" s="17" t="s">
        <v>40</v>
      </c>
      <c r="E19" s="17" t="s">
        <v>62</v>
      </c>
      <c r="F19" s="17" t="s">
        <v>63</v>
      </c>
      <c r="G19" s="18">
        <v>36252</v>
      </c>
      <c r="H19" s="17">
        <v>14</v>
      </c>
      <c r="I19" s="17" t="s">
        <v>45</v>
      </c>
      <c r="J19" s="22">
        <v>10130</v>
      </c>
      <c r="K19" s="17">
        <v>1</v>
      </c>
      <c r="L19" s="22">
        <f t="shared" si="1"/>
        <v>10130</v>
      </c>
      <c r="M19" s="17" t="str">
        <f ca="1" t="shared" si="2"/>
        <v>报废</v>
      </c>
      <c r="N19" s="23">
        <v>0.05</v>
      </c>
      <c r="O19" s="24">
        <f t="shared" si="0"/>
        <v>506.5</v>
      </c>
      <c r="P19" s="25">
        <f ca="1" t="shared" si="3"/>
        <v>295</v>
      </c>
      <c r="Q19" s="25">
        <f ca="1" t="shared" si="4"/>
        <v>0</v>
      </c>
      <c r="R19" s="25" t="s">
        <v>33</v>
      </c>
    </row>
    <row r="20" spans="2:18">
      <c r="B20" s="16">
        <v>16</v>
      </c>
      <c r="C20" s="17" t="s">
        <v>57</v>
      </c>
      <c r="D20" s="17" t="s">
        <v>48</v>
      </c>
      <c r="E20" s="17" t="s">
        <v>64</v>
      </c>
      <c r="F20" s="17"/>
      <c r="G20" s="18">
        <v>38231</v>
      </c>
      <c r="H20" s="17">
        <v>5</v>
      </c>
      <c r="I20" s="17" t="s">
        <v>45</v>
      </c>
      <c r="J20" s="22">
        <v>8236</v>
      </c>
      <c r="K20" s="17">
        <v>2</v>
      </c>
      <c r="L20" s="22">
        <f t="shared" si="1"/>
        <v>16472</v>
      </c>
      <c r="M20" s="17" t="str">
        <f ca="1" t="shared" si="2"/>
        <v>报废</v>
      </c>
      <c r="N20" s="23">
        <v>0.05</v>
      </c>
      <c r="O20" s="24">
        <f t="shared" si="0"/>
        <v>823.6</v>
      </c>
      <c r="P20" s="25">
        <f ca="1" t="shared" si="3"/>
        <v>230</v>
      </c>
      <c r="Q20" s="25">
        <f ca="1" t="shared" si="4"/>
        <v>0</v>
      </c>
      <c r="R20" s="25" t="s">
        <v>31</v>
      </c>
    </row>
    <row r="21" spans="2:18">
      <c r="B21" s="16">
        <v>17</v>
      </c>
      <c r="C21" s="17" t="s">
        <v>57</v>
      </c>
      <c r="D21" s="17" t="s">
        <v>48</v>
      </c>
      <c r="E21" s="17" t="s">
        <v>65</v>
      </c>
      <c r="F21" s="17" t="s">
        <v>66</v>
      </c>
      <c r="G21" s="18">
        <v>39174</v>
      </c>
      <c r="H21" s="17">
        <v>5</v>
      </c>
      <c r="I21" s="17" t="s">
        <v>51</v>
      </c>
      <c r="J21" s="22">
        <v>6000</v>
      </c>
      <c r="K21" s="17">
        <v>2</v>
      </c>
      <c r="L21" s="22">
        <f t="shared" si="1"/>
        <v>12000</v>
      </c>
      <c r="M21" s="17" t="str">
        <f ca="1" t="shared" si="2"/>
        <v>报废</v>
      </c>
      <c r="N21" s="23">
        <v>0.05</v>
      </c>
      <c r="O21" s="24">
        <f t="shared" si="0"/>
        <v>600</v>
      </c>
      <c r="P21" s="25">
        <f ca="1" t="shared" si="3"/>
        <v>199</v>
      </c>
      <c r="Q21" s="25">
        <f ca="1" t="shared" si="4"/>
        <v>0</v>
      </c>
      <c r="R21" s="25" t="s">
        <v>31</v>
      </c>
    </row>
    <row r="22" spans="2:18">
      <c r="B22" s="16">
        <v>18</v>
      </c>
      <c r="C22" s="17" t="s">
        <v>57</v>
      </c>
      <c r="D22" s="17" t="s">
        <v>48</v>
      </c>
      <c r="E22" s="17" t="s">
        <v>65</v>
      </c>
      <c r="F22" s="17" t="s">
        <v>67</v>
      </c>
      <c r="G22" s="18">
        <v>39174</v>
      </c>
      <c r="H22" s="17">
        <v>5</v>
      </c>
      <c r="I22" s="17" t="s">
        <v>51</v>
      </c>
      <c r="J22" s="22">
        <v>4400</v>
      </c>
      <c r="K22" s="17">
        <v>2</v>
      </c>
      <c r="L22" s="22">
        <f t="shared" si="1"/>
        <v>8800</v>
      </c>
      <c r="M22" s="17" t="str">
        <f ca="1" t="shared" si="2"/>
        <v>报废</v>
      </c>
      <c r="N22" s="23">
        <v>0.05</v>
      </c>
      <c r="O22" s="24">
        <f t="shared" si="0"/>
        <v>440</v>
      </c>
      <c r="P22" s="25">
        <f ca="1" t="shared" si="3"/>
        <v>199</v>
      </c>
      <c r="Q22" s="25">
        <f ca="1" t="shared" si="4"/>
        <v>0</v>
      </c>
      <c r="R22" s="25" t="s">
        <v>31</v>
      </c>
    </row>
    <row r="23" spans="2:18">
      <c r="B23" s="16">
        <v>19</v>
      </c>
      <c r="C23" s="17" t="s">
        <v>68</v>
      </c>
      <c r="D23" s="17" t="s">
        <v>26</v>
      </c>
      <c r="E23" s="17" t="s">
        <v>69</v>
      </c>
      <c r="F23" s="17"/>
      <c r="G23" s="18">
        <v>31048</v>
      </c>
      <c r="H23" s="17">
        <v>40</v>
      </c>
      <c r="I23" s="17"/>
      <c r="J23" s="22">
        <v>125000</v>
      </c>
      <c r="K23" s="17">
        <v>1</v>
      </c>
      <c r="L23" s="22">
        <f t="shared" si="1"/>
        <v>125000</v>
      </c>
      <c r="M23" s="17" t="str">
        <f ca="1" t="shared" si="2"/>
        <v>正常使用</v>
      </c>
      <c r="N23" s="23">
        <v>0.2</v>
      </c>
      <c r="O23" s="24">
        <f t="shared" si="0"/>
        <v>25000</v>
      </c>
      <c r="P23" s="25">
        <f ca="1" t="shared" si="3"/>
        <v>466</v>
      </c>
      <c r="Q23" s="25">
        <f ca="1" t="shared" si="4"/>
        <v>12</v>
      </c>
      <c r="R23" s="25" t="s">
        <v>31</v>
      </c>
    </row>
    <row r="24" spans="2:18">
      <c r="B24" s="16">
        <v>20</v>
      </c>
      <c r="C24" s="17" t="s">
        <v>68</v>
      </c>
      <c r="D24" s="17" t="s">
        <v>26</v>
      </c>
      <c r="E24" s="17" t="s">
        <v>70</v>
      </c>
      <c r="F24" s="17"/>
      <c r="G24" s="18">
        <v>31595</v>
      </c>
      <c r="H24" s="17">
        <v>40</v>
      </c>
      <c r="I24" s="17"/>
      <c r="J24" s="22">
        <v>13432</v>
      </c>
      <c r="K24" s="17">
        <v>1</v>
      </c>
      <c r="L24" s="22">
        <f t="shared" si="1"/>
        <v>13432</v>
      </c>
      <c r="M24" s="17" t="str">
        <f ca="1" t="shared" si="2"/>
        <v>正常使用</v>
      </c>
      <c r="N24" s="23">
        <v>0.2</v>
      </c>
      <c r="O24" s="24">
        <f t="shared" si="0"/>
        <v>2686.4</v>
      </c>
      <c r="P24" s="25">
        <f ca="1" t="shared" si="3"/>
        <v>448</v>
      </c>
      <c r="Q24" s="25">
        <f ca="1" t="shared" si="4"/>
        <v>12</v>
      </c>
      <c r="R24" s="25" t="s">
        <v>31</v>
      </c>
    </row>
    <row r="25" spans="2:18">
      <c r="B25" s="16">
        <v>21</v>
      </c>
      <c r="C25" s="17" t="s">
        <v>68</v>
      </c>
      <c r="D25" s="17" t="s">
        <v>26</v>
      </c>
      <c r="E25" s="17" t="s">
        <v>71</v>
      </c>
      <c r="F25" s="17"/>
      <c r="G25" s="18">
        <v>32509</v>
      </c>
      <c r="H25" s="17">
        <v>40</v>
      </c>
      <c r="I25" s="17"/>
      <c r="J25" s="22">
        <v>43408</v>
      </c>
      <c r="K25" s="17">
        <v>1</v>
      </c>
      <c r="L25" s="22">
        <f t="shared" si="1"/>
        <v>43408</v>
      </c>
      <c r="M25" s="17" t="str">
        <f ca="1" t="shared" si="2"/>
        <v>正常使用</v>
      </c>
      <c r="N25" s="23">
        <v>0.2</v>
      </c>
      <c r="O25" s="24">
        <f t="shared" si="0"/>
        <v>8681.6</v>
      </c>
      <c r="P25" s="25">
        <f ca="1" t="shared" si="3"/>
        <v>418</v>
      </c>
      <c r="Q25" s="25">
        <f ca="1" t="shared" ref="Q25:Q40" si="5">IF(M25="报废",0,IF(AND(YEAR(G25)&lt;YEAR($P$2),YEAR($P$2)&lt;(YEAR(G25)+H25)),12,12-MONTH(G25)))</f>
        <v>12</v>
      </c>
      <c r="R25" s="25" t="s">
        <v>52</v>
      </c>
    </row>
    <row r="26" spans="2:18">
      <c r="B26" s="16">
        <v>22</v>
      </c>
      <c r="C26" s="17" t="s">
        <v>68</v>
      </c>
      <c r="D26" s="17" t="s">
        <v>40</v>
      </c>
      <c r="E26" s="17" t="s">
        <v>72</v>
      </c>
      <c r="F26" s="17"/>
      <c r="G26" s="18">
        <v>35432</v>
      </c>
      <c r="H26" s="17">
        <v>14</v>
      </c>
      <c r="I26" s="17" t="s">
        <v>73</v>
      </c>
      <c r="J26" s="22">
        <v>3080</v>
      </c>
      <c r="K26" s="17">
        <v>1</v>
      </c>
      <c r="L26" s="22">
        <f t="shared" si="1"/>
        <v>3080</v>
      </c>
      <c r="M26" s="17" t="str">
        <f ca="1" t="shared" si="2"/>
        <v>报废</v>
      </c>
      <c r="N26" s="23">
        <v>0.05</v>
      </c>
      <c r="O26" s="24">
        <f t="shared" si="0"/>
        <v>154</v>
      </c>
      <c r="P26" s="25">
        <f ca="1" t="shared" si="3"/>
        <v>322</v>
      </c>
      <c r="Q26" s="25">
        <f ca="1" t="shared" si="5"/>
        <v>0</v>
      </c>
      <c r="R26" s="25" t="s">
        <v>52</v>
      </c>
    </row>
    <row r="27" spans="2:18">
      <c r="B27" s="16">
        <v>23</v>
      </c>
      <c r="C27" s="17" t="s">
        <v>68</v>
      </c>
      <c r="D27" s="17" t="s">
        <v>40</v>
      </c>
      <c r="E27" s="17" t="s">
        <v>74</v>
      </c>
      <c r="F27" s="17"/>
      <c r="G27" s="18">
        <v>41091</v>
      </c>
      <c r="H27" s="17">
        <v>14</v>
      </c>
      <c r="I27" s="17" t="s">
        <v>73</v>
      </c>
      <c r="J27" s="17">
        <v>25576.4</v>
      </c>
      <c r="K27" s="17">
        <v>10</v>
      </c>
      <c r="L27" s="22">
        <f t="shared" si="1"/>
        <v>255764</v>
      </c>
      <c r="M27" s="17" t="str">
        <f ca="1" t="shared" si="2"/>
        <v>正常使用</v>
      </c>
      <c r="N27" s="23">
        <v>0.05</v>
      </c>
      <c r="O27" s="24">
        <f t="shared" si="0"/>
        <v>12788.2</v>
      </c>
      <c r="P27" s="25">
        <f ca="1" t="shared" si="3"/>
        <v>136</v>
      </c>
      <c r="Q27" s="25">
        <f ca="1" t="shared" si="5"/>
        <v>12</v>
      </c>
      <c r="R27" s="25" t="s">
        <v>52</v>
      </c>
    </row>
    <row r="28" spans="2:18">
      <c r="B28" s="16">
        <v>24</v>
      </c>
      <c r="C28" s="17" t="s">
        <v>68</v>
      </c>
      <c r="D28" s="17" t="s">
        <v>40</v>
      </c>
      <c r="E28" s="17" t="s">
        <v>75</v>
      </c>
      <c r="F28" s="17" t="s">
        <v>76</v>
      </c>
      <c r="G28" s="18">
        <v>36161</v>
      </c>
      <c r="H28" s="17">
        <v>14</v>
      </c>
      <c r="I28" s="17"/>
      <c r="J28" s="22">
        <v>2472</v>
      </c>
      <c r="K28" s="17">
        <v>2</v>
      </c>
      <c r="L28" s="22">
        <f t="shared" si="1"/>
        <v>4944</v>
      </c>
      <c r="M28" s="17" t="str">
        <f ca="1" t="shared" ref="M28:M46" si="6">IF(AND(YEAR($D$3)=YEAR(G28),MONTH($P$2)=MONTH(G28)),"当月新增",IF((DAYS360(G28,$P$2))/365&lt;=H28,"正常使用","报废"))</f>
        <v>报废</v>
      </c>
      <c r="N28" s="23">
        <v>0.05</v>
      </c>
      <c r="O28" s="24">
        <f t="shared" si="0"/>
        <v>247.2</v>
      </c>
      <c r="P28" s="25">
        <f ca="1" t="shared" si="3"/>
        <v>298</v>
      </c>
      <c r="Q28" s="25">
        <f ca="1" t="shared" si="5"/>
        <v>0</v>
      </c>
      <c r="R28" s="25" t="s">
        <v>29</v>
      </c>
    </row>
    <row r="29" spans="2:18">
      <c r="B29" s="16">
        <v>25</v>
      </c>
      <c r="C29" s="17" t="s">
        <v>68</v>
      </c>
      <c r="D29" s="17" t="s">
        <v>40</v>
      </c>
      <c r="E29" s="17" t="s">
        <v>77</v>
      </c>
      <c r="F29" s="17" t="s">
        <v>78</v>
      </c>
      <c r="G29" s="18">
        <v>36161</v>
      </c>
      <c r="H29" s="17">
        <v>14</v>
      </c>
      <c r="I29" s="17" t="s">
        <v>45</v>
      </c>
      <c r="J29" s="22">
        <v>2704</v>
      </c>
      <c r="K29" s="17">
        <v>1</v>
      </c>
      <c r="L29" s="22">
        <f t="shared" si="1"/>
        <v>2704</v>
      </c>
      <c r="M29" s="17" t="str">
        <f ca="1" t="shared" si="6"/>
        <v>报废</v>
      </c>
      <c r="N29" s="23">
        <v>0.05</v>
      </c>
      <c r="O29" s="24">
        <f t="shared" si="0"/>
        <v>135.2</v>
      </c>
      <c r="P29" s="25">
        <f ca="1" t="shared" si="3"/>
        <v>298</v>
      </c>
      <c r="Q29" s="25">
        <f ca="1" t="shared" si="5"/>
        <v>0</v>
      </c>
      <c r="R29" s="25" t="s">
        <v>33</v>
      </c>
    </row>
    <row r="30" spans="2:18">
      <c r="B30" s="16">
        <v>26</v>
      </c>
      <c r="C30" s="17" t="s">
        <v>79</v>
      </c>
      <c r="D30" s="17" t="s">
        <v>26</v>
      </c>
      <c r="E30" s="17" t="s">
        <v>80</v>
      </c>
      <c r="F30" s="17"/>
      <c r="G30" s="18">
        <v>38353</v>
      </c>
      <c r="H30" s="17">
        <v>40</v>
      </c>
      <c r="I30" s="17"/>
      <c r="J30" s="22">
        <v>1219100</v>
      </c>
      <c r="K30" s="17">
        <v>1</v>
      </c>
      <c r="L30" s="22">
        <f t="shared" si="1"/>
        <v>1219100</v>
      </c>
      <c r="M30" s="17" t="str">
        <f ca="1" t="shared" si="6"/>
        <v>正常使用</v>
      </c>
      <c r="N30" s="23">
        <v>0.2</v>
      </c>
      <c r="O30" s="24">
        <f t="shared" si="0"/>
        <v>243820</v>
      </c>
      <c r="P30" s="25">
        <f ca="1" t="shared" si="3"/>
        <v>226</v>
      </c>
      <c r="Q30" s="25">
        <f ca="1" t="shared" si="5"/>
        <v>12</v>
      </c>
      <c r="R30" s="25" t="s">
        <v>31</v>
      </c>
    </row>
    <row r="31" spans="2:18">
      <c r="B31" s="16">
        <v>27</v>
      </c>
      <c r="C31" s="17" t="s">
        <v>79</v>
      </c>
      <c r="D31" s="17" t="s">
        <v>26</v>
      </c>
      <c r="E31" s="17" t="s">
        <v>81</v>
      </c>
      <c r="F31" s="17"/>
      <c r="G31" s="18">
        <v>38353</v>
      </c>
      <c r="H31" s="17">
        <v>40</v>
      </c>
      <c r="I31" s="17"/>
      <c r="J31" s="22">
        <v>1998900</v>
      </c>
      <c r="K31" s="17">
        <v>1</v>
      </c>
      <c r="L31" s="22">
        <f t="shared" si="1"/>
        <v>1998900</v>
      </c>
      <c r="M31" s="17" t="str">
        <f ca="1" t="shared" si="6"/>
        <v>正常使用</v>
      </c>
      <c r="N31" s="23">
        <v>0.2</v>
      </c>
      <c r="O31" s="24">
        <f t="shared" si="0"/>
        <v>399780</v>
      </c>
      <c r="P31" s="25">
        <f ca="1" t="shared" si="3"/>
        <v>226</v>
      </c>
      <c r="Q31" s="25">
        <f ca="1" t="shared" si="5"/>
        <v>12</v>
      </c>
      <c r="R31" s="25" t="s">
        <v>31</v>
      </c>
    </row>
    <row r="32" spans="2:18">
      <c r="B32" s="16">
        <v>28</v>
      </c>
      <c r="C32" s="17" t="s">
        <v>79</v>
      </c>
      <c r="D32" s="17" t="s">
        <v>26</v>
      </c>
      <c r="E32" s="17" t="s">
        <v>82</v>
      </c>
      <c r="F32" s="17"/>
      <c r="G32" s="18">
        <v>38353</v>
      </c>
      <c r="H32" s="17">
        <v>40</v>
      </c>
      <c r="I32" s="17"/>
      <c r="J32" s="22">
        <v>196400</v>
      </c>
      <c r="K32" s="17">
        <v>1</v>
      </c>
      <c r="L32" s="22">
        <f t="shared" si="1"/>
        <v>196400</v>
      </c>
      <c r="M32" s="17" t="str">
        <f ca="1" t="shared" si="6"/>
        <v>正常使用</v>
      </c>
      <c r="N32" s="23">
        <v>0.2</v>
      </c>
      <c r="O32" s="24">
        <f t="shared" si="0"/>
        <v>39280</v>
      </c>
      <c r="P32" s="25">
        <f ca="1" t="shared" si="3"/>
        <v>226</v>
      </c>
      <c r="Q32" s="25">
        <f ca="1" t="shared" si="5"/>
        <v>12</v>
      </c>
      <c r="R32" s="25" t="s">
        <v>31</v>
      </c>
    </row>
    <row r="33" spans="2:18">
      <c r="B33" s="16">
        <v>29</v>
      </c>
      <c r="C33" s="17" t="s">
        <v>79</v>
      </c>
      <c r="D33" s="17" t="s">
        <v>40</v>
      </c>
      <c r="E33" s="17" t="s">
        <v>83</v>
      </c>
      <c r="F33" s="17" t="s">
        <v>84</v>
      </c>
      <c r="G33" s="18">
        <v>37804</v>
      </c>
      <c r="H33" s="17">
        <v>14</v>
      </c>
      <c r="I33" s="17" t="s">
        <v>45</v>
      </c>
      <c r="J33" s="22">
        <v>2020</v>
      </c>
      <c r="K33" s="17">
        <v>5</v>
      </c>
      <c r="L33" s="22">
        <f t="shared" si="1"/>
        <v>10100</v>
      </c>
      <c r="M33" s="17" t="str">
        <f ca="1" t="shared" si="6"/>
        <v>报废</v>
      </c>
      <c r="N33" s="23">
        <v>0.05</v>
      </c>
      <c r="O33" s="24">
        <f t="shared" si="0"/>
        <v>505</v>
      </c>
      <c r="P33" s="25">
        <f ca="1" t="shared" si="3"/>
        <v>244</v>
      </c>
      <c r="Q33" s="25">
        <f ca="1" t="shared" si="5"/>
        <v>0</v>
      </c>
      <c r="R33" s="25" t="s">
        <v>52</v>
      </c>
    </row>
    <row r="34" spans="2:18">
      <c r="B34" s="16">
        <v>30</v>
      </c>
      <c r="C34" s="17" t="s">
        <v>79</v>
      </c>
      <c r="D34" s="17" t="s">
        <v>40</v>
      </c>
      <c r="E34" s="17" t="s">
        <v>85</v>
      </c>
      <c r="F34" s="17" t="s">
        <v>86</v>
      </c>
      <c r="G34" s="18">
        <v>37804</v>
      </c>
      <c r="H34" s="17">
        <v>14</v>
      </c>
      <c r="I34" s="17" t="s">
        <v>87</v>
      </c>
      <c r="J34" s="22">
        <v>10700</v>
      </c>
      <c r="K34" s="17">
        <v>1</v>
      </c>
      <c r="L34" s="22">
        <f t="shared" si="1"/>
        <v>10700</v>
      </c>
      <c r="M34" s="17" t="str">
        <f ca="1" t="shared" si="6"/>
        <v>报废</v>
      </c>
      <c r="N34" s="23">
        <v>0.05</v>
      </c>
      <c r="O34" s="24">
        <f t="shared" si="0"/>
        <v>535</v>
      </c>
      <c r="P34" s="25">
        <f ca="1" t="shared" si="3"/>
        <v>244</v>
      </c>
      <c r="Q34" s="25">
        <f ca="1" t="shared" si="5"/>
        <v>0</v>
      </c>
      <c r="R34" s="25" t="s">
        <v>52</v>
      </c>
    </row>
    <row r="35" spans="2:18">
      <c r="B35" s="16">
        <v>31</v>
      </c>
      <c r="C35" s="17" t="s">
        <v>79</v>
      </c>
      <c r="D35" s="17" t="s">
        <v>40</v>
      </c>
      <c r="E35" s="17" t="s">
        <v>88</v>
      </c>
      <c r="F35" s="17" t="s">
        <v>89</v>
      </c>
      <c r="G35" s="18">
        <v>37804</v>
      </c>
      <c r="H35" s="17">
        <v>14</v>
      </c>
      <c r="I35" s="17" t="s">
        <v>45</v>
      </c>
      <c r="J35" s="22">
        <v>4670</v>
      </c>
      <c r="K35" s="17">
        <v>1</v>
      </c>
      <c r="L35" s="22">
        <f t="shared" si="1"/>
        <v>4670</v>
      </c>
      <c r="M35" s="17" t="str">
        <f ca="1" t="shared" si="6"/>
        <v>报废</v>
      </c>
      <c r="N35" s="23">
        <v>0.05</v>
      </c>
      <c r="O35" s="24">
        <f t="shared" si="0"/>
        <v>233.5</v>
      </c>
      <c r="P35" s="25">
        <f ca="1" t="shared" si="3"/>
        <v>244</v>
      </c>
      <c r="Q35" s="25">
        <f ca="1" t="shared" si="5"/>
        <v>0</v>
      </c>
      <c r="R35" s="25" t="s">
        <v>52</v>
      </c>
    </row>
    <row r="36" spans="2:18">
      <c r="B36" s="16">
        <v>32</v>
      </c>
      <c r="C36" s="17" t="s">
        <v>79</v>
      </c>
      <c r="D36" s="17" t="s">
        <v>40</v>
      </c>
      <c r="E36" s="17" t="s">
        <v>88</v>
      </c>
      <c r="F36" s="17" t="s">
        <v>90</v>
      </c>
      <c r="G36" s="18">
        <v>37804</v>
      </c>
      <c r="H36" s="17">
        <v>14</v>
      </c>
      <c r="I36" s="17" t="s">
        <v>45</v>
      </c>
      <c r="J36" s="22">
        <v>4670</v>
      </c>
      <c r="K36" s="17">
        <v>1</v>
      </c>
      <c r="L36" s="22">
        <f t="shared" si="1"/>
        <v>4670</v>
      </c>
      <c r="M36" s="17" t="str">
        <f ca="1" t="shared" si="6"/>
        <v>报废</v>
      </c>
      <c r="N36" s="23">
        <v>0.05</v>
      </c>
      <c r="O36" s="24">
        <f t="shared" si="0"/>
        <v>233.5</v>
      </c>
      <c r="P36" s="25">
        <f ca="1" t="shared" si="3"/>
        <v>244</v>
      </c>
      <c r="Q36" s="25">
        <f ca="1" t="shared" si="5"/>
        <v>0</v>
      </c>
      <c r="R36" s="25" t="s">
        <v>33</v>
      </c>
    </row>
    <row r="37" spans="2:18">
      <c r="B37" s="16">
        <v>33</v>
      </c>
      <c r="C37" s="17" t="s">
        <v>79</v>
      </c>
      <c r="D37" s="17" t="s">
        <v>40</v>
      </c>
      <c r="E37" s="17" t="s">
        <v>88</v>
      </c>
      <c r="F37" s="17" t="s">
        <v>91</v>
      </c>
      <c r="G37" s="18">
        <v>37804</v>
      </c>
      <c r="H37" s="17">
        <v>14</v>
      </c>
      <c r="I37" s="17" t="s">
        <v>45</v>
      </c>
      <c r="J37" s="22">
        <v>4670</v>
      </c>
      <c r="K37" s="17">
        <v>1</v>
      </c>
      <c r="L37" s="22">
        <f t="shared" si="1"/>
        <v>4670</v>
      </c>
      <c r="M37" s="17" t="str">
        <f ca="1" t="shared" si="6"/>
        <v>报废</v>
      </c>
      <c r="N37" s="23">
        <v>0.05</v>
      </c>
      <c r="O37" s="24">
        <f t="shared" si="0"/>
        <v>233.5</v>
      </c>
      <c r="P37" s="25">
        <f ca="1" t="shared" si="3"/>
        <v>244</v>
      </c>
      <c r="Q37" s="25">
        <f ca="1" t="shared" si="5"/>
        <v>0</v>
      </c>
      <c r="R37" s="25" t="s">
        <v>33</v>
      </c>
    </row>
    <row r="38" spans="2:18">
      <c r="B38" s="16">
        <v>34</v>
      </c>
      <c r="C38" s="17" t="s">
        <v>79</v>
      </c>
      <c r="D38" s="17" t="s">
        <v>48</v>
      </c>
      <c r="E38" s="17" t="s">
        <v>92</v>
      </c>
      <c r="F38" s="17">
        <v>4230</v>
      </c>
      <c r="G38" s="18">
        <v>38353</v>
      </c>
      <c r="H38" s="17">
        <v>5</v>
      </c>
      <c r="I38" s="17" t="s">
        <v>45</v>
      </c>
      <c r="J38" s="22">
        <v>13920</v>
      </c>
      <c r="K38" s="17">
        <v>2</v>
      </c>
      <c r="L38" s="22">
        <f t="shared" si="1"/>
        <v>27840</v>
      </c>
      <c r="M38" s="17" t="str">
        <f ca="1" t="shared" si="6"/>
        <v>报废</v>
      </c>
      <c r="N38" s="23">
        <v>0.05</v>
      </c>
      <c r="O38" s="24">
        <f t="shared" si="0"/>
        <v>1392</v>
      </c>
      <c r="P38" s="25">
        <f ca="1" t="shared" si="3"/>
        <v>226</v>
      </c>
      <c r="Q38" s="25">
        <f ca="1" t="shared" si="5"/>
        <v>0</v>
      </c>
      <c r="R38" s="25" t="s">
        <v>33</v>
      </c>
    </row>
    <row r="39" spans="2:18">
      <c r="B39" s="16">
        <v>35</v>
      </c>
      <c r="C39" s="17" t="s">
        <v>79</v>
      </c>
      <c r="D39" s="17" t="s">
        <v>48</v>
      </c>
      <c r="E39" s="17" t="s">
        <v>93</v>
      </c>
      <c r="F39" s="17" t="s">
        <v>94</v>
      </c>
      <c r="G39" s="18">
        <v>38353</v>
      </c>
      <c r="H39" s="17">
        <v>4</v>
      </c>
      <c r="I39" s="17" t="s">
        <v>45</v>
      </c>
      <c r="J39" s="22">
        <v>30220</v>
      </c>
      <c r="K39" s="17">
        <v>2</v>
      </c>
      <c r="L39" s="22">
        <f t="shared" si="1"/>
        <v>60440</v>
      </c>
      <c r="M39" s="17" t="str">
        <f ca="1" t="shared" si="6"/>
        <v>报废</v>
      </c>
      <c r="N39" s="23">
        <v>0.05</v>
      </c>
      <c r="O39" s="24">
        <f t="shared" si="0"/>
        <v>3022</v>
      </c>
      <c r="P39" s="25">
        <f ca="1" t="shared" si="3"/>
        <v>226</v>
      </c>
      <c r="Q39" s="25">
        <f ca="1" t="shared" si="5"/>
        <v>0</v>
      </c>
      <c r="R39" s="25" t="s">
        <v>33</v>
      </c>
    </row>
    <row r="40" spans="2:18">
      <c r="B40" s="16">
        <v>36</v>
      </c>
      <c r="C40" s="17" t="s">
        <v>79</v>
      </c>
      <c r="D40" s="17" t="s">
        <v>48</v>
      </c>
      <c r="E40" s="17" t="s">
        <v>95</v>
      </c>
      <c r="F40" s="17"/>
      <c r="G40" s="18">
        <v>38353</v>
      </c>
      <c r="H40" s="17">
        <v>4</v>
      </c>
      <c r="I40" s="17" t="s">
        <v>45</v>
      </c>
      <c r="J40" s="22">
        <v>570</v>
      </c>
      <c r="K40" s="17">
        <v>1</v>
      </c>
      <c r="L40" s="22">
        <f t="shared" si="1"/>
        <v>570</v>
      </c>
      <c r="M40" s="17" t="str">
        <f ca="1" t="shared" si="6"/>
        <v>报废</v>
      </c>
      <c r="N40" s="23">
        <v>0.05</v>
      </c>
      <c r="O40" s="24">
        <f t="shared" si="0"/>
        <v>28.5</v>
      </c>
      <c r="P40" s="25">
        <f ca="1" t="shared" si="3"/>
        <v>226</v>
      </c>
      <c r="Q40" s="25">
        <f ca="1" t="shared" si="5"/>
        <v>0</v>
      </c>
      <c r="R40" s="25" t="s">
        <v>29</v>
      </c>
    </row>
    <row r="41" spans="2:18">
      <c r="B41" s="16">
        <v>37</v>
      </c>
      <c r="C41" s="17" t="s">
        <v>96</v>
      </c>
      <c r="D41" s="17" t="s">
        <v>40</v>
      </c>
      <c r="E41" s="17" t="s">
        <v>97</v>
      </c>
      <c r="F41" s="17"/>
      <c r="G41" s="18">
        <v>39053</v>
      </c>
      <c r="H41" s="17">
        <v>14</v>
      </c>
      <c r="I41" s="17" t="s">
        <v>45</v>
      </c>
      <c r="J41" s="22">
        <v>90000</v>
      </c>
      <c r="K41" s="17">
        <v>1</v>
      </c>
      <c r="L41" s="22">
        <f t="shared" si="1"/>
        <v>90000</v>
      </c>
      <c r="M41" s="17" t="str">
        <f ca="1" t="shared" si="6"/>
        <v>报废</v>
      </c>
      <c r="N41" s="23">
        <v>0.05</v>
      </c>
      <c r="O41" s="24">
        <f t="shared" si="0"/>
        <v>4500</v>
      </c>
      <c r="P41" s="25">
        <f ca="1" t="shared" si="3"/>
        <v>203</v>
      </c>
      <c r="Q41" s="25">
        <f ca="1" t="shared" ref="Q41:Q46" si="7">IF(M41="报废",0,IF(AND(YEAR(G41)&lt;YEAR($P$2),YEAR($D$3)&lt;(YEAR(G41)+H41)),12,12-MONTH(G41)))</f>
        <v>0</v>
      </c>
      <c r="R41" s="25" t="s">
        <v>52</v>
      </c>
    </row>
    <row r="42" spans="2:18">
      <c r="B42" s="16">
        <v>38</v>
      </c>
      <c r="C42" s="17" t="s">
        <v>96</v>
      </c>
      <c r="D42" s="17" t="s">
        <v>40</v>
      </c>
      <c r="E42" s="17" t="s">
        <v>98</v>
      </c>
      <c r="F42" s="17"/>
      <c r="G42" s="18">
        <v>39053</v>
      </c>
      <c r="H42" s="17">
        <v>14</v>
      </c>
      <c r="I42" s="17" t="s">
        <v>45</v>
      </c>
      <c r="J42" s="22">
        <v>9000</v>
      </c>
      <c r="K42" s="17">
        <v>1</v>
      </c>
      <c r="L42" s="22">
        <f t="shared" si="1"/>
        <v>9000</v>
      </c>
      <c r="M42" s="17" t="str">
        <f ca="1" t="shared" si="6"/>
        <v>报废</v>
      </c>
      <c r="N42" s="23">
        <v>0.05</v>
      </c>
      <c r="O42" s="24">
        <f t="shared" si="0"/>
        <v>450</v>
      </c>
      <c r="P42" s="25">
        <f ca="1" t="shared" si="3"/>
        <v>203</v>
      </c>
      <c r="Q42" s="25">
        <f ca="1" t="shared" si="7"/>
        <v>0</v>
      </c>
      <c r="R42" s="25" t="s">
        <v>52</v>
      </c>
    </row>
    <row r="43" spans="2:18">
      <c r="B43" s="16">
        <v>39</v>
      </c>
      <c r="C43" s="17" t="s">
        <v>96</v>
      </c>
      <c r="D43" s="17" t="s">
        <v>40</v>
      </c>
      <c r="E43" s="17" t="s">
        <v>99</v>
      </c>
      <c r="F43" s="17"/>
      <c r="G43" s="18">
        <v>38718</v>
      </c>
      <c r="H43" s="17">
        <v>14</v>
      </c>
      <c r="I43" s="17"/>
      <c r="J43" s="22">
        <v>930000</v>
      </c>
      <c r="K43" s="17">
        <v>1</v>
      </c>
      <c r="L43" s="22">
        <f t="shared" si="1"/>
        <v>930000</v>
      </c>
      <c r="M43" s="17" t="str">
        <f ca="1" t="shared" si="6"/>
        <v>报废</v>
      </c>
      <c r="N43" s="23">
        <v>0.05</v>
      </c>
      <c r="O43" s="24">
        <f t="shared" si="0"/>
        <v>46500</v>
      </c>
      <c r="P43" s="25">
        <f ca="1" t="shared" si="3"/>
        <v>214</v>
      </c>
      <c r="Q43" s="25">
        <f ca="1" t="shared" si="7"/>
        <v>0</v>
      </c>
      <c r="R43" s="25" t="s">
        <v>52</v>
      </c>
    </row>
    <row r="44" spans="2:18">
      <c r="B44" s="16">
        <v>40</v>
      </c>
      <c r="C44" s="17" t="s">
        <v>96</v>
      </c>
      <c r="D44" s="17" t="s">
        <v>26</v>
      </c>
      <c r="E44" s="17" t="s">
        <v>100</v>
      </c>
      <c r="F44" s="17" t="s">
        <v>101</v>
      </c>
      <c r="G44" s="18">
        <v>29768</v>
      </c>
      <c r="H44" s="17">
        <v>40</v>
      </c>
      <c r="I44" s="17"/>
      <c r="J44" s="22">
        <v>61800</v>
      </c>
      <c r="K44" s="17">
        <v>1</v>
      </c>
      <c r="L44" s="22">
        <f t="shared" si="1"/>
        <v>61800</v>
      </c>
      <c r="M44" s="17" t="str">
        <f ca="1" t="shared" si="6"/>
        <v>报废</v>
      </c>
      <c r="N44" s="23">
        <v>0.2</v>
      </c>
      <c r="O44" s="24">
        <f t="shared" si="0"/>
        <v>12360</v>
      </c>
      <c r="P44" s="25">
        <f ca="1" t="shared" si="3"/>
        <v>508</v>
      </c>
      <c r="Q44" s="25">
        <f ca="1" t="shared" si="7"/>
        <v>0</v>
      </c>
      <c r="R44" s="25" t="s">
        <v>52</v>
      </c>
    </row>
    <row r="45" spans="2:18">
      <c r="B45" s="16">
        <v>41</v>
      </c>
      <c r="C45" s="17" t="s">
        <v>96</v>
      </c>
      <c r="D45" s="17" t="s">
        <v>26</v>
      </c>
      <c r="E45" s="17" t="s">
        <v>102</v>
      </c>
      <c r="F45" s="17" t="s">
        <v>103</v>
      </c>
      <c r="G45" s="18">
        <v>29768</v>
      </c>
      <c r="H45" s="17">
        <v>40</v>
      </c>
      <c r="I45" s="17"/>
      <c r="J45" s="22">
        <v>30000</v>
      </c>
      <c r="K45" s="17">
        <v>1</v>
      </c>
      <c r="L45" s="22">
        <f t="shared" si="1"/>
        <v>30000</v>
      </c>
      <c r="M45" s="17" t="str">
        <f ca="1" t="shared" si="6"/>
        <v>报废</v>
      </c>
      <c r="N45" s="23">
        <v>0.2</v>
      </c>
      <c r="O45" s="24">
        <f t="shared" si="0"/>
        <v>6000</v>
      </c>
      <c r="P45" s="25">
        <f ca="1" t="shared" si="3"/>
        <v>508</v>
      </c>
      <c r="Q45" s="25">
        <f ca="1" t="shared" si="7"/>
        <v>0</v>
      </c>
      <c r="R45" s="25" t="s">
        <v>33</v>
      </c>
    </row>
    <row r="46" spans="2:18">
      <c r="B46" s="16">
        <v>42</v>
      </c>
      <c r="C46" s="17" t="s">
        <v>96</v>
      </c>
      <c r="D46" s="17" t="s">
        <v>26</v>
      </c>
      <c r="E46" s="17" t="s">
        <v>104</v>
      </c>
      <c r="F46" s="17" t="s">
        <v>105</v>
      </c>
      <c r="G46" s="18">
        <v>35066</v>
      </c>
      <c r="H46" s="17">
        <v>40</v>
      </c>
      <c r="I46" s="17"/>
      <c r="J46" s="22">
        <v>130000</v>
      </c>
      <c r="K46" s="17">
        <v>1</v>
      </c>
      <c r="L46" s="22">
        <f t="shared" si="1"/>
        <v>130000</v>
      </c>
      <c r="M46" s="17" t="str">
        <f ca="1" t="shared" si="6"/>
        <v>正常使用</v>
      </c>
      <c r="N46" s="23">
        <v>0.2</v>
      </c>
      <c r="O46" s="24">
        <f t="shared" si="0"/>
        <v>26000</v>
      </c>
      <c r="P46" s="25">
        <f ca="1" t="shared" si="3"/>
        <v>334</v>
      </c>
      <c r="Q46" s="25">
        <f ca="1" t="shared" si="7"/>
        <v>12</v>
      </c>
      <c r="R46" s="25" t="s">
        <v>33</v>
      </c>
    </row>
    <row r="47" spans="2:18">
      <c r="B47" s="17"/>
      <c r="C47" s="17"/>
      <c r="D47" s="17"/>
      <c r="E47" s="17"/>
      <c r="F47" s="17"/>
      <c r="G47" s="18"/>
      <c r="H47" s="17"/>
      <c r="I47" s="17"/>
      <c r="J47" s="17"/>
      <c r="K47" s="17"/>
      <c r="L47" s="26"/>
      <c r="M47" s="17"/>
      <c r="N47" s="17"/>
      <c r="O47" s="26"/>
      <c r="P47" s="24"/>
      <c r="Q47" s="24"/>
      <c r="R47" s="24"/>
    </row>
    <row r="48" spans="2:18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53" spans="16:16">
      <c r="P53" s="27"/>
    </row>
  </sheetData>
  <mergeCells count="9">
    <mergeCell ref="B1:O1"/>
    <mergeCell ref="B2:E2"/>
    <mergeCell ref="F2:L2"/>
    <mergeCell ref="M2:O2"/>
    <mergeCell ref="P2:Q2"/>
    <mergeCell ref="B3:E3"/>
    <mergeCell ref="F3:L3"/>
    <mergeCell ref="M3:O3"/>
    <mergeCell ref="P3:Q3"/>
  </mergeCells>
  <dataValidations count="3">
    <dataValidation type="list" allowBlank="1" showInputMessage="1" showErrorMessage="1" sqref="C5:C47">
      <formula1>"管理部门,一车间,二车间,辅助车间,化验中心"</formula1>
    </dataValidation>
    <dataValidation type="list" allowBlank="1" showInputMessage="1" showErrorMessage="1" sqref="D5:D47">
      <formula1>"机器设备,房屋及建筑物,运输设备,其他"</formula1>
    </dataValidation>
    <dataValidation type="list" allowBlank="1" showInputMessage="1" showErrorMessage="1" sqref="R5:R46">
      <formula1>"固定余额递减法,年限总和法,双倍余额递减法,直线法"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M16" sqref="M16"/>
    </sheetView>
  </sheetViews>
  <sheetFormatPr defaultColWidth="9" defaultRowHeight="13.5"/>
  <cols>
    <col min="1" max="1" width="8.25" customWidth="1"/>
    <col min="2" max="2" width="8.375" customWidth="1"/>
    <col min="3" max="3" width="7.75" customWidth="1"/>
    <col min="4" max="4" width="8.125" customWidth="1"/>
    <col min="5" max="5" width="7.5" customWidth="1"/>
    <col min="7" max="7" width="8.375" customWidth="1"/>
    <col min="8" max="8" width="6.75" customWidth="1"/>
    <col min="9" max="9" width="7.125" customWidth="1"/>
    <col min="10" max="10" width="8.25" customWidth="1"/>
    <col min="11" max="11" width="7.875" customWidth="1"/>
  </cols>
  <sheetData>
    <row r="1" spans="1:11">
      <c r="A1" s="7" t="s">
        <v>106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 t="s">
        <v>1</v>
      </c>
      <c r="B2" s="7"/>
      <c r="C2" s="7"/>
      <c r="D2" s="7"/>
      <c r="E2" s="7"/>
      <c r="F2" s="7"/>
      <c r="G2" s="7"/>
      <c r="H2" s="7" t="s">
        <v>3</v>
      </c>
      <c r="I2" s="7"/>
      <c r="J2" s="7"/>
      <c r="K2" s="7"/>
    </row>
    <row r="3" spans="1:11">
      <c r="A3" s="8" t="s">
        <v>107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ht="19.5" customHeight="1" spans="1:11">
      <c r="A4" s="9" t="s">
        <v>108</v>
      </c>
      <c r="B4" s="9" t="s">
        <v>109</v>
      </c>
      <c r="C4" s="9"/>
      <c r="D4" s="9" t="s">
        <v>110</v>
      </c>
      <c r="E4" s="9" t="s">
        <v>12</v>
      </c>
      <c r="F4" s="9" t="s">
        <v>17</v>
      </c>
      <c r="G4" s="9" t="s">
        <v>111</v>
      </c>
      <c r="H4" s="9" t="s">
        <v>112</v>
      </c>
      <c r="I4" s="9" t="s">
        <v>113</v>
      </c>
      <c r="J4" s="9" t="s">
        <v>114</v>
      </c>
      <c r="K4" s="9" t="s">
        <v>115</v>
      </c>
    </row>
    <row r="5" ht="18.75" spans="1:11">
      <c r="A5" s="9"/>
      <c r="B5" s="9" t="s">
        <v>116</v>
      </c>
      <c r="C5" s="9" t="s">
        <v>117</v>
      </c>
      <c r="D5" s="9"/>
      <c r="E5" s="9"/>
      <c r="F5" s="9"/>
      <c r="G5" s="9"/>
      <c r="H5" s="9"/>
      <c r="I5" s="9"/>
      <c r="J5" s="9"/>
      <c r="K5" s="9"/>
    </row>
    <row r="11" spans="1:1">
      <c r="A11" t="s">
        <v>118</v>
      </c>
    </row>
    <row r="12" spans="1: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10"/>
    </row>
    <row r="13" spans="1:1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10"/>
    </row>
    <row r="14" spans="1:1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10"/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10"/>
    </row>
    <row r="16" spans="1:1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10"/>
    </row>
    <row r="17" spans="1:1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0"/>
    </row>
    <row r="18" spans="1:1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0"/>
    </row>
    <row r="19" spans="1:1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10"/>
    </row>
  </sheetData>
  <mergeCells count="20">
    <mergeCell ref="A1:K1"/>
    <mergeCell ref="A2:B2"/>
    <mergeCell ref="C2:G2"/>
    <mergeCell ref="H2:I2"/>
    <mergeCell ref="J2:K2"/>
    <mergeCell ref="A3:K3"/>
    <mergeCell ref="B4:C4"/>
    <mergeCell ref="A4:A5"/>
    <mergeCell ref="D4:D5"/>
    <mergeCell ref="E4:E5"/>
    <mergeCell ref="F4:F5"/>
    <mergeCell ref="G4:G5"/>
    <mergeCell ref="H4:H5"/>
    <mergeCell ref="I4:I5"/>
    <mergeCell ref="J4:J5"/>
    <mergeCell ref="K4:K5"/>
    <mergeCell ref="A12:C19"/>
    <mergeCell ref="D12:F19"/>
    <mergeCell ref="G12:I19"/>
    <mergeCell ref="J12:K1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D24" sqref="D24"/>
    </sheetView>
  </sheetViews>
  <sheetFormatPr defaultColWidth="9" defaultRowHeight="13.5" outlineLevelCol="6"/>
  <cols>
    <col min="1" max="1" width="17.625" customWidth="1"/>
    <col min="2" max="2" width="12.25" customWidth="1"/>
    <col min="3" max="3" width="11.625" customWidth="1"/>
    <col min="4" max="4" width="11.25" customWidth="1"/>
    <col min="5" max="5" width="11.5" customWidth="1"/>
    <col min="6" max="6" width="11.75" customWidth="1"/>
    <col min="7" max="7" width="11.875" customWidth="1"/>
  </cols>
  <sheetData>
    <row r="1" ht="26.25" spans="1:7">
      <c r="A1" s="1" t="s">
        <v>119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/>
      <c r="G2" s="2"/>
    </row>
    <row r="3" ht="16.5" spans="1:7">
      <c r="A3" s="3"/>
      <c r="B3" s="3" t="s">
        <v>120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</row>
    <row r="4" ht="16.5" spans="1:7">
      <c r="A4" s="4" t="s">
        <v>26</v>
      </c>
      <c r="B4" s="5">
        <v>4933823.51</v>
      </c>
      <c r="C4" s="5">
        <v>986764.702</v>
      </c>
      <c r="D4" s="5">
        <v>98676.4702</v>
      </c>
      <c r="E4" s="5">
        <v>8223.03918333333</v>
      </c>
      <c r="F4" s="5">
        <v>497271.380083333</v>
      </c>
      <c r="G4" s="5">
        <v>4428329.09073333</v>
      </c>
    </row>
    <row r="5" ht="14.25" spans="1:7">
      <c r="A5" s="6" t="s">
        <v>126</v>
      </c>
      <c r="B5" s="5">
        <v>3414495.21</v>
      </c>
      <c r="C5" s="5">
        <v>682899.042</v>
      </c>
      <c r="D5" s="5">
        <v>68289.9042</v>
      </c>
      <c r="E5" s="5">
        <v>5690.82535</v>
      </c>
      <c r="F5" s="5">
        <v>159343.1098</v>
      </c>
      <c r="G5" s="5">
        <v>3249461.27485</v>
      </c>
    </row>
    <row r="6" ht="14.25" spans="1:7">
      <c r="A6" s="6" t="s">
        <v>127</v>
      </c>
      <c r="B6" s="5">
        <v>227954.98</v>
      </c>
      <c r="C6" s="5">
        <v>45590.996</v>
      </c>
      <c r="D6" s="5">
        <v>4559.0996</v>
      </c>
      <c r="E6" s="5">
        <v>379.924966666667</v>
      </c>
      <c r="F6" s="5">
        <v>79128.7238666667</v>
      </c>
      <c r="G6" s="5">
        <v>148446.331166667</v>
      </c>
    </row>
    <row r="7" ht="14.25" spans="1:7">
      <c r="A7" s="6" t="s">
        <v>128</v>
      </c>
      <c r="B7" s="5">
        <v>1123442.89</v>
      </c>
      <c r="C7" s="5">
        <v>224688.578</v>
      </c>
      <c r="D7" s="5">
        <v>22468.8578</v>
      </c>
      <c r="E7" s="5">
        <v>1872.40481666667</v>
      </c>
      <c r="F7" s="5">
        <v>187666.257416667</v>
      </c>
      <c r="G7" s="5">
        <v>933904.227766667</v>
      </c>
    </row>
    <row r="8" ht="14.25" spans="1:7">
      <c r="A8" s="6" t="s">
        <v>129</v>
      </c>
      <c r="B8" s="5">
        <v>167930.43</v>
      </c>
      <c r="C8" s="5">
        <v>33586.086</v>
      </c>
      <c r="D8" s="5">
        <v>3358.6086</v>
      </c>
      <c r="E8" s="5">
        <v>279.88405</v>
      </c>
      <c r="F8" s="5">
        <v>71133.289</v>
      </c>
      <c r="G8" s="5">
        <v>96517.25695</v>
      </c>
    </row>
    <row r="9" ht="14.25" spans="1:7">
      <c r="A9" s="4" t="s">
        <v>130</v>
      </c>
      <c r="B9" s="5">
        <v>2459167.78</v>
      </c>
      <c r="C9" s="5">
        <v>122958.389</v>
      </c>
      <c r="D9" s="5">
        <v>166872.099357143</v>
      </c>
      <c r="E9" s="5">
        <v>13906.0082797619</v>
      </c>
      <c r="F9" s="5">
        <v>379798.565732143</v>
      </c>
      <c r="G9" s="5">
        <v>2065463.20598809</v>
      </c>
    </row>
    <row r="10" ht="14.25" spans="1:7">
      <c r="A10" s="6" t="s">
        <v>126</v>
      </c>
      <c r="B10" s="5">
        <v>27803.43</v>
      </c>
      <c r="C10" s="5">
        <v>1390.1715</v>
      </c>
      <c r="D10" s="5">
        <v>1886.66132142857</v>
      </c>
      <c r="E10" s="5">
        <v>157.221776785714</v>
      </c>
      <c r="F10" s="5">
        <v>7232.20173214286</v>
      </c>
      <c r="G10" s="5">
        <v>20414.0064910714</v>
      </c>
    </row>
    <row r="11" ht="14.25" spans="1:7">
      <c r="A11" s="6" t="s">
        <v>127</v>
      </c>
      <c r="B11" s="5">
        <v>1535845.49</v>
      </c>
      <c r="C11" s="5">
        <v>76792.2745</v>
      </c>
      <c r="D11" s="5">
        <v>104218.086821429</v>
      </c>
      <c r="E11" s="5">
        <v>8684.84056845238</v>
      </c>
      <c r="F11" s="5">
        <v>132430.833794643</v>
      </c>
      <c r="G11" s="5">
        <v>1394729.8156369</v>
      </c>
    </row>
    <row r="12" ht="14.25" spans="1:7">
      <c r="A12" s="6" t="s">
        <v>128</v>
      </c>
      <c r="B12" s="5">
        <v>571490</v>
      </c>
      <c r="C12" s="5">
        <v>28574.5</v>
      </c>
      <c r="D12" s="5">
        <v>38779.6785714286</v>
      </c>
      <c r="E12" s="5">
        <v>3231.63988095238</v>
      </c>
      <c r="F12" s="5">
        <v>29570.1636904762</v>
      </c>
      <c r="G12" s="5">
        <v>538688.196428571</v>
      </c>
    </row>
    <row r="13" ht="14.25" spans="1:7">
      <c r="A13" s="6" t="s">
        <v>129</v>
      </c>
      <c r="B13" s="5">
        <v>286022.41</v>
      </c>
      <c r="C13" s="5">
        <v>14301.1205</v>
      </c>
      <c r="D13" s="5">
        <v>19408.6635357143</v>
      </c>
      <c r="E13" s="5">
        <v>1617.38862797619</v>
      </c>
      <c r="F13" s="5">
        <v>185297.502035714</v>
      </c>
      <c r="G13" s="5">
        <v>99107.5193363095</v>
      </c>
    </row>
    <row r="14" ht="14.25" spans="1:7">
      <c r="A14" s="6" t="s">
        <v>131</v>
      </c>
      <c r="B14" s="5">
        <v>38006.45</v>
      </c>
      <c r="C14" s="5">
        <v>1900.3225</v>
      </c>
      <c r="D14" s="5">
        <v>2579.00910714286</v>
      </c>
      <c r="E14" s="5">
        <v>214.917425595238</v>
      </c>
      <c r="F14" s="5">
        <v>25267.8644791667</v>
      </c>
      <c r="G14" s="5">
        <v>12523.6680952381</v>
      </c>
    </row>
    <row r="15" ht="16.5" spans="1:7">
      <c r="A15" s="4" t="s">
        <v>48</v>
      </c>
      <c r="B15" s="5">
        <v>140737.41</v>
      </c>
      <c r="C15" s="5">
        <v>7036.8705</v>
      </c>
      <c r="D15" s="5">
        <v>16179.5279</v>
      </c>
      <c r="E15" s="5">
        <v>1348.29399166667</v>
      </c>
      <c r="F15" s="5">
        <v>31320.572325</v>
      </c>
      <c r="G15" s="5">
        <v>52486.5436833333</v>
      </c>
    </row>
    <row r="16" ht="14.25" spans="1:7">
      <c r="A16" s="6" t="s">
        <v>126</v>
      </c>
      <c r="B16" s="5">
        <v>44710</v>
      </c>
      <c r="C16" s="5">
        <v>2235.5</v>
      </c>
      <c r="D16" s="5">
        <v>8494.9</v>
      </c>
      <c r="E16" s="5">
        <v>707.908333333333</v>
      </c>
      <c r="F16" s="5">
        <v>19821.4333333333</v>
      </c>
      <c r="G16" s="5">
        <v>24180.6583333333</v>
      </c>
    </row>
    <row r="17" ht="14.25" spans="1:7">
      <c r="A17" s="6" t="s">
        <v>128</v>
      </c>
      <c r="B17" s="5">
        <v>66082</v>
      </c>
      <c r="C17" s="5">
        <v>3304.1</v>
      </c>
      <c r="D17" s="5">
        <v>1995</v>
      </c>
      <c r="E17" s="5">
        <v>166.25</v>
      </c>
      <c r="F17" s="5">
        <v>6982.5</v>
      </c>
      <c r="G17" s="5">
        <v>3351.25</v>
      </c>
    </row>
    <row r="18" ht="14.25" spans="1:7">
      <c r="A18" s="6" t="s">
        <v>131</v>
      </c>
      <c r="B18" s="5">
        <v>29945.41</v>
      </c>
      <c r="C18" s="5">
        <v>1497.2705</v>
      </c>
      <c r="D18" s="5">
        <v>5689.6279</v>
      </c>
      <c r="E18" s="5">
        <v>474.135658333333</v>
      </c>
      <c r="F18" s="5">
        <v>4516.63899166667</v>
      </c>
      <c r="G18" s="5">
        <v>24954.63535</v>
      </c>
    </row>
    <row r="19" ht="14.25" spans="1:7">
      <c r="A19" s="4" t="s">
        <v>132</v>
      </c>
      <c r="B19" s="5">
        <v>573590</v>
      </c>
      <c r="C19" s="5">
        <v>28679.5</v>
      </c>
      <c r="D19" s="5">
        <v>45409.2083333333</v>
      </c>
      <c r="E19" s="5">
        <v>3784.10069444444</v>
      </c>
      <c r="F19" s="5">
        <v>297699.256944444</v>
      </c>
      <c r="G19" s="5">
        <v>272106.642361111</v>
      </c>
    </row>
    <row r="20" ht="14.25" spans="1:7">
      <c r="A20" s="6" t="s">
        <v>128</v>
      </c>
      <c r="B20" s="5">
        <v>573590</v>
      </c>
      <c r="C20" s="5">
        <v>28679.5</v>
      </c>
      <c r="D20" s="5">
        <v>45409.2083333333</v>
      </c>
      <c r="E20" s="5">
        <v>3784.10069444444</v>
      </c>
      <c r="F20" s="5">
        <v>297699.256944444</v>
      </c>
      <c r="G20" s="5">
        <v>272106.642361111</v>
      </c>
    </row>
    <row r="21" ht="14.25" spans="1:7">
      <c r="A21" s="4" t="s">
        <v>133</v>
      </c>
      <c r="B21" s="5">
        <v>8107318.7</v>
      </c>
      <c r="C21" s="5">
        <v>1145439.4615</v>
      </c>
      <c r="D21" s="5">
        <v>327137.305790476</v>
      </c>
      <c r="E21" s="5">
        <v>27261.4421492064</v>
      </c>
      <c r="F21" s="5">
        <v>1206089.77508492</v>
      </c>
      <c r="G21" s="5">
        <v>6818385.48276587</v>
      </c>
    </row>
    <row r="24" ht="16.5" spans="1:7">
      <c r="A24" s="3"/>
      <c r="B24" s="3"/>
      <c r="C24" s="3"/>
      <c r="D24" s="3"/>
      <c r="E24" s="3"/>
      <c r="F24" s="3"/>
      <c r="G24" s="3"/>
    </row>
  </sheetData>
  <mergeCells count="1">
    <mergeCell ref="A1:G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雨林木风封装组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固定资产清单</vt:lpstr>
      <vt:lpstr>Sheet2</vt:lpstr>
      <vt:lpstr>折旧费用分布统计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evan</cp:lastModifiedBy>
  <dcterms:created xsi:type="dcterms:W3CDTF">2012-06-12T02:13:00Z</dcterms:created>
  <dcterms:modified xsi:type="dcterms:W3CDTF">2023-12-01T09:26:25Z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2DDE37003B594070B98198879D60AEF6_13</vt:lpwstr>
  </property>
  <property fmtid="{D5CDD505-2E9C-101B-9397-08002B2CF9AE}" pid="3" name="KSOProductBuildVer">
    <vt:lpwstr>2052-12.1.0.15712</vt:lpwstr>
  </property>
</Properties>
</file>