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hatt\Downloads\"/>
    </mc:Choice>
  </mc:AlternateContent>
  <xr:revisionPtr revIDLastSave="0" documentId="13_ncr:1_{854BC980-6995-4C8F-843F-4EA083A64839}" xr6:coauthVersionLast="47" xr6:coauthVersionMax="47" xr10:uidLastSave="{00000000-0000-0000-0000-000000000000}"/>
  <bookViews>
    <workbookView xWindow="-120" yWindow="-120" windowWidth="29040" windowHeight="15720" firstSheet="1" activeTab="5" xr2:uid="{F0FCBCB8-88AC-40ED-A0D8-603FD6578FDC}"/>
  </bookViews>
  <sheets>
    <sheet name="Project Data" sheetId="1" r:id="rId1"/>
    <sheet name="Variance covariance Matrix" sheetId="2" r:id="rId2"/>
    <sheet name="Mean Variance Frontier" sheetId="5" r:id="rId3"/>
    <sheet name="MVF short selling not allowed" sheetId="8" r:id="rId4"/>
    <sheet name="short selling not allowed" sheetId="12" r:id="rId5"/>
    <sheet name="second half" sheetId="13" r:id="rId6"/>
    <sheet name="Equally Weighted portfolio" sheetId="14" r:id="rId7"/>
    <sheet name="Equally weighted portfolio 1" sheetId="15" r:id="rId8"/>
    <sheet name="CAPM first test" sheetId="9" r:id="rId9"/>
    <sheet name="CAPM second test" sheetId="10" r:id="rId10"/>
  </sheets>
  <definedNames>
    <definedName name="solver_adj" localSheetId="6" hidden="1">'Equally Weighted portfolio'!$B$69</definedName>
    <definedName name="solver_adj" localSheetId="2" hidden="1">'Mean Variance Frontier'!$E$44:$AH$44</definedName>
    <definedName name="solver_adj" localSheetId="3" hidden="1">'MVF short selling not allowed'!$E$44:$AH$44</definedName>
    <definedName name="solver_adj" localSheetId="5" hidden="1">'second half'!$AH$41:$BK$41</definedName>
    <definedName name="solver_adj" localSheetId="4" hidden="1">'short selling not allowed'!$AI$42:$BL$42</definedName>
    <definedName name="solver_adj" localSheetId="1" hidden="1">'Variance covariance Matrix'!$AH$43:$BK$43</definedName>
    <definedName name="solver_cvg" localSheetId="6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4" hidden="1">0.0001</definedName>
    <definedName name="solver_cvg" localSheetId="1" hidden="1">0.0001</definedName>
    <definedName name="solver_drv" localSheetId="6" hidden="1">2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4" hidden="1">1</definedName>
    <definedName name="solver_drv" localSheetId="1" hidden="1">1</definedName>
    <definedName name="solver_eng" localSheetId="6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6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4" hidden="1">1</definedName>
    <definedName name="solver_est" localSheetId="1" hidden="1">1</definedName>
    <definedName name="solver_itr" localSheetId="6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4" hidden="1">2147483647</definedName>
    <definedName name="solver_itr" localSheetId="1" hidden="1">2147483647</definedName>
    <definedName name="solver_lhs1" localSheetId="6" hidden="1">'Equally Weighted portfolio'!$A$63:$AD$63</definedName>
    <definedName name="solver_lhs1" localSheetId="2" hidden="1">'Mean Variance Frontier'!$E$45</definedName>
    <definedName name="solver_lhs1" localSheetId="3" hidden="1">'MVF short selling not allowed'!$E$45</definedName>
    <definedName name="solver_lhs1" localSheetId="5" hidden="1">'second half'!$AH$42</definedName>
    <definedName name="solver_lhs1" localSheetId="4" hidden="1">'short selling not allowed'!$AI$43</definedName>
    <definedName name="solver_lhs1" localSheetId="1" hidden="1">'Variance covariance Matrix'!$AH$44</definedName>
    <definedName name="solver_lhs2" localSheetId="6" hidden="1">'Equally Weighted portfolio'!$B$40</definedName>
    <definedName name="solver_lhs2" localSheetId="2" hidden="1">'Mean Variance Frontier'!$D$53</definedName>
    <definedName name="solver_lhs2" localSheetId="3" hidden="1">'MVF short selling not allowed'!$E$45</definedName>
    <definedName name="solver_lhs2" localSheetId="4" hidden="1">'short selling not allowed'!$AI$48</definedName>
    <definedName name="solver_lhs2" localSheetId="1" hidden="1">'Variance covariance Matrix'!$AJ$53</definedName>
    <definedName name="solver_lhs3" localSheetId="1" hidden="1">'Variance covariance Matrix'!$BO$47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mip" localSheetId="6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4" hidden="1">2147483647</definedName>
    <definedName name="solver_mip" localSheetId="1" hidden="1">2147483647</definedName>
    <definedName name="solver_mni" localSheetId="6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ni" localSheetId="1" hidden="1">30</definedName>
    <definedName name="solver_mrt" localSheetId="6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4" hidden="1">0.075</definedName>
    <definedName name="solver_mrt" localSheetId="1" hidden="1">0.075</definedName>
    <definedName name="solver_msl" localSheetId="6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msl" localSheetId="1" hidden="1">2</definedName>
    <definedName name="solver_neg" localSheetId="6" hidden="1">1</definedName>
    <definedName name="solver_neg" localSheetId="2" hidden="1">2</definedName>
    <definedName name="solver_neg" localSheetId="3" hidden="1">1</definedName>
    <definedName name="solver_neg" localSheetId="5" hidden="1">1</definedName>
    <definedName name="solver_neg" localSheetId="4" hidden="1">1</definedName>
    <definedName name="solver_neg" localSheetId="1" hidden="1">2</definedName>
    <definedName name="solver_nod" localSheetId="6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4" hidden="1">2147483647</definedName>
    <definedName name="solver_nod" localSheetId="1" hidden="1">2147483647</definedName>
    <definedName name="solver_num" localSheetId="6" hidden="1">2</definedName>
    <definedName name="solver_num" localSheetId="2" hidden="1">1</definedName>
    <definedName name="solver_num" localSheetId="3" hidden="1">1</definedName>
    <definedName name="solver_num" localSheetId="5" hidden="1">1</definedName>
    <definedName name="solver_num" localSheetId="4" hidden="1">1</definedName>
    <definedName name="solver_num" localSheetId="1" hidden="1">2</definedName>
    <definedName name="solver_nwt" localSheetId="6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4" hidden="1">1</definedName>
    <definedName name="solver_nwt" localSheetId="1" hidden="1">1</definedName>
    <definedName name="solver_opt" localSheetId="6" hidden="1">'Equally Weighted portfolio'!$B$49</definedName>
    <definedName name="solver_opt" localSheetId="2" hidden="1">'Mean Variance Frontier'!$D$55</definedName>
    <definedName name="solver_opt" localSheetId="3" hidden="1">'MVF short selling not allowed'!$D$53</definedName>
    <definedName name="solver_opt" localSheetId="5" hidden="1">'second half'!$AH$50</definedName>
    <definedName name="solver_opt" localSheetId="4" hidden="1">'short selling not allowed'!$AI$48</definedName>
    <definedName name="solver_opt" localSheetId="1" hidden="1">'Variance covariance Matrix'!$AJ$51</definedName>
    <definedName name="solver_pre" localSheetId="6" hidden="1">0.000001</definedName>
    <definedName name="solver_pre" localSheetId="2" hidden="1">0.00000001</definedName>
    <definedName name="solver_pre" localSheetId="3" hidden="1">0.0000000001</definedName>
    <definedName name="solver_pre" localSheetId="5" hidden="1">0.000001</definedName>
    <definedName name="solver_pre" localSheetId="4" hidden="1">0.000000001</definedName>
    <definedName name="solver_pre" localSheetId="1" hidden="1">0.000000001</definedName>
    <definedName name="solver_rbv" localSheetId="6" hidden="1">2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4" hidden="1">1</definedName>
    <definedName name="solver_rbv" localSheetId="1" hidden="1">1</definedName>
    <definedName name="solver_rel1" localSheetId="6" hidden="1">2</definedName>
    <definedName name="solver_rel1" localSheetId="2" hidden="1">2</definedName>
    <definedName name="solver_rel1" localSheetId="3" hidden="1">2</definedName>
    <definedName name="solver_rel1" localSheetId="5" hidden="1">2</definedName>
    <definedName name="solver_rel1" localSheetId="4" hidden="1">2</definedName>
    <definedName name="solver_rel1" localSheetId="1" hidden="1">2</definedName>
    <definedName name="solver_rel2" localSheetId="6" hidden="1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1" hidden="1">2</definedName>
    <definedName name="solver_rel3" localSheetId="1" hidden="1">2</definedName>
    <definedName name="solver_rhs1" localSheetId="6" hidden="1">'Equally Weighted portfolio'!#REF!</definedName>
    <definedName name="solver_rhs1" localSheetId="2" hidden="1">1</definedName>
    <definedName name="solver_rhs1" localSheetId="3" hidden="1">1</definedName>
    <definedName name="solver_rhs1" localSheetId="5" hidden="1">1</definedName>
    <definedName name="solver_rhs1" localSheetId="4" hidden="1">1</definedName>
    <definedName name="solver_rhs1" localSheetId="1" hidden="1">1</definedName>
    <definedName name="solver_rhs2" localSheetId="6" hidden="1">1</definedName>
    <definedName name="solver_rhs2" localSheetId="2" hidden="1">'Mean Variance Frontier'!$C$61</definedName>
    <definedName name="solver_rhs2" localSheetId="3" hidden="1">1</definedName>
    <definedName name="solver_rhs2" localSheetId="4" hidden="1">'short selling not allowed'!#REF!</definedName>
    <definedName name="solver_rhs2" localSheetId="1" hidden="1">'Variance covariance Matrix'!$AI$73</definedName>
    <definedName name="solver_rhs3" localSheetId="1" hidden="1">'Variance covariance Matrix'!$BN$63</definedName>
    <definedName name="solver_rlx" localSheetId="6" hidden="1">2</definedName>
    <definedName name="solver_rlx" localSheetId="2" hidden="1">2</definedName>
    <definedName name="solver_rlx" localSheetId="3" hidden="1">1</definedName>
    <definedName name="solver_rlx" localSheetId="5" hidden="1">2</definedName>
    <definedName name="solver_rlx" localSheetId="4" hidden="1">2</definedName>
    <definedName name="solver_rlx" localSheetId="1" hidden="1">2</definedName>
    <definedName name="solver_rsd" localSheetId="6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rsd" localSheetId="1" hidden="1">0</definedName>
    <definedName name="solver_scl" localSheetId="6" hidden="1">2</definedName>
    <definedName name="solver_scl" localSheetId="2" hidden="1">1</definedName>
    <definedName name="solver_scl" localSheetId="3" hidden="1">2</definedName>
    <definedName name="solver_scl" localSheetId="5" hidden="1">1</definedName>
    <definedName name="solver_scl" localSheetId="4" hidden="1">1</definedName>
    <definedName name="solver_scl" localSheetId="1" hidden="1">1</definedName>
    <definedName name="solver_sho" localSheetId="6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ho" localSheetId="1" hidden="1">2</definedName>
    <definedName name="solver_ssz" localSheetId="6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ssz" localSheetId="1" hidden="1">100</definedName>
    <definedName name="solver_tim" localSheetId="6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4" hidden="1">2147483647</definedName>
    <definedName name="solver_tim" localSheetId="1" hidden="1">2147483647</definedName>
    <definedName name="solver_tol" localSheetId="6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4" hidden="1">0.01</definedName>
    <definedName name="solver_tol" localSheetId="1" hidden="1">0.01</definedName>
    <definedName name="solver_typ" localSheetId="6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typ" localSheetId="4" hidden="1">2</definedName>
    <definedName name="solver_typ" localSheetId="1" hidden="1">2</definedName>
    <definedName name="solver_val" localSheetId="6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6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4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I3" i="2"/>
  <c r="F2" i="10"/>
  <c r="J6" i="10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9" i="9"/>
  <c r="E9" i="9"/>
  <c r="F9" i="9"/>
  <c r="G9" i="9"/>
  <c r="D9" i="9"/>
  <c r="AK6" i="9"/>
  <c r="I80" i="5"/>
  <c r="I81" i="5"/>
  <c r="I82" i="5"/>
  <c r="I83" i="5"/>
  <c r="I84" i="5"/>
  <c r="B63" i="15" l="1" a="1"/>
  <c r="B63" i="15" s="1"/>
  <c r="B64" i="15" s="1"/>
  <c r="B62" i="15" a="1"/>
  <c r="B62" i="15" s="1"/>
  <c r="B66" i="15" s="1"/>
  <c r="B67" i="15" s="1"/>
  <c r="C54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B43" i="15" s="1" a="1"/>
  <c r="B43" i="15" s="1"/>
  <c r="B47" i="15" s="1"/>
  <c r="C39" i="15"/>
  <c r="B39" i="15"/>
  <c r="B71" i="14"/>
  <c r="D77" i="14" s="1"/>
  <c r="AA63" i="14"/>
  <c r="Z63" i="14"/>
  <c r="T63" i="14"/>
  <c r="S63" i="14"/>
  <c r="R63" i="14"/>
  <c r="Q63" i="14"/>
  <c r="P63" i="14"/>
  <c r="O63" i="14"/>
  <c r="N63" i="14"/>
  <c r="M63" i="14"/>
  <c r="C60" i="14"/>
  <c r="L63" i="14" s="1"/>
  <c r="B47" i="14"/>
  <c r="B45" i="14" a="1"/>
  <c r="B45" i="14" s="1"/>
  <c r="B46" i="14" s="1"/>
  <c r="B44" i="14" a="1"/>
  <c r="B44" i="14" s="1"/>
  <c r="B48" i="14" s="1"/>
  <c r="B49" i="14" s="1"/>
  <c r="B41" i="14"/>
  <c r="B40" i="14"/>
  <c r="AG37" i="14"/>
  <c r="AG36" i="14"/>
  <c r="AG35" i="14"/>
  <c r="AG34" i="14"/>
  <c r="AG33" i="14"/>
  <c r="AG32" i="14"/>
  <c r="AG31" i="14"/>
  <c r="AG30" i="14"/>
  <c r="AG29" i="14"/>
  <c r="AG28" i="14"/>
  <c r="AG27" i="14"/>
  <c r="AG26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8" i="14"/>
  <c r="AM47" i="13"/>
  <c r="AM46" i="13"/>
  <c r="AH42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BK34" i="13"/>
  <c r="BJ34" i="13"/>
  <c r="BI34" i="13"/>
  <c r="BH34" i="13"/>
  <c r="BG34" i="13"/>
  <c r="BF34" i="13"/>
  <c r="BE34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BK33" i="13"/>
  <c r="BJ33" i="13"/>
  <c r="BI33" i="13"/>
  <c r="BH33" i="13"/>
  <c r="BG33" i="13"/>
  <c r="BF33" i="13"/>
  <c r="BE33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AI33" i="13"/>
  <c r="AH33" i="13"/>
  <c r="BK32" i="13"/>
  <c r="BJ32" i="13"/>
  <c r="BI32" i="13"/>
  <c r="BH32" i="13"/>
  <c r="BG32" i="13"/>
  <c r="BF32" i="13"/>
  <c r="BE32" i="13"/>
  <c r="BD32" i="13"/>
  <c r="BC32" i="13"/>
  <c r="BB32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BK26" i="13"/>
  <c r="BJ26" i="13"/>
  <c r="BI26" i="13"/>
  <c r="BH26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BK25" i="13"/>
  <c r="BJ25" i="13"/>
  <c r="BI25" i="13"/>
  <c r="BH25" i="13"/>
  <c r="BG25" i="13"/>
  <c r="BF25" i="13"/>
  <c r="BE25" i="13"/>
  <c r="BD25" i="13"/>
  <c r="BC25" i="13"/>
  <c r="BB25" i="13"/>
  <c r="BA25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BK24" i="13"/>
  <c r="BJ24" i="13"/>
  <c r="BI24" i="13"/>
  <c r="BH24" i="13"/>
  <c r="BG24" i="13"/>
  <c r="BF24" i="13"/>
  <c r="BE24" i="13"/>
  <c r="BD24" i="13"/>
  <c r="BC24" i="13"/>
  <c r="BB24" i="13"/>
  <c r="BA24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BK10" i="13"/>
  <c r="BJ10" i="13"/>
  <c r="BI10" i="13"/>
  <c r="BH10" i="13"/>
  <c r="BG10" i="13"/>
  <c r="BF10" i="13"/>
  <c r="BE10" i="13"/>
  <c r="BD10" i="13"/>
  <c r="BC10" i="13"/>
  <c r="BB10" i="13"/>
  <c r="BA10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H10" i="13"/>
  <c r="BK9" i="13"/>
  <c r="BJ9" i="13"/>
  <c r="BI9" i="13"/>
  <c r="BH9" i="13"/>
  <c r="BG9" i="13"/>
  <c r="BF9" i="13"/>
  <c r="BE9" i="13"/>
  <c r="BD9" i="13"/>
  <c r="BC9" i="13"/>
  <c r="BB9" i="13"/>
  <c r="BA9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H9" i="13"/>
  <c r="BK4" i="13"/>
  <c r="BK5" i="13" s="1"/>
  <c r="BJ4" i="13"/>
  <c r="BJ5" i="13" s="1"/>
  <c r="BI4" i="13"/>
  <c r="BI5" i="13" s="1"/>
  <c r="BH4" i="13"/>
  <c r="BH5" i="13" s="1"/>
  <c r="BG4" i="13"/>
  <c r="BG5" i="13" s="1"/>
  <c r="BF4" i="13"/>
  <c r="BF5" i="13" s="1"/>
  <c r="BE4" i="13"/>
  <c r="BE5" i="13" s="1"/>
  <c r="BD4" i="13"/>
  <c r="BD5" i="13" s="1"/>
  <c r="BC4" i="13"/>
  <c r="BC5" i="13" s="1"/>
  <c r="BB4" i="13"/>
  <c r="BB5" i="13" s="1"/>
  <c r="BA4" i="13"/>
  <c r="BA5" i="13" s="1"/>
  <c r="AZ4" i="13"/>
  <c r="AZ5" i="13" s="1"/>
  <c r="AY4" i="13"/>
  <c r="AY5" i="13" s="1"/>
  <c r="AX4" i="13"/>
  <c r="AX5" i="13" s="1"/>
  <c r="AW4" i="13"/>
  <c r="AW5" i="13" s="1"/>
  <c r="AV4" i="13"/>
  <c r="AV5" i="13" s="1"/>
  <c r="AU4" i="13"/>
  <c r="AU5" i="13" s="1"/>
  <c r="AT4" i="13"/>
  <c r="AT5" i="13" s="1"/>
  <c r="AS4" i="13"/>
  <c r="AS5" i="13" s="1"/>
  <c r="AR4" i="13"/>
  <c r="AR5" i="13" s="1"/>
  <c r="AQ4" i="13"/>
  <c r="AQ5" i="13" s="1"/>
  <c r="AP4" i="13"/>
  <c r="AP5" i="13" s="1"/>
  <c r="AO4" i="13"/>
  <c r="AO5" i="13" s="1"/>
  <c r="AN4" i="13"/>
  <c r="AN5" i="13" s="1"/>
  <c r="AM4" i="13"/>
  <c r="AM5" i="13" s="1"/>
  <c r="AL4" i="13"/>
  <c r="AL5" i="13" s="1"/>
  <c r="AK4" i="13"/>
  <c r="AK5" i="13" s="1"/>
  <c r="AJ4" i="13"/>
  <c r="AJ5" i="13" s="1"/>
  <c r="AI4" i="13"/>
  <c r="AI5" i="13" s="1"/>
  <c r="AH4" i="13"/>
  <c r="AH5" i="13" s="1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I49" i="12"/>
  <c r="AJ54" i="12" s="1"/>
  <c r="AI43" i="12"/>
  <c r="AJ9" i="12"/>
  <c r="AK9" i="12" s="1"/>
  <c r="AL9" i="12" s="1"/>
  <c r="AM9" i="12" s="1"/>
  <c r="AN9" i="12" s="1"/>
  <c r="AO9" i="12" s="1"/>
  <c r="AP9" i="12" s="1"/>
  <c r="AQ9" i="12" s="1"/>
  <c r="AR9" i="12" s="1"/>
  <c r="AS9" i="12" s="1"/>
  <c r="AT9" i="12" s="1"/>
  <c r="AU9" i="12" s="1"/>
  <c r="AV9" i="12" s="1"/>
  <c r="AW9" i="12" s="1"/>
  <c r="AX9" i="12" s="1"/>
  <c r="AY9" i="12" s="1"/>
  <c r="AZ9" i="12" s="1"/>
  <c r="BA9" i="12" s="1"/>
  <c r="BB9" i="12" s="1"/>
  <c r="BC9" i="12" s="1"/>
  <c r="BD9" i="12" s="1"/>
  <c r="BE9" i="12" s="1"/>
  <c r="BF9" i="12" s="1"/>
  <c r="BG9" i="12" s="1"/>
  <c r="BH9" i="12" s="1"/>
  <c r="BI9" i="12" s="1"/>
  <c r="BJ9" i="12" s="1"/>
  <c r="BK9" i="12" s="1"/>
  <c r="BL9" i="12" s="1"/>
  <c r="BL3" i="12"/>
  <c r="BL4" i="12" s="1"/>
  <c r="BK3" i="12"/>
  <c r="BK4" i="12" s="1"/>
  <c r="BJ3" i="12"/>
  <c r="BJ4" i="12" s="1"/>
  <c r="BI3" i="12"/>
  <c r="BI4" i="12" s="1"/>
  <c r="BH3" i="12"/>
  <c r="BH4" i="12" s="1"/>
  <c r="BG3" i="12"/>
  <c r="BG4" i="12" s="1"/>
  <c r="BF3" i="12"/>
  <c r="BF4" i="12" s="1"/>
  <c r="BE3" i="12"/>
  <c r="BE4" i="12" s="1"/>
  <c r="BD3" i="12"/>
  <c r="BD4" i="12" s="1"/>
  <c r="BC3" i="12"/>
  <c r="BC4" i="12" s="1"/>
  <c r="BB3" i="12"/>
  <c r="BB4" i="12" s="1"/>
  <c r="BA3" i="12"/>
  <c r="BA4" i="12" s="1"/>
  <c r="AZ3" i="12"/>
  <c r="AZ4" i="12" s="1"/>
  <c r="AY3" i="12"/>
  <c r="AY4" i="12" s="1"/>
  <c r="AX3" i="12"/>
  <c r="AX4" i="12" s="1"/>
  <c r="AW3" i="12"/>
  <c r="AW4" i="12" s="1"/>
  <c r="AV3" i="12"/>
  <c r="AV4" i="12" s="1"/>
  <c r="AU3" i="12"/>
  <c r="AU4" i="12" s="1"/>
  <c r="AT3" i="12"/>
  <c r="AT4" i="12" s="1"/>
  <c r="AS3" i="12"/>
  <c r="AS4" i="12" s="1"/>
  <c r="AR3" i="12"/>
  <c r="AR4" i="12" s="1"/>
  <c r="AQ3" i="12"/>
  <c r="AQ4" i="12" s="1"/>
  <c r="AP3" i="12"/>
  <c r="AP4" i="12" s="1"/>
  <c r="AO3" i="12"/>
  <c r="AO4" i="12" s="1"/>
  <c r="AN3" i="12"/>
  <c r="AN4" i="12" s="1"/>
  <c r="AM3" i="12"/>
  <c r="AM4" i="12" s="1"/>
  <c r="AL3" i="12"/>
  <c r="AL4" i="12" s="1"/>
  <c r="AK3" i="12"/>
  <c r="AK4" i="12" s="1"/>
  <c r="AJ3" i="12"/>
  <c r="AJ4" i="12" s="1"/>
  <c r="AI3" i="12"/>
  <c r="AI4" i="12" s="1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F57" i="8"/>
  <c r="D76" i="8"/>
  <c r="E45" i="8"/>
  <c r="C12" i="8" a="1"/>
  <c r="C12" i="8" s="1"/>
  <c r="F11" i="8"/>
  <c r="D13" i="8"/>
  <c r="C66" i="5"/>
  <c r="C67" i="5" s="1"/>
  <c r="C68" i="5" s="1"/>
  <c r="C69" i="5" s="1"/>
  <c r="C70" i="5" s="1"/>
  <c r="C71" i="5" s="1"/>
  <c r="C72" i="5" s="1"/>
  <c r="C81" i="5"/>
  <c r="E62" i="5"/>
  <c r="D18" i="5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14" i="5"/>
  <c r="D15" i="5" s="1"/>
  <c r="D16" i="5" s="1"/>
  <c r="D17" i="5" s="1"/>
  <c r="D13" i="5"/>
  <c r="C12" i="5" a="1"/>
  <c r="C12" i="5" s="1"/>
  <c r="F11" i="5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AD11" i="5" s="1"/>
  <c r="AE11" i="5" s="1"/>
  <c r="AF11" i="5" s="1"/>
  <c r="AG11" i="5" s="1"/>
  <c r="AH11" i="5" s="1"/>
  <c r="AI57" i="2"/>
  <c r="AI71" i="2" s="1"/>
  <c r="AH44" i="2"/>
  <c r="AG11" i="2" a="1"/>
  <c r="AG11" i="2" s="1"/>
  <c r="AH12" i="2"/>
  <c r="AJ10" i="2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AJ55" i="12" l="1"/>
  <c r="AH45" i="13" a="1"/>
  <c r="AH45" i="13" s="1"/>
  <c r="AH49" i="13" s="1"/>
  <c r="AH46" i="13" a="1"/>
  <c r="AH46" i="13" s="1"/>
  <c r="AH47" i="13" s="1"/>
  <c r="B44" i="15" a="1"/>
  <c r="B44" i="15" s="1"/>
  <c r="B45" i="15" s="1"/>
  <c r="B48" i="15" s="1"/>
  <c r="B40" i="15"/>
  <c r="U63" i="14"/>
  <c r="V63" i="14"/>
  <c r="W63" i="14"/>
  <c r="X63" i="14"/>
  <c r="Y63" i="14"/>
  <c r="C63" i="14"/>
  <c r="AB63" i="14"/>
  <c r="A63" i="14"/>
  <c r="AC63" i="14"/>
  <c r="B63" i="14"/>
  <c r="AD63" i="14"/>
  <c r="D63" i="14"/>
  <c r="E63" i="14"/>
  <c r="F63" i="14"/>
  <c r="G63" i="14"/>
  <c r="H63" i="14"/>
  <c r="I63" i="14"/>
  <c r="J63" i="14"/>
  <c r="K63" i="14"/>
  <c r="AH10" i="12" a="1"/>
  <c r="AI46" i="12" a="1"/>
  <c r="AI46" i="12" s="1"/>
  <c r="D14" i="8"/>
  <c r="G11" i="8"/>
  <c r="C82" i="5"/>
  <c r="C73" i="5"/>
  <c r="C74" i="5" s="1"/>
  <c r="AI58" i="2"/>
  <c r="AI59" i="2" s="1"/>
  <c r="AI60" i="2" s="1"/>
  <c r="AI61" i="2" s="1"/>
  <c r="AI62" i="2" s="1"/>
  <c r="AI63" i="2" s="1"/>
  <c r="AI64" i="2" s="1"/>
  <c r="AI65" i="2" s="1"/>
  <c r="AH13" i="2"/>
  <c r="J5" i="10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24" i="9"/>
  <c r="AK25" i="9"/>
  <c r="AK26" i="9"/>
  <c r="AK27" i="9"/>
  <c r="AK28" i="9"/>
  <c r="AK29" i="9"/>
  <c r="AK30" i="9"/>
  <c r="AK31" i="9"/>
  <c r="AK32" i="9"/>
  <c r="AK33" i="9"/>
  <c r="AK34" i="9"/>
  <c r="AK35" i="9"/>
  <c r="AK36" i="9"/>
  <c r="AK37" i="9"/>
  <c r="AK38" i="9"/>
  <c r="AK39" i="9"/>
  <c r="AK40" i="9"/>
  <c r="AK41" i="9"/>
  <c r="AK42" i="9"/>
  <c r="AK43" i="9"/>
  <c r="AK44" i="9"/>
  <c r="AK45" i="9"/>
  <c r="AK46" i="9"/>
  <c r="AK47" i="9"/>
  <c r="AK48" i="9"/>
  <c r="AK49" i="9"/>
  <c r="AK50" i="9"/>
  <c r="AK51" i="9"/>
  <c r="AK52" i="9"/>
  <c r="AK53" i="9"/>
  <c r="AK54" i="9"/>
  <c r="AK55" i="9"/>
  <c r="AK56" i="9"/>
  <c r="AK57" i="9"/>
  <c r="AK58" i="9"/>
  <c r="AK59" i="9"/>
  <c r="AK60" i="9"/>
  <c r="AK61" i="9"/>
  <c r="AK62" i="9"/>
  <c r="AK63" i="9"/>
  <c r="AK64" i="9"/>
  <c r="AK65" i="9"/>
  <c r="AK66" i="9"/>
  <c r="AK67" i="9"/>
  <c r="AK68" i="9"/>
  <c r="AK69" i="9"/>
  <c r="AK70" i="9"/>
  <c r="AK71" i="9"/>
  <c r="AK72" i="9"/>
  <c r="AK73" i="9"/>
  <c r="AK74" i="9"/>
  <c r="AK75" i="9"/>
  <c r="AK76" i="9"/>
  <c r="AK77" i="9"/>
  <c r="AK78" i="9"/>
  <c r="AK79" i="9"/>
  <c r="AK80" i="9"/>
  <c r="AK81" i="9"/>
  <c r="AK82" i="9"/>
  <c r="AK83" i="9"/>
  <c r="AK84" i="9"/>
  <c r="AK85" i="9"/>
  <c r="AK86" i="9"/>
  <c r="AK87" i="9"/>
  <c r="AK88" i="9"/>
  <c r="AK89" i="9"/>
  <c r="AK90" i="9"/>
  <c r="AK91" i="9"/>
  <c r="AK92" i="9"/>
  <c r="AK93" i="9"/>
  <c r="AK94" i="9"/>
  <c r="AK95" i="9"/>
  <c r="AK96" i="9"/>
  <c r="AK97" i="9"/>
  <c r="AK98" i="9"/>
  <c r="AK99" i="9"/>
  <c r="AK100" i="9"/>
  <c r="AK101" i="9"/>
  <c r="AK102" i="9"/>
  <c r="AK103" i="9"/>
  <c r="AK104" i="9"/>
  <c r="AK105" i="9"/>
  <c r="AK106" i="9"/>
  <c r="AK107" i="9"/>
  <c r="AK108" i="9"/>
  <c r="AK109" i="9"/>
  <c r="AK110" i="9"/>
  <c r="AK111" i="9"/>
  <c r="AK112" i="9"/>
  <c r="AK113" i="9"/>
  <c r="AK114" i="9"/>
  <c r="AK115" i="9"/>
  <c r="AK116" i="9"/>
  <c r="AK117" i="9"/>
  <c r="AK118" i="9"/>
  <c r="AK119" i="9"/>
  <c r="AK120" i="9"/>
  <c r="AK121" i="9"/>
  <c r="AK122" i="9"/>
  <c r="AK123" i="9"/>
  <c r="AK124" i="9"/>
  <c r="AK125" i="9"/>
  <c r="B4" i="2"/>
  <c r="B5" i="2"/>
  <c r="C5" i="2"/>
  <c r="C4" i="2"/>
  <c r="AH50" i="13" l="1"/>
  <c r="C9" i="9"/>
  <c r="B69" i="14" a="1"/>
  <c r="B69" i="14" s="1"/>
  <c r="B70" i="14" s="1"/>
  <c r="B68" i="14" a="1"/>
  <c r="B68" i="14" s="1"/>
  <c r="B72" i="14" s="1"/>
  <c r="B65" i="14"/>
  <c r="AR39" i="12"/>
  <c r="AT38" i="12"/>
  <c r="AV37" i="12"/>
  <c r="AX36" i="12"/>
  <c r="AZ35" i="12"/>
  <c r="BB34" i="12"/>
  <c r="BD33" i="12"/>
  <c r="BF32" i="12"/>
  <c r="BH31" i="12"/>
  <c r="BJ30" i="12"/>
  <c r="BL29" i="12"/>
  <c r="AJ29" i="12"/>
  <c r="AL28" i="12"/>
  <c r="AN27" i="12"/>
  <c r="AP26" i="12"/>
  <c r="AR25" i="12"/>
  <c r="AT24" i="12"/>
  <c r="AV23" i="12"/>
  <c r="AX22" i="12"/>
  <c r="AZ21" i="12"/>
  <c r="BB20" i="12"/>
  <c r="BD19" i="12"/>
  <c r="BF18" i="12"/>
  <c r="BH17" i="12"/>
  <c r="BJ16" i="12"/>
  <c r="BL15" i="12"/>
  <c r="AJ15" i="12"/>
  <c r="AL14" i="12"/>
  <c r="AN13" i="12"/>
  <c r="AP12" i="12"/>
  <c r="AR11" i="12"/>
  <c r="AQ39" i="12"/>
  <c r="AS38" i="12"/>
  <c r="AU37" i="12"/>
  <c r="AW36" i="12"/>
  <c r="AY35" i="12"/>
  <c r="BA34" i="12"/>
  <c r="BC33" i="12"/>
  <c r="BE32" i="12"/>
  <c r="BG31" i="12"/>
  <c r="BI30" i="12"/>
  <c r="BK29" i="12"/>
  <c r="AI29" i="12"/>
  <c r="AK28" i="12"/>
  <c r="AM27" i="12"/>
  <c r="AO26" i="12"/>
  <c r="AQ25" i="12"/>
  <c r="AS24" i="12"/>
  <c r="AU23" i="12"/>
  <c r="AW22" i="12"/>
  <c r="AY21" i="12"/>
  <c r="BA20" i="12"/>
  <c r="BC19" i="12"/>
  <c r="BE18" i="12"/>
  <c r="BG17" i="12"/>
  <c r="BI16" i="12"/>
  <c r="BK15" i="12"/>
  <c r="AI15" i="12"/>
  <c r="AK14" i="12"/>
  <c r="AM13" i="12"/>
  <c r="AO12" i="12"/>
  <c r="AQ11" i="12"/>
  <c r="AP39" i="12"/>
  <c r="AR38" i="12"/>
  <c r="AT37" i="12"/>
  <c r="AV36" i="12"/>
  <c r="AX35" i="12"/>
  <c r="AZ34" i="12"/>
  <c r="BB33" i="12"/>
  <c r="BD32" i="12"/>
  <c r="BF31" i="12"/>
  <c r="BH30" i="12"/>
  <c r="BJ29" i="12"/>
  <c r="BL28" i="12"/>
  <c r="AJ28" i="12"/>
  <c r="AL27" i="12"/>
  <c r="AN26" i="12"/>
  <c r="BF39" i="12"/>
  <c r="BH38" i="12"/>
  <c r="BJ37" i="12"/>
  <c r="BL36" i="12"/>
  <c r="AJ36" i="12"/>
  <c r="AL35" i="12"/>
  <c r="AN34" i="12"/>
  <c r="AP33" i="12"/>
  <c r="AR32" i="12"/>
  <c r="AT31" i="12"/>
  <c r="AV30" i="12"/>
  <c r="AX29" i="12"/>
  <c r="AZ28" i="12"/>
  <c r="BB27" i="12"/>
  <c r="BD26" i="12"/>
  <c r="BF25" i="12"/>
  <c r="BH24" i="12"/>
  <c r="BJ23" i="12"/>
  <c r="BL22" i="12"/>
  <c r="AJ22" i="12"/>
  <c r="AL21" i="12"/>
  <c r="AN20" i="12"/>
  <c r="AP19" i="12"/>
  <c r="AR18" i="12"/>
  <c r="AT17" i="12"/>
  <c r="AV16" i="12"/>
  <c r="AX15" i="12"/>
  <c r="AZ14" i="12"/>
  <c r="BB13" i="12"/>
  <c r="BD12" i="12"/>
  <c r="BF11" i="12"/>
  <c r="AN39" i="12"/>
  <c r="AL38" i="12"/>
  <c r="AJ37" i="12"/>
  <c r="BK35" i="12"/>
  <c r="BI34" i="12"/>
  <c r="BG33" i="12"/>
  <c r="BB32" i="12"/>
  <c r="AZ31" i="12"/>
  <c r="AX30" i="12"/>
  <c r="AU29" i="12"/>
  <c r="AS28" i="12"/>
  <c r="AQ27" i="12"/>
  <c r="AL26" i="12"/>
  <c r="AK25" i="12"/>
  <c r="AJ24" i="12"/>
  <c r="AI23" i="12"/>
  <c r="BK21" i="12"/>
  <c r="BJ20" i="12"/>
  <c r="BI19" i="12"/>
  <c r="BH18" i="12"/>
  <c r="BE17" i="12"/>
  <c r="BD16" i="12"/>
  <c r="BC15" i="12"/>
  <c r="BB14" i="12"/>
  <c r="AZ13" i="12"/>
  <c r="AY12" i="12"/>
  <c r="AX11" i="12"/>
  <c r="AY31" i="12"/>
  <c r="BH19" i="12"/>
  <c r="BA14" i="12"/>
  <c r="AL39" i="12"/>
  <c r="BI35" i="12"/>
  <c r="AZ32" i="12"/>
  <c r="AU30" i="12"/>
  <c r="AQ28" i="12"/>
  <c r="AJ26" i="12"/>
  <c r="BL23" i="12"/>
  <c r="BI21" i="12"/>
  <c r="BG19" i="12"/>
  <c r="BC17" i="12"/>
  <c r="AY14" i="12"/>
  <c r="AW12" i="12"/>
  <c r="AK39" i="12"/>
  <c r="BF34" i="12"/>
  <c r="AW31" i="12"/>
  <c r="AR29" i="12"/>
  <c r="AK27" i="12"/>
  <c r="BL24" i="12"/>
  <c r="BI22" i="12"/>
  <c r="BG20" i="12"/>
  <c r="BC18" i="12"/>
  <c r="BA16" i="12"/>
  <c r="AX14" i="12"/>
  <c r="AV12" i="12"/>
  <c r="AJ39" i="12"/>
  <c r="BL37" i="12"/>
  <c r="BI36" i="12"/>
  <c r="BG35" i="12"/>
  <c r="BE34" i="12"/>
  <c r="AZ33" i="12"/>
  <c r="AX32" i="12"/>
  <c r="AV31" i="12"/>
  <c r="AS30" i="12"/>
  <c r="AQ29" i="12"/>
  <c r="AO28" i="12"/>
  <c r="AJ27" i="12"/>
  <c r="BL25" i="12"/>
  <c r="BK24" i="12"/>
  <c r="BI23" i="12"/>
  <c r="BH22" i="12"/>
  <c r="BG21" i="12"/>
  <c r="BF20" i="12"/>
  <c r="BE19" i="12"/>
  <c r="BB18" i="12"/>
  <c r="BA17" i="12"/>
  <c r="AZ16" i="12"/>
  <c r="AY15" i="12"/>
  <c r="AW14" i="12"/>
  <c r="AM39" i="12"/>
  <c r="AK38" i="12"/>
  <c r="AI37" i="12"/>
  <c r="BJ35" i="12"/>
  <c r="BH34" i="12"/>
  <c r="BF33" i="12"/>
  <c r="BA32" i="12"/>
  <c r="AW30" i="12"/>
  <c r="AT29" i="12"/>
  <c r="AR28" i="12"/>
  <c r="AP27" i="12"/>
  <c r="AK26" i="12"/>
  <c r="AJ25" i="12"/>
  <c r="AI24" i="12"/>
  <c r="BK22" i="12"/>
  <c r="BJ21" i="12"/>
  <c r="BI20" i="12"/>
  <c r="BG18" i="12"/>
  <c r="BD17" i="12"/>
  <c r="BC16" i="12"/>
  <c r="BB15" i="12"/>
  <c r="AY13" i="12"/>
  <c r="AX12" i="12"/>
  <c r="AW11" i="12"/>
  <c r="AJ38" i="12"/>
  <c r="BK36" i="12"/>
  <c r="BG34" i="12"/>
  <c r="BE33" i="12"/>
  <c r="AX31" i="12"/>
  <c r="AS29" i="12"/>
  <c r="AO27" i="12"/>
  <c r="AI25" i="12"/>
  <c r="BJ22" i="12"/>
  <c r="BH20" i="12"/>
  <c r="BD18" i="12"/>
  <c r="BB16" i="12"/>
  <c r="BA15" i="12"/>
  <c r="AX13" i="12"/>
  <c r="AV11" i="12"/>
  <c r="AI38" i="12"/>
  <c r="BJ36" i="12"/>
  <c r="BH35" i="12"/>
  <c r="BA33" i="12"/>
  <c r="AY32" i="12"/>
  <c r="AT30" i="12"/>
  <c r="AP28" i="12"/>
  <c r="AI26" i="12"/>
  <c r="BK23" i="12"/>
  <c r="BH21" i="12"/>
  <c r="BF19" i="12"/>
  <c r="BB17" i="12"/>
  <c r="AZ15" i="12"/>
  <c r="AW13" i="12"/>
  <c r="AU11" i="12"/>
  <c r="BG39" i="12"/>
  <c r="BD38" i="12"/>
  <c r="BB37" i="12"/>
  <c r="AZ36" i="12"/>
  <c r="AU35" i="12"/>
  <c r="AS34" i="12"/>
  <c r="AQ33" i="12"/>
  <c r="AN32" i="12"/>
  <c r="AL31" i="12"/>
  <c r="AJ30" i="12"/>
  <c r="BI28" i="12"/>
  <c r="BG27" i="12"/>
  <c r="BE26" i="12"/>
  <c r="BB25" i="12"/>
  <c r="BA24" i="12"/>
  <c r="AZ23" i="12"/>
  <c r="AY22" i="12"/>
  <c r="AV21" i="12"/>
  <c r="AU20" i="12"/>
  <c r="AT19" i="12"/>
  <c r="AS18" i="12"/>
  <c r="AQ17" i="12"/>
  <c r="AP16" i="12"/>
  <c r="AO15" i="12"/>
  <c r="AN14" i="12"/>
  <c r="AK13" i="12"/>
  <c r="AJ12" i="12"/>
  <c r="AI11" i="12"/>
  <c r="AH10" i="12"/>
  <c r="BJ38" i="12"/>
  <c r="AZ37" i="12"/>
  <c r="AO36" i="12"/>
  <c r="BJ34" i="12"/>
  <c r="AT33" i="12"/>
  <c r="AJ32" i="12"/>
  <c r="BC30" i="12"/>
  <c r="AO29" i="12"/>
  <c r="BH27" i="12"/>
  <c r="AX26" i="12"/>
  <c r="AN25" i="12"/>
  <c r="BE23" i="12"/>
  <c r="AU22" i="12"/>
  <c r="AN21" i="12"/>
  <c r="BJ19" i="12"/>
  <c r="AV18" i="12"/>
  <c r="AM17" i="12"/>
  <c r="BH15" i="12"/>
  <c r="AU14" i="12"/>
  <c r="AO13" i="12"/>
  <c r="BJ11" i="12"/>
  <c r="BI38" i="12"/>
  <c r="AY37" i="12"/>
  <c r="AN36" i="12"/>
  <c r="BD34" i="12"/>
  <c r="AS33" i="12"/>
  <c r="AI32" i="12"/>
  <c r="BB30" i="12"/>
  <c r="AN29" i="12"/>
  <c r="BF27" i="12"/>
  <c r="AW26" i="12"/>
  <c r="AM25" i="12"/>
  <c r="BD23" i="12"/>
  <c r="AT22" i="12"/>
  <c r="AM21" i="12"/>
  <c r="BB19" i="12"/>
  <c r="AU18" i="12"/>
  <c r="AL17" i="12"/>
  <c r="AT14" i="12"/>
  <c r="AL13" i="12"/>
  <c r="BI11" i="12"/>
  <c r="AX37" i="12"/>
  <c r="AM36" i="12"/>
  <c r="BC34" i="12"/>
  <c r="AR33" i="12"/>
  <c r="BL31" i="12"/>
  <c r="BA30" i="12"/>
  <c r="AM29" i="12"/>
  <c r="BE27" i="12"/>
  <c r="AV26" i="12"/>
  <c r="AL25" i="12"/>
  <c r="BC23" i="12"/>
  <c r="AS22" i="12"/>
  <c r="BA19" i="12"/>
  <c r="AT18" i="12"/>
  <c r="AK17" i="12"/>
  <c r="BF15" i="12"/>
  <c r="AS14" i="12"/>
  <c r="BH11" i="12"/>
  <c r="AO33" i="12"/>
  <c r="AL29" i="12"/>
  <c r="BJ24" i="12"/>
  <c r="AR22" i="12"/>
  <c r="AZ19" i="12"/>
  <c r="AJ17" i="12"/>
  <c r="AR14" i="12"/>
  <c r="BG11" i="12"/>
  <c r="BE38" i="12"/>
  <c r="AS37" i="12"/>
  <c r="AK36" i="12"/>
  <c r="AX34" i="12"/>
  <c r="AN33" i="12"/>
  <c r="BJ31" i="12"/>
  <c r="AY30" i="12"/>
  <c r="AK29" i="12"/>
  <c r="BC27" i="12"/>
  <c r="AT26" i="12"/>
  <c r="BI24" i="12"/>
  <c r="BA23" i="12"/>
  <c r="AQ22" i="12"/>
  <c r="AI21" i="12"/>
  <c r="AY19" i="12"/>
  <c r="AP18" i="12"/>
  <c r="AI17" i="12"/>
  <c r="BD15" i="12"/>
  <c r="AQ14" i="12"/>
  <c r="BL12" i="12"/>
  <c r="BE11" i="12"/>
  <c r="BC38" i="12"/>
  <c r="AR37" i="12"/>
  <c r="AI36" i="12"/>
  <c r="AW34" i="12"/>
  <c r="AM33" i="12"/>
  <c r="AR30" i="12"/>
  <c r="BK28" i="12"/>
  <c r="BA27" i="12"/>
  <c r="AS26" i="12"/>
  <c r="BG24" i="12"/>
  <c r="AY23" i="12"/>
  <c r="AP22" i="12"/>
  <c r="AX19" i="12"/>
  <c r="AO18" i="12"/>
  <c r="AW15" i="12"/>
  <c r="BK12" i="12"/>
  <c r="BB38" i="12"/>
  <c r="BF24" i="12"/>
  <c r="AW19" i="12"/>
  <c r="AV15" i="12"/>
  <c r="BJ12" i="12"/>
  <c r="BA38" i="12"/>
  <c r="BF35" i="12"/>
  <c r="BG15" i="12"/>
  <c r="BG38" i="12"/>
  <c r="AK21" i="12"/>
  <c r="AJ13" i="12"/>
  <c r="BF38" i="12"/>
  <c r="AW37" i="12"/>
  <c r="AL36" i="12"/>
  <c r="AY34" i="12"/>
  <c r="BK31" i="12"/>
  <c r="AZ30" i="12"/>
  <c r="BD27" i="12"/>
  <c r="AU26" i="12"/>
  <c r="BB23" i="12"/>
  <c r="AJ21" i="12"/>
  <c r="AQ18" i="12"/>
  <c r="BE15" i="12"/>
  <c r="AI13" i="12"/>
  <c r="BI31" i="12"/>
  <c r="BL20" i="12"/>
  <c r="BL16" i="12"/>
  <c r="AP14" i="12"/>
  <c r="BD11" i="12"/>
  <c r="BL39" i="12"/>
  <c r="AQ37" i="12"/>
  <c r="BL35" i="12"/>
  <c r="AV34" i="12"/>
  <c r="AL33" i="12"/>
  <c r="BE31" i="12"/>
  <c r="AQ30" i="12"/>
  <c r="BJ28" i="12"/>
  <c r="AZ27" i="12"/>
  <c r="AR26" i="12"/>
  <c r="AX23" i="12"/>
  <c r="AO22" i="12"/>
  <c r="BK20" i="12"/>
  <c r="AN18" i="12"/>
  <c r="BK16" i="12"/>
  <c r="AO14" i="12"/>
  <c r="BC11" i="12"/>
  <c r="BK39" i="12"/>
  <c r="AP37" i="12"/>
  <c r="BC39" i="12"/>
  <c r="AU38" i="12"/>
  <c r="BH36" i="12"/>
  <c r="AW35" i="12"/>
  <c r="AM34" i="12"/>
  <c r="BI32" i="12"/>
  <c r="AR31" i="12"/>
  <c r="AI30" i="12"/>
  <c r="BB28" i="12"/>
  <c r="AS27" i="12"/>
  <c r="BG25" i="12"/>
  <c r="AX24" i="12"/>
  <c r="AO23" i="12"/>
  <c r="BF21" i="12"/>
  <c r="AW20" i="12"/>
  <c r="AN19" i="12"/>
  <c r="BK17" i="12"/>
  <c r="AW16" i="12"/>
  <c r="AN15" i="12"/>
  <c r="BI13" i="12"/>
  <c r="BB12" i="12"/>
  <c r="AP11" i="12"/>
  <c r="BB39" i="12"/>
  <c r="AQ38" i="12"/>
  <c r="BG36" i="12"/>
  <c r="AV35" i="12"/>
  <c r="AL34" i="12"/>
  <c r="BH32" i="12"/>
  <c r="AQ31" i="12"/>
  <c r="BI29" i="12"/>
  <c r="BA28" i="12"/>
  <c r="AR27" i="12"/>
  <c r="BE25" i="12"/>
  <c r="AW24" i="12"/>
  <c r="AN23" i="12"/>
  <c r="BE21" i="12"/>
  <c r="AV20" i="12"/>
  <c r="AM19" i="12"/>
  <c r="BJ17" i="12"/>
  <c r="AU16" i="12"/>
  <c r="AM15" i="12"/>
  <c r="BH13" i="12"/>
  <c r="BA12" i="12"/>
  <c r="AO11" i="12"/>
  <c r="BA39" i="12"/>
  <c r="AP38" i="12"/>
  <c r="BF36" i="12"/>
  <c r="AT35" i="12"/>
  <c r="AK34" i="12"/>
  <c r="BG32" i="12"/>
  <c r="AP31" i="12"/>
  <c r="BH29" i="12"/>
  <c r="AY28" i="12"/>
  <c r="AI27" i="12"/>
  <c r="BD25" i="12"/>
  <c r="AV24" i="12"/>
  <c r="AM23" i="12"/>
  <c r="BD21" i="12"/>
  <c r="AT20" i="12"/>
  <c r="AL19" i="12"/>
  <c r="BI17" i="12"/>
  <c r="AT16" i="12"/>
  <c r="AL15" i="12"/>
  <c r="BG13" i="12"/>
  <c r="AZ12" i="12"/>
  <c r="AN11" i="12"/>
  <c r="AZ39" i="12"/>
  <c r="AO38" i="12"/>
  <c r="BE36" i="12"/>
  <c r="AS35" i="12"/>
  <c r="AJ34" i="12"/>
  <c r="BC32" i="12"/>
  <c r="AO31" i="12"/>
  <c r="BG29" i="12"/>
  <c r="AX28" i="12"/>
  <c r="BL26" i="12"/>
  <c r="BC25" i="12"/>
  <c r="AU24" i="12"/>
  <c r="AL23" i="12"/>
  <c r="BI37" i="12"/>
  <c r="BA35" i="12"/>
  <c r="AU33" i="12"/>
  <c r="AI31" i="12"/>
  <c r="BD28" i="12"/>
  <c r="AZ26" i="12"/>
  <c r="AO24" i="12"/>
  <c r="AK22" i="12"/>
  <c r="AK20" i="12"/>
  <c r="BL17" i="12"/>
  <c r="AI16" i="12"/>
  <c r="BE13" i="12"/>
  <c r="BK11" i="12"/>
  <c r="BH37" i="12"/>
  <c r="AR35" i="12"/>
  <c r="AK33" i="12"/>
  <c r="BL30" i="12"/>
  <c r="BC28" i="12"/>
  <c r="AY26" i="12"/>
  <c r="AN24" i="12"/>
  <c r="AI22" i="12"/>
  <c r="AJ20" i="12"/>
  <c r="BF17" i="12"/>
  <c r="BJ15" i="12"/>
  <c r="BD13" i="12"/>
  <c r="BB11" i="12"/>
  <c r="BG37" i="12"/>
  <c r="AQ35" i="12"/>
  <c r="AJ33" i="12"/>
  <c r="BK30" i="12"/>
  <c r="AW28" i="12"/>
  <c r="AQ26" i="12"/>
  <c r="AM24" i="12"/>
  <c r="BL21" i="12"/>
  <c r="AI20" i="12"/>
  <c r="AZ17" i="12"/>
  <c r="BI15" i="12"/>
  <c r="BC13" i="12"/>
  <c r="BA11" i="12"/>
  <c r="AV28" i="12"/>
  <c r="AM26" i="12"/>
  <c r="AL24" i="12"/>
  <c r="BC21" i="12"/>
  <c r="BL19" i="12"/>
  <c r="AY17" i="12"/>
  <c r="AU15" i="12"/>
  <c r="BA13" i="12"/>
  <c r="AZ11" i="12"/>
  <c r="BJ39" i="12"/>
  <c r="BE37" i="12"/>
  <c r="AO35" i="12"/>
  <c r="BL32" i="12"/>
  <c r="BF30" i="12"/>
  <c r="AU28" i="12"/>
  <c r="BK25" i="12"/>
  <c r="AK24" i="12"/>
  <c r="BB21" i="12"/>
  <c r="BK19" i="12"/>
  <c r="AX17" i="12"/>
  <c r="AT15" i="12"/>
  <c r="AV13" i="12"/>
  <c r="AY11" i="12"/>
  <c r="BI39" i="12"/>
  <c r="AN35" i="12"/>
  <c r="BK32" i="12"/>
  <c r="BE30" i="12"/>
  <c r="BJ25" i="12"/>
  <c r="BH23" i="12"/>
  <c r="BA21" i="12"/>
  <c r="AW17" i="12"/>
  <c r="AS15" i="12"/>
  <c r="AT11" i="12"/>
  <c r="BC37" i="12"/>
  <c r="AM35" i="12"/>
  <c r="BJ32" i="12"/>
  <c r="AN28" i="12"/>
  <c r="BI25" i="12"/>
  <c r="AX21" i="12"/>
  <c r="AV17" i="12"/>
  <c r="AT13" i="12"/>
  <c r="BE39" i="12"/>
  <c r="AK35" i="12"/>
  <c r="AP30" i="12"/>
  <c r="BH25" i="12"/>
  <c r="AW21" i="12"/>
  <c r="AU17" i="12"/>
  <c r="AS13" i="12"/>
  <c r="AO37" i="12"/>
  <c r="AV32" i="12"/>
  <c r="AI28" i="12"/>
  <c r="AW23" i="12"/>
  <c r="AR19" i="12"/>
  <c r="AP15" i="12"/>
  <c r="AL11" i="12"/>
  <c r="AN37" i="12"/>
  <c r="AU32" i="12"/>
  <c r="BL27" i="12"/>
  <c r="AT23" i="12"/>
  <c r="AQ19" i="12"/>
  <c r="AK15" i="12"/>
  <c r="AK11" i="12"/>
  <c r="AM37" i="12"/>
  <c r="AM30" i="12"/>
  <c r="AY25" i="12"/>
  <c r="AS21" i="12"/>
  <c r="AP17" i="12"/>
  <c r="AP13" i="12"/>
  <c r="BK14" i="12"/>
  <c r="AK37" i="12"/>
  <c r="AU34" i="12"/>
  <c r="AK30" i="12"/>
  <c r="AW25" i="12"/>
  <c r="AQ23" i="12"/>
  <c r="AJ19" i="12"/>
  <c r="BJ14" i="12"/>
  <c r="AY33" i="12"/>
  <c r="BH28" i="12"/>
  <c r="AV22" i="12"/>
  <c r="AP20" i="12"/>
  <c r="BL13" i="12"/>
  <c r="AL12" i="12"/>
  <c r="AN38" i="12"/>
  <c r="BC26" i="12"/>
  <c r="AO20" i="12"/>
  <c r="BK13" i="12"/>
  <c r="AW33" i="12"/>
  <c r="BB26" i="12"/>
  <c r="AM22" i="12"/>
  <c r="AK16" i="12"/>
  <c r="BF37" i="12"/>
  <c r="AP35" i="12"/>
  <c r="AI33" i="12"/>
  <c r="BG30" i="12"/>
  <c r="BD37" i="12"/>
  <c r="AT28" i="12"/>
  <c r="AV19" i="12"/>
  <c r="AU13" i="12"/>
  <c r="BH39" i="12"/>
  <c r="BD30" i="12"/>
  <c r="BG23" i="12"/>
  <c r="AU19" i="12"/>
  <c r="AR15" i="12"/>
  <c r="AS11" i="12"/>
  <c r="BA37" i="12"/>
  <c r="AW32" i="12"/>
  <c r="AM28" i="12"/>
  <c r="BF23" i="12"/>
  <c r="AS19" i="12"/>
  <c r="AQ15" i="12"/>
  <c r="AM11" i="12"/>
  <c r="BD39" i="12"/>
  <c r="AJ35" i="12"/>
  <c r="AO30" i="12"/>
  <c r="BA25" i="12"/>
  <c r="AU21" i="12"/>
  <c r="AS17" i="12"/>
  <c r="AR13" i="12"/>
  <c r="AY39" i="12"/>
  <c r="AI35" i="12"/>
  <c r="AN30" i="12"/>
  <c r="AZ25" i="12"/>
  <c r="AT21" i="12"/>
  <c r="AR17" i="12"/>
  <c r="AQ13" i="12"/>
  <c r="AX39" i="12"/>
  <c r="BL34" i="12"/>
  <c r="AT32" i="12"/>
  <c r="BK27" i="12"/>
  <c r="AS23" i="12"/>
  <c r="AO19" i="12"/>
  <c r="BL14" i="12"/>
  <c r="AJ11" i="12"/>
  <c r="AW39" i="12"/>
  <c r="AL37" i="12"/>
  <c r="BK34" i="12"/>
  <c r="AS32" i="12"/>
  <c r="AL30" i="12"/>
  <c r="BJ27" i="12"/>
  <c r="AX25" i="12"/>
  <c r="AR23" i="12"/>
  <c r="AR21" i="12"/>
  <c r="AK19" i="12"/>
  <c r="AO17" i="12"/>
  <c r="BI12" i="12"/>
  <c r="AV39" i="12"/>
  <c r="AQ32" i="12"/>
  <c r="BI27" i="12"/>
  <c r="AQ21" i="12"/>
  <c r="AN17" i="12"/>
  <c r="BH12" i="12"/>
  <c r="AV38" i="12"/>
  <c r="BF26" i="12"/>
  <c r="AM16" i="12"/>
  <c r="AX33" i="12"/>
  <c r="AM31" i="12"/>
  <c r="AR24" i="12"/>
  <c r="AK18" i="12"/>
  <c r="AK12" i="12"/>
  <c r="AM38" i="12"/>
  <c r="AK31" i="12"/>
  <c r="AM20" i="12"/>
  <c r="BJ13" i="12"/>
  <c r="AU39" i="12"/>
  <c r="BD36" i="12"/>
  <c r="AT34" i="12"/>
  <c r="AP32" i="12"/>
  <c r="BF29" i="12"/>
  <c r="AY27" i="12"/>
  <c r="AV25" i="12"/>
  <c r="AP23" i="12"/>
  <c r="AP21" i="12"/>
  <c r="AI19" i="12"/>
  <c r="BH16" i="12"/>
  <c r="BI14" i="12"/>
  <c r="BG12" i="12"/>
  <c r="AT39" i="12"/>
  <c r="BC36" i="12"/>
  <c r="AR34" i="12"/>
  <c r="AO32" i="12"/>
  <c r="BE29" i="12"/>
  <c r="AX27" i="12"/>
  <c r="AU25" i="12"/>
  <c r="AK23" i="12"/>
  <c r="AO21" i="12"/>
  <c r="BL18" i="12"/>
  <c r="BG16" i="12"/>
  <c r="BH14" i="12"/>
  <c r="BF12" i="12"/>
  <c r="AS39" i="12"/>
  <c r="BB36" i="12"/>
  <c r="AQ34" i="12"/>
  <c r="AM32" i="12"/>
  <c r="BD29" i="12"/>
  <c r="AW27" i="12"/>
  <c r="AT25" i="12"/>
  <c r="AJ23" i="12"/>
  <c r="BE20" i="12"/>
  <c r="BK18" i="12"/>
  <c r="BF16" i="12"/>
  <c r="BG14" i="12"/>
  <c r="BE12" i="12"/>
  <c r="AO39" i="12"/>
  <c r="BA36" i="12"/>
  <c r="AP34" i="12"/>
  <c r="AL32" i="12"/>
  <c r="BC29" i="12"/>
  <c r="AV27" i="12"/>
  <c r="AS25" i="12"/>
  <c r="BG22" i="12"/>
  <c r="BD20" i="12"/>
  <c r="BJ18" i="12"/>
  <c r="BE16" i="12"/>
  <c r="BF14" i="12"/>
  <c r="BC12" i="12"/>
  <c r="AI39" i="12"/>
  <c r="AY36" i="12"/>
  <c r="AO34" i="12"/>
  <c r="AK32" i="12"/>
  <c r="BB29" i="12"/>
  <c r="AU27" i="12"/>
  <c r="AP25" i="12"/>
  <c r="BF22" i="12"/>
  <c r="BC20" i="12"/>
  <c r="BI18" i="12"/>
  <c r="AY16" i="12"/>
  <c r="BE14" i="12"/>
  <c r="AU12" i="12"/>
  <c r="BL38" i="12"/>
  <c r="AU36" i="12"/>
  <c r="AI34" i="12"/>
  <c r="BD31" i="12"/>
  <c r="BA29" i="12"/>
  <c r="AT27" i="12"/>
  <c r="AO25" i="12"/>
  <c r="BE22" i="12"/>
  <c r="AZ20" i="12"/>
  <c r="BA18" i="12"/>
  <c r="AX16" i="12"/>
  <c r="BD14" i="12"/>
  <c r="AT12" i="12"/>
  <c r="BK38" i="12"/>
  <c r="AT36" i="12"/>
  <c r="BL33" i="12"/>
  <c r="BC31" i="12"/>
  <c r="AZ29" i="12"/>
  <c r="BK26" i="12"/>
  <c r="BE24" i="12"/>
  <c r="BD22" i="12"/>
  <c r="AY20" i="12"/>
  <c r="AZ18" i="12"/>
  <c r="AS16" i="12"/>
  <c r="BC14" i="12"/>
  <c r="AS12" i="12"/>
  <c r="AZ38" i="12"/>
  <c r="AS36" i="12"/>
  <c r="BK33" i="12"/>
  <c r="BB31" i="12"/>
  <c r="AY29" i="12"/>
  <c r="BJ26" i="12"/>
  <c r="BD24" i="12"/>
  <c r="BC22" i="12"/>
  <c r="AX20" i="12"/>
  <c r="AY18" i="12"/>
  <c r="AR16" i="12"/>
  <c r="AV14" i="12"/>
  <c r="AR12" i="12"/>
  <c r="AY38" i="12"/>
  <c r="AR36" i="12"/>
  <c r="BJ33" i="12"/>
  <c r="BA31" i="12"/>
  <c r="AW29" i="12"/>
  <c r="BI26" i="12"/>
  <c r="BC24" i="12"/>
  <c r="BB22" i="12"/>
  <c r="AS20" i="12"/>
  <c r="AX18" i="12"/>
  <c r="AQ16" i="12"/>
  <c r="AM14" i="12"/>
  <c r="AQ12" i="12"/>
  <c r="AX38" i="12"/>
  <c r="AQ36" i="12"/>
  <c r="BI33" i="12"/>
  <c r="AU31" i="12"/>
  <c r="AV29" i="12"/>
  <c r="BH26" i="12"/>
  <c r="BB24" i="12"/>
  <c r="BA22" i="12"/>
  <c r="AR20" i="12"/>
  <c r="AW18" i="12"/>
  <c r="AO16" i="12"/>
  <c r="AJ14" i="12"/>
  <c r="AN12" i="12"/>
  <c r="AW38" i="12"/>
  <c r="AP36" i="12"/>
  <c r="BH33" i="12"/>
  <c r="AS31" i="12"/>
  <c r="AP29" i="12"/>
  <c r="BG26" i="12"/>
  <c r="AZ24" i="12"/>
  <c r="AZ22" i="12"/>
  <c r="AQ20" i="12"/>
  <c r="AM18" i="12"/>
  <c r="AN16" i="12"/>
  <c r="AI14" i="12"/>
  <c r="AM12" i="12"/>
  <c r="BE35" i="12"/>
  <c r="AN31" i="12"/>
  <c r="AY24" i="12"/>
  <c r="AL18" i="12"/>
  <c r="BD35" i="12"/>
  <c r="BG28" i="12"/>
  <c r="AN22" i="12"/>
  <c r="AL16" i="12"/>
  <c r="BC35" i="12"/>
  <c r="BF28" i="12"/>
  <c r="AQ24" i="12"/>
  <c r="AJ18" i="12"/>
  <c r="AI12" i="12"/>
  <c r="BK37" i="12"/>
  <c r="BB35" i="12"/>
  <c r="AV33" i="12"/>
  <c r="BE28" i="12"/>
  <c r="BA26" i="12"/>
  <c r="AL20" i="12"/>
  <c r="AI18" i="12"/>
  <c r="AJ16" i="12"/>
  <c r="BF13" i="12"/>
  <c r="BL11" i="12"/>
  <c r="AJ31" i="12"/>
  <c r="AP24" i="12"/>
  <c r="AL22" i="12"/>
  <c r="D15" i="8"/>
  <c r="H11" i="8"/>
  <c r="C83" i="5"/>
  <c r="C75" i="5"/>
  <c r="C76" i="5" s="1"/>
  <c r="C78" i="5" s="1"/>
  <c r="C79" i="5" s="1"/>
  <c r="AI72" i="2"/>
  <c r="AI73" i="2"/>
  <c r="AI66" i="2"/>
  <c r="AI67" i="2" s="1"/>
  <c r="AI68" i="2" s="1"/>
  <c r="AI69" i="2" s="1"/>
  <c r="AH14" i="2"/>
  <c r="K12" i="9"/>
  <c r="J10" i="9"/>
  <c r="R10" i="9"/>
  <c r="Z10" i="9"/>
  <c r="E11" i="9"/>
  <c r="M11" i="9"/>
  <c r="U11" i="9"/>
  <c r="AC11" i="9"/>
  <c r="G12" i="9"/>
  <c r="P12" i="9"/>
  <c r="X12" i="9"/>
  <c r="AF12" i="9"/>
  <c r="K10" i="9"/>
  <c r="S10" i="9"/>
  <c r="AB10" i="9"/>
  <c r="F11" i="9"/>
  <c r="N11" i="9"/>
  <c r="V11" i="9"/>
  <c r="AD11" i="9"/>
  <c r="H12" i="9"/>
  <c r="Q12" i="9"/>
  <c r="Y12" i="9"/>
  <c r="AG12" i="9"/>
  <c r="L10" i="9"/>
  <c r="T10" i="9"/>
  <c r="AC10" i="9"/>
  <c r="G11" i="9"/>
  <c r="O11" i="9"/>
  <c r="W11" i="9"/>
  <c r="AE11" i="9"/>
  <c r="I12" i="9"/>
  <c r="R12" i="9"/>
  <c r="Z12" i="9"/>
  <c r="C12" i="9"/>
  <c r="M10" i="9"/>
  <c r="U10" i="9"/>
  <c r="AD10" i="9"/>
  <c r="H11" i="9"/>
  <c r="P11" i="9"/>
  <c r="X11" i="9"/>
  <c r="AF11" i="9"/>
  <c r="J12" i="9"/>
  <c r="S12" i="9"/>
  <c r="AA12" i="9"/>
  <c r="N10" i="9"/>
  <c r="V10" i="9"/>
  <c r="AE10" i="9"/>
  <c r="I11" i="9"/>
  <c r="Q11" i="9"/>
  <c r="Y11" i="9"/>
  <c r="AG11" i="9"/>
  <c r="L12" i="9"/>
  <c r="T12" i="9"/>
  <c r="AB12" i="9"/>
  <c r="O10" i="9"/>
  <c r="W10" i="9"/>
  <c r="AF10" i="9"/>
  <c r="J11" i="9"/>
  <c r="R11" i="9"/>
  <c r="Z11" i="9"/>
  <c r="D12" i="9"/>
  <c r="M12" i="9"/>
  <c r="U12" i="9"/>
  <c r="AC12" i="9"/>
  <c r="P10" i="9"/>
  <c r="X10" i="9"/>
  <c r="AG10" i="9"/>
  <c r="K11" i="9"/>
  <c r="S11" i="9"/>
  <c r="AA11" i="9"/>
  <c r="E12" i="9"/>
  <c r="N12" i="9"/>
  <c r="V12" i="9"/>
  <c r="AD12" i="9"/>
  <c r="I10" i="9"/>
  <c r="Q10" i="9"/>
  <c r="Y10" i="9"/>
  <c r="D11" i="9"/>
  <c r="L11" i="9"/>
  <c r="T11" i="9"/>
  <c r="AB11" i="9"/>
  <c r="F12" i="9"/>
  <c r="O12" i="9"/>
  <c r="W12" i="9"/>
  <c r="AA10" i="9"/>
  <c r="D10" i="9"/>
  <c r="E10" i="9"/>
  <c r="F10" i="9"/>
  <c r="G10" i="9"/>
  <c r="H10" i="9"/>
  <c r="AE12" i="9"/>
  <c r="B73" i="14" l="1"/>
  <c r="AT10" i="12"/>
  <c r="AS10" i="12"/>
  <c r="BH10" i="12"/>
  <c r="AW10" i="12"/>
  <c r="AV10" i="12"/>
  <c r="AR10" i="12"/>
  <c r="AU10" i="12"/>
  <c r="BC10" i="12"/>
  <c r="BB10" i="12"/>
  <c r="BA10" i="12"/>
  <c r="AY10" i="12"/>
  <c r="AX10" i="12"/>
  <c r="AQ10" i="12"/>
  <c r="AZ10" i="12"/>
  <c r="AJ10" i="12"/>
  <c r="AI10" i="12"/>
  <c r="BK10" i="12"/>
  <c r="BL10" i="12"/>
  <c r="BJ10" i="12"/>
  <c r="BI10" i="12"/>
  <c r="BG10" i="12"/>
  <c r="BF10" i="12"/>
  <c r="BE10" i="12"/>
  <c r="BD10" i="12"/>
  <c r="AP10" i="12"/>
  <c r="AO10" i="12"/>
  <c r="AN10" i="12"/>
  <c r="AM10" i="12"/>
  <c r="AL10" i="12"/>
  <c r="AK10" i="12"/>
  <c r="I11" i="8"/>
  <c r="D16" i="8"/>
  <c r="AH15" i="2"/>
  <c r="I83" i="8"/>
  <c r="I73" i="8"/>
  <c r="H84" i="8"/>
  <c r="H85" i="8" s="1"/>
  <c r="H86" i="8" s="1"/>
  <c r="H87" i="8" s="1"/>
  <c r="H88" i="8" s="1"/>
  <c r="H74" i="8"/>
  <c r="H75" i="8" s="1"/>
  <c r="H76" i="8" s="1"/>
  <c r="H77" i="8" s="1"/>
  <c r="H78" i="8" s="1"/>
  <c r="H79" i="8" s="1"/>
  <c r="H80" i="8" s="1"/>
  <c r="H81" i="8" s="1"/>
  <c r="H82" i="8" s="1"/>
  <c r="D63" i="8"/>
  <c r="D64" i="8"/>
  <c r="D65" i="8"/>
  <c r="D66" i="8" s="1"/>
  <c r="D67" i="8" s="1"/>
  <c r="D54" i="5"/>
  <c r="E61" i="5"/>
  <c r="D52" i="8"/>
  <c r="G80" i="5"/>
  <c r="G81" i="5" s="1"/>
  <c r="G70" i="5"/>
  <c r="G71" i="5" s="1"/>
  <c r="AI47" i="12" l="1" a="1"/>
  <c r="AI47" i="12" s="1"/>
  <c r="AI48" i="12" s="1"/>
  <c r="AI50" i="12" s="1"/>
  <c r="D68" i="8"/>
  <c r="D77" i="8"/>
  <c r="D69" i="8"/>
  <c r="D70" i="8" s="1"/>
  <c r="D71" i="8" s="1"/>
  <c r="D73" i="8" s="1"/>
  <c r="D17" i="8"/>
  <c r="J11" i="8"/>
  <c r="I75" i="8"/>
  <c r="I82" i="8"/>
  <c r="I74" i="8"/>
  <c r="I81" i="8"/>
  <c r="I88" i="8"/>
  <c r="I80" i="8"/>
  <c r="I87" i="8"/>
  <c r="I79" i="8"/>
  <c r="I86" i="8"/>
  <c r="I78" i="8"/>
  <c r="E59" i="8"/>
  <c r="J85" i="8" s="1"/>
  <c r="I85" i="8"/>
  <c r="I77" i="8"/>
  <c r="I84" i="8"/>
  <c r="I76" i="8"/>
  <c r="AH16" i="2"/>
  <c r="G72" i="5"/>
  <c r="G82" i="5"/>
  <c r="D18" i="8" l="1"/>
  <c r="K11" i="8"/>
  <c r="J76" i="8"/>
  <c r="J74" i="8"/>
  <c r="J79" i="8"/>
  <c r="J87" i="8"/>
  <c r="J73" i="8"/>
  <c r="J83" i="8"/>
  <c r="J84" i="8"/>
  <c r="J78" i="8"/>
  <c r="J80" i="8"/>
  <c r="J75" i="8"/>
  <c r="J86" i="8"/>
  <c r="J88" i="8"/>
  <c r="J77" i="8"/>
  <c r="J81" i="8"/>
  <c r="J82" i="8"/>
  <c r="AH17" i="2"/>
  <c r="G83" i="5"/>
  <c r="G73" i="5"/>
  <c r="D19" i="8" l="1"/>
  <c r="L11" i="8"/>
  <c r="AH18" i="2"/>
  <c r="G74" i="5"/>
  <c r="G84" i="5"/>
  <c r="M11" i="8" l="1"/>
  <c r="D20" i="8"/>
  <c r="AH19" i="2"/>
  <c r="G75" i="5"/>
  <c r="D21" i="8" l="1"/>
  <c r="N11" i="8"/>
  <c r="AH20" i="2"/>
  <c r="G76" i="5"/>
  <c r="D22" i="8" l="1"/>
  <c r="O11" i="8"/>
  <c r="AH21" i="2"/>
  <c r="G77" i="5"/>
  <c r="D23" i="8" l="1"/>
  <c r="P11" i="8"/>
  <c r="AH22" i="2"/>
  <c r="G78" i="5"/>
  <c r="Q11" i="8" l="1"/>
  <c r="D24" i="8"/>
  <c r="AH23" i="2"/>
  <c r="D63" i="5"/>
  <c r="D25" i="8" l="1"/>
  <c r="R11" i="8"/>
  <c r="AH24" i="2"/>
  <c r="D26" i="8" l="1"/>
  <c r="S11" i="8"/>
  <c r="AH25" i="2"/>
  <c r="E45" i="5"/>
  <c r="C3" i="1"/>
  <c r="D27" i="8" l="1"/>
  <c r="T11" i="8"/>
  <c r="AH26" i="2"/>
  <c r="D5" i="2"/>
  <c r="G26" i="8" s="1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S12" i="8" s="1"/>
  <c r="C6" i="2"/>
  <c r="S13" i="8" s="1"/>
  <c r="D6" i="2"/>
  <c r="S14" i="8" s="1"/>
  <c r="E6" i="2"/>
  <c r="H26" i="8" s="1"/>
  <c r="F6" i="2"/>
  <c r="I26" i="8" s="1"/>
  <c r="G6" i="2"/>
  <c r="S17" i="8" s="1"/>
  <c r="H6" i="2"/>
  <c r="K26" i="8" s="1"/>
  <c r="I6" i="2"/>
  <c r="J6" i="2"/>
  <c r="K6" i="2"/>
  <c r="N26" i="8" s="1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S19" i="8" s="1"/>
  <c r="J7" i="2"/>
  <c r="M26" i="8" s="1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J26" i="8" s="1"/>
  <c r="H8" i="2"/>
  <c r="I8" i="2"/>
  <c r="J8" i="2"/>
  <c r="K8" i="2"/>
  <c r="L8" i="2"/>
  <c r="M8" i="2"/>
  <c r="N8" i="2"/>
  <c r="O8" i="2"/>
  <c r="P8" i="2"/>
  <c r="S26" i="8" s="1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E26" i="8" s="1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S21" i="8" s="1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E4" i="2"/>
  <c r="F4" i="2"/>
  <c r="G4" i="2"/>
  <c r="H4" i="2"/>
  <c r="I4" i="2"/>
  <c r="J4" i="2"/>
  <c r="K4" i="2"/>
  <c r="L4" i="2"/>
  <c r="M4" i="2"/>
  <c r="N4" i="2"/>
  <c r="O4" i="2"/>
  <c r="P4" i="2"/>
  <c r="L26" i="8" s="1"/>
  <c r="Q4" i="2"/>
  <c r="R4" i="2"/>
  <c r="S4" i="2"/>
  <c r="T4" i="2"/>
  <c r="U4" i="2"/>
  <c r="V4" i="2"/>
  <c r="W4" i="2"/>
  <c r="X4" i="2"/>
  <c r="BE25" i="2" s="1"/>
  <c r="Y4" i="2"/>
  <c r="Z4" i="2"/>
  <c r="AA4" i="2"/>
  <c r="AB4" i="2"/>
  <c r="AC4" i="2"/>
  <c r="AD4" i="2"/>
  <c r="AE4" i="2"/>
  <c r="D4" i="2"/>
  <c r="O25" i="5" l="1"/>
  <c r="P25" i="5"/>
  <c r="T25" i="5"/>
  <c r="Q25" i="5"/>
  <c r="R25" i="5"/>
  <c r="S25" i="5"/>
  <c r="AD25" i="5"/>
  <c r="AE25" i="5"/>
  <c r="V25" i="5"/>
  <c r="W25" i="5"/>
  <c r="X25" i="5"/>
  <c r="Q5" i="9"/>
  <c r="Q6" i="9" s="1"/>
  <c r="N25" i="5"/>
  <c r="Y25" i="5"/>
  <c r="Z25" i="5"/>
  <c r="AB25" i="5"/>
  <c r="AC25" i="5"/>
  <c r="U25" i="5"/>
  <c r="AF25" i="5"/>
  <c r="AG25" i="5"/>
  <c r="AA25" i="5"/>
  <c r="E25" i="5"/>
  <c r="G25" i="5"/>
  <c r="J25" i="5"/>
  <c r="K25" i="5"/>
  <c r="Q4" i="9"/>
  <c r="M25" i="5"/>
  <c r="H25" i="5"/>
  <c r="F25" i="5"/>
  <c r="I25" i="5"/>
  <c r="L25" i="5"/>
  <c r="AH25" i="5"/>
  <c r="R13" i="5"/>
  <c r="R12" i="5"/>
  <c r="R25" i="8"/>
  <c r="G25" i="8"/>
  <c r="L25" i="8"/>
  <c r="K25" i="8"/>
  <c r="F25" i="8"/>
  <c r="P25" i="8"/>
  <c r="H25" i="8"/>
  <c r="E25" i="8"/>
  <c r="I25" i="8"/>
  <c r="Q25" i="8"/>
  <c r="O25" i="8"/>
  <c r="R12" i="8"/>
  <c r="J25" i="8"/>
  <c r="N25" i="8"/>
  <c r="M25" i="8"/>
  <c r="R13" i="8"/>
  <c r="Q24" i="5"/>
  <c r="R24" i="5"/>
  <c r="T24" i="5"/>
  <c r="U24" i="5"/>
  <c r="S24" i="5"/>
  <c r="V24" i="5"/>
  <c r="AF24" i="5"/>
  <c r="E24" i="5"/>
  <c r="AG24" i="5"/>
  <c r="AC24" i="5"/>
  <c r="J24" i="5"/>
  <c r="K24" i="5"/>
  <c r="L24" i="5"/>
  <c r="M24" i="5"/>
  <c r="Y24" i="5"/>
  <c r="AH24" i="5"/>
  <c r="P5" i="9"/>
  <c r="P6" i="9" s="1"/>
  <c r="Z24" i="5"/>
  <c r="AA24" i="5"/>
  <c r="AB24" i="5"/>
  <c r="AD24" i="5"/>
  <c r="AE24" i="5"/>
  <c r="N24" i="5"/>
  <c r="O24" i="5"/>
  <c r="F24" i="5"/>
  <c r="G24" i="5"/>
  <c r="H24" i="5"/>
  <c r="I24" i="5"/>
  <c r="P24" i="5"/>
  <c r="W24" i="5"/>
  <c r="P4" i="9"/>
  <c r="X24" i="5"/>
  <c r="Q13" i="5"/>
  <c r="Q12" i="5"/>
  <c r="J24" i="8"/>
  <c r="I24" i="8"/>
  <c r="M24" i="8"/>
  <c r="G24" i="8"/>
  <c r="K24" i="8"/>
  <c r="N24" i="8"/>
  <c r="F24" i="8"/>
  <c r="Q24" i="8"/>
  <c r="E24" i="8"/>
  <c r="O24" i="8"/>
  <c r="P24" i="8"/>
  <c r="H24" i="8"/>
  <c r="L24" i="8"/>
  <c r="Q13" i="8"/>
  <c r="Q12" i="8"/>
  <c r="R24" i="8"/>
  <c r="BJ25" i="2"/>
  <c r="S20" i="8"/>
  <c r="S23" i="5"/>
  <c r="V23" i="5"/>
  <c r="T23" i="5"/>
  <c r="X23" i="5"/>
  <c r="U23" i="5"/>
  <c r="W23" i="5"/>
  <c r="F23" i="5"/>
  <c r="AH23" i="5"/>
  <c r="G23" i="5"/>
  <c r="O4" i="9"/>
  <c r="Q23" i="5"/>
  <c r="E23" i="5"/>
  <c r="O5" i="9"/>
  <c r="O6" i="9" s="1"/>
  <c r="H23" i="5"/>
  <c r="I23" i="5"/>
  <c r="J23" i="5"/>
  <c r="K23" i="5"/>
  <c r="L23" i="5"/>
  <c r="M23" i="5"/>
  <c r="N23" i="5"/>
  <c r="AE23" i="5"/>
  <c r="AF23" i="5"/>
  <c r="AG23" i="5"/>
  <c r="R23" i="5"/>
  <c r="AA23" i="5"/>
  <c r="AB23" i="5"/>
  <c r="O23" i="5"/>
  <c r="Y23" i="5"/>
  <c r="Z23" i="5"/>
  <c r="AC23" i="5"/>
  <c r="P23" i="5"/>
  <c r="AD23" i="5"/>
  <c r="P13" i="5"/>
  <c r="P12" i="5"/>
  <c r="Q23" i="8"/>
  <c r="N23" i="8"/>
  <c r="P12" i="8"/>
  <c r="I23" i="8"/>
  <c r="H23" i="8"/>
  <c r="L23" i="8"/>
  <c r="P13" i="8"/>
  <c r="G23" i="8"/>
  <c r="K23" i="8"/>
  <c r="M23" i="8"/>
  <c r="P23" i="8"/>
  <c r="E23" i="8"/>
  <c r="O23" i="8"/>
  <c r="F23" i="8"/>
  <c r="J23" i="8"/>
  <c r="R23" i="8"/>
  <c r="U22" i="5"/>
  <c r="V22" i="5"/>
  <c r="Y22" i="5"/>
  <c r="W22" i="5"/>
  <c r="X22" i="5"/>
  <c r="Z22" i="5"/>
  <c r="H22" i="5"/>
  <c r="N4" i="9"/>
  <c r="I22" i="5"/>
  <c r="K22" i="5"/>
  <c r="AF22" i="5"/>
  <c r="AG22" i="5"/>
  <c r="AH22" i="5"/>
  <c r="N22" i="5"/>
  <c r="O22" i="5"/>
  <c r="P22" i="5"/>
  <c r="Q22" i="5"/>
  <c r="R22" i="5"/>
  <c r="S22" i="5"/>
  <c r="T22" i="5"/>
  <c r="AA22" i="5"/>
  <c r="AB22" i="5"/>
  <c r="E22" i="5"/>
  <c r="L22" i="5"/>
  <c r="J22" i="5"/>
  <c r="G22" i="5"/>
  <c r="AC22" i="5"/>
  <c r="M22" i="5"/>
  <c r="AD22" i="5"/>
  <c r="AE22" i="5"/>
  <c r="N5" i="9"/>
  <c r="N6" i="9" s="1"/>
  <c r="F22" i="5"/>
  <c r="O13" i="5"/>
  <c r="O12" i="5"/>
  <c r="H22" i="8"/>
  <c r="F22" i="8"/>
  <c r="J22" i="8"/>
  <c r="M22" i="8"/>
  <c r="K22" i="8"/>
  <c r="O22" i="8"/>
  <c r="G22" i="8"/>
  <c r="I22" i="8"/>
  <c r="N22" i="8"/>
  <c r="O12" i="8"/>
  <c r="E22" i="8"/>
  <c r="L22" i="8"/>
  <c r="O13" i="8"/>
  <c r="P22" i="8"/>
  <c r="Q22" i="8"/>
  <c r="R22" i="8"/>
  <c r="S18" i="8"/>
  <c r="W21" i="5"/>
  <c r="X21" i="5"/>
  <c r="Z21" i="5"/>
  <c r="AB21" i="5"/>
  <c r="Y21" i="5"/>
  <c r="AA21" i="5"/>
  <c r="M4" i="9"/>
  <c r="J21" i="5"/>
  <c r="K21" i="5"/>
  <c r="M5" i="9"/>
  <c r="M6" i="9" s="1"/>
  <c r="T21" i="5"/>
  <c r="U21" i="5"/>
  <c r="V21" i="5"/>
  <c r="AC21" i="5"/>
  <c r="O21" i="5"/>
  <c r="AE21" i="5"/>
  <c r="P21" i="5"/>
  <c r="Q21" i="5"/>
  <c r="R21" i="5"/>
  <c r="S21" i="5"/>
  <c r="AD21" i="5"/>
  <c r="F21" i="5"/>
  <c r="G21" i="5"/>
  <c r="H21" i="5"/>
  <c r="I21" i="5"/>
  <c r="E21" i="5"/>
  <c r="L21" i="5"/>
  <c r="N21" i="5"/>
  <c r="AF21" i="5"/>
  <c r="AG21" i="5"/>
  <c r="AH21" i="5"/>
  <c r="M21" i="5"/>
  <c r="N13" i="5"/>
  <c r="N12" i="5"/>
  <c r="N21" i="8"/>
  <c r="H21" i="8"/>
  <c r="I21" i="8"/>
  <c r="G21" i="8"/>
  <c r="M21" i="8"/>
  <c r="L21" i="8"/>
  <c r="E21" i="8"/>
  <c r="J21" i="8"/>
  <c r="N12" i="8"/>
  <c r="F21" i="8"/>
  <c r="K21" i="8"/>
  <c r="N13" i="8"/>
  <c r="O21" i="8"/>
  <c r="P21" i="8"/>
  <c r="Q21" i="8"/>
  <c r="R21" i="8"/>
  <c r="Y20" i="5"/>
  <c r="Z20" i="5"/>
  <c r="AB20" i="5"/>
  <c r="AC20" i="5"/>
  <c r="AD20" i="5"/>
  <c r="AA20" i="5"/>
  <c r="L20" i="5"/>
  <c r="L5" i="9"/>
  <c r="L6" i="9" s="1"/>
  <c r="M20" i="5"/>
  <c r="AG20" i="5"/>
  <c r="N20" i="5"/>
  <c r="O20" i="5"/>
  <c r="P20" i="5"/>
  <c r="Q20" i="5"/>
  <c r="E20" i="5"/>
  <c r="F20" i="5"/>
  <c r="G20" i="5"/>
  <c r="H20" i="5"/>
  <c r="X20" i="5"/>
  <c r="AE20" i="5"/>
  <c r="AF20" i="5"/>
  <c r="AH20" i="5"/>
  <c r="T20" i="5"/>
  <c r="U20" i="5"/>
  <c r="L4" i="9"/>
  <c r="V20" i="5"/>
  <c r="W20" i="5"/>
  <c r="I20" i="5"/>
  <c r="S20" i="5"/>
  <c r="J20" i="5"/>
  <c r="K20" i="5"/>
  <c r="R20" i="5"/>
  <c r="M13" i="5"/>
  <c r="M12" i="5"/>
  <c r="F20" i="8"/>
  <c r="J20" i="8"/>
  <c r="L20" i="8"/>
  <c r="M13" i="8"/>
  <c r="I20" i="8"/>
  <c r="H20" i="8"/>
  <c r="M20" i="8"/>
  <c r="E20" i="8"/>
  <c r="K20" i="8"/>
  <c r="M12" i="8"/>
  <c r="G20" i="8"/>
  <c r="N20" i="8"/>
  <c r="O20" i="8"/>
  <c r="P20" i="8"/>
  <c r="Q20" i="8"/>
  <c r="R20" i="8"/>
  <c r="S16" i="8"/>
  <c r="AA19" i="5"/>
  <c r="AB19" i="5"/>
  <c r="AE19" i="5"/>
  <c r="AC19" i="5"/>
  <c r="AD19" i="5"/>
  <c r="AF19" i="5"/>
  <c r="K5" i="9"/>
  <c r="K6" i="9" s="1"/>
  <c r="N19" i="5"/>
  <c r="O19" i="5"/>
  <c r="U19" i="5"/>
  <c r="F19" i="5"/>
  <c r="G19" i="5"/>
  <c r="H19" i="5"/>
  <c r="I19" i="5"/>
  <c r="Z19" i="5"/>
  <c r="AH19" i="5"/>
  <c r="AG19" i="5"/>
  <c r="K19" i="5"/>
  <c r="L19" i="5"/>
  <c r="M19" i="5"/>
  <c r="P19" i="5"/>
  <c r="T19" i="5"/>
  <c r="V19" i="5"/>
  <c r="Q19" i="5"/>
  <c r="R19" i="5"/>
  <c r="S19" i="5"/>
  <c r="K4" i="9"/>
  <c r="E19" i="5"/>
  <c r="J19" i="5"/>
  <c r="Y19" i="5"/>
  <c r="W19" i="5"/>
  <c r="X19" i="5"/>
  <c r="L13" i="5"/>
  <c r="L12" i="5"/>
  <c r="L12" i="8"/>
  <c r="L19" i="8"/>
  <c r="H19" i="8"/>
  <c r="L13" i="8"/>
  <c r="E19" i="8"/>
  <c r="G19" i="8"/>
  <c r="M19" i="8"/>
  <c r="I19" i="8"/>
  <c r="F19" i="8"/>
  <c r="J19" i="8"/>
  <c r="K19" i="8"/>
  <c r="N19" i="8"/>
  <c r="O19" i="8"/>
  <c r="P19" i="8"/>
  <c r="Q19" i="8"/>
  <c r="R19" i="8"/>
  <c r="S15" i="8"/>
  <c r="AC18" i="5"/>
  <c r="AF18" i="5"/>
  <c r="AD18" i="5"/>
  <c r="E18" i="5"/>
  <c r="AH18" i="5"/>
  <c r="AE18" i="5"/>
  <c r="AG18" i="5"/>
  <c r="F18" i="5"/>
  <c r="P18" i="5"/>
  <c r="Q18" i="5"/>
  <c r="M18" i="5"/>
  <c r="L18" i="5"/>
  <c r="N18" i="5"/>
  <c r="U18" i="5"/>
  <c r="O18" i="5"/>
  <c r="R18" i="5"/>
  <c r="S18" i="5"/>
  <c r="T18" i="5"/>
  <c r="G18" i="5"/>
  <c r="H18" i="5"/>
  <c r="J4" i="9"/>
  <c r="J18" i="5"/>
  <c r="K18" i="5"/>
  <c r="Z18" i="5"/>
  <c r="I18" i="5"/>
  <c r="V18" i="5"/>
  <c r="W18" i="5"/>
  <c r="AA18" i="5"/>
  <c r="AB18" i="5"/>
  <c r="J5" i="9"/>
  <c r="J6" i="9" s="1"/>
  <c r="Y18" i="5"/>
  <c r="X18" i="5"/>
  <c r="K13" i="5"/>
  <c r="K12" i="5"/>
  <c r="G18" i="8"/>
  <c r="F18" i="8"/>
  <c r="J18" i="8"/>
  <c r="E18" i="8"/>
  <c r="I18" i="8"/>
  <c r="K13" i="8"/>
  <c r="K18" i="8"/>
  <c r="H18" i="8"/>
  <c r="K12" i="8"/>
  <c r="L18" i="8"/>
  <c r="M18" i="8"/>
  <c r="N18" i="8"/>
  <c r="O18" i="8"/>
  <c r="P18" i="8"/>
  <c r="Q18" i="8"/>
  <c r="R18" i="8"/>
  <c r="AE17" i="5"/>
  <c r="AF17" i="5"/>
  <c r="AH17" i="5"/>
  <c r="H17" i="5"/>
  <c r="E17" i="5"/>
  <c r="AG17" i="5"/>
  <c r="F17" i="5"/>
  <c r="G17" i="5"/>
  <c r="R17" i="5"/>
  <c r="S17" i="5"/>
  <c r="X17" i="5"/>
  <c r="Y17" i="5"/>
  <c r="Z17" i="5"/>
  <c r="AA17" i="5"/>
  <c r="T17" i="5"/>
  <c r="U17" i="5"/>
  <c r="AB17" i="5"/>
  <c r="AC17" i="5"/>
  <c r="V17" i="5"/>
  <c r="W17" i="5"/>
  <c r="AD17" i="5"/>
  <c r="J17" i="5"/>
  <c r="K17" i="5"/>
  <c r="M17" i="5"/>
  <c r="P17" i="5"/>
  <c r="Q17" i="5"/>
  <c r="L17" i="5"/>
  <c r="N17" i="5"/>
  <c r="I4" i="9"/>
  <c r="O17" i="5"/>
  <c r="I5" i="9"/>
  <c r="I6" i="9" s="1"/>
  <c r="I17" i="5"/>
  <c r="J13" i="5"/>
  <c r="J12" i="5"/>
  <c r="E17" i="8"/>
  <c r="G17" i="8"/>
  <c r="J12" i="8"/>
  <c r="J17" i="8"/>
  <c r="F17" i="8"/>
  <c r="I17" i="8"/>
  <c r="J13" i="8"/>
  <c r="H17" i="8"/>
  <c r="K17" i="8"/>
  <c r="L17" i="8"/>
  <c r="M17" i="8"/>
  <c r="N17" i="8"/>
  <c r="O17" i="8"/>
  <c r="P17" i="8"/>
  <c r="Q17" i="8"/>
  <c r="R17" i="8"/>
  <c r="E16" i="5"/>
  <c r="AG16" i="5"/>
  <c r="F16" i="5"/>
  <c r="AH16" i="5"/>
  <c r="H16" i="5"/>
  <c r="I16" i="5"/>
  <c r="G16" i="5"/>
  <c r="J16" i="5"/>
  <c r="T16" i="5"/>
  <c r="U16" i="5"/>
  <c r="AE16" i="5"/>
  <c r="P16" i="5"/>
  <c r="Q16" i="5"/>
  <c r="R16" i="5"/>
  <c r="S16" i="5"/>
  <c r="Y16" i="5"/>
  <c r="AA16" i="5"/>
  <c r="AB16" i="5"/>
  <c r="AC16" i="5"/>
  <c r="AD16" i="5"/>
  <c r="Z16" i="5"/>
  <c r="AF16" i="5"/>
  <c r="L16" i="5"/>
  <c r="M16" i="5"/>
  <c r="H5" i="9"/>
  <c r="H6" i="9" s="1"/>
  <c r="O16" i="5"/>
  <c r="K16" i="5"/>
  <c r="N16" i="5"/>
  <c r="H4" i="9"/>
  <c r="V16" i="5"/>
  <c r="W16" i="5"/>
  <c r="X16" i="5"/>
  <c r="I12" i="5"/>
  <c r="I13" i="5"/>
  <c r="E16" i="8"/>
  <c r="F16" i="8"/>
  <c r="I16" i="8"/>
  <c r="I13" i="8"/>
  <c r="H16" i="8"/>
  <c r="G16" i="8"/>
  <c r="I12" i="8"/>
  <c r="J16" i="8"/>
  <c r="K16" i="8"/>
  <c r="L16" i="8"/>
  <c r="M16" i="8"/>
  <c r="N16" i="8"/>
  <c r="O16" i="8"/>
  <c r="P16" i="8"/>
  <c r="Q16" i="8"/>
  <c r="R16" i="8"/>
  <c r="G15" i="5"/>
  <c r="H15" i="5"/>
  <c r="K15" i="5"/>
  <c r="L15" i="5"/>
  <c r="I15" i="5"/>
  <c r="J15" i="5"/>
  <c r="V15" i="5"/>
  <c r="W15" i="5"/>
  <c r="G5" i="9"/>
  <c r="G6" i="9" s="1"/>
  <c r="Y15" i="5"/>
  <c r="E15" i="5"/>
  <c r="F15" i="5"/>
  <c r="M15" i="5"/>
  <c r="R15" i="5"/>
  <c r="G4" i="9"/>
  <c r="N15" i="5"/>
  <c r="O15" i="5"/>
  <c r="P15" i="5"/>
  <c r="Q15" i="5"/>
  <c r="AE15" i="5"/>
  <c r="AF15" i="5"/>
  <c r="AG15" i="5"/>
  <c r="AH15" i="5"/>
  <c r="S15" i="5"/>
  <c r="T15" i="5"/>
  <c r="AA15" i="5"/>
  <c r="AB15" i="5"/>
  <c r="U15" i="5"/>
  <c r="X15" i="5"/>
  <c r="AC15" i="5"/>
  <c r="AD15" i="5"/>
  <c r="Z15" i="5"/>
  <c r="H13" i="5"/>
  <c r="H12" i="5"/>
  <c r="H13" i="8"/>
  <c r="E15" i="8"/>
  <c r="I15" i="8"/>
  <c r="H15" i="8"/>
  <c r="F15" i="8"/>
  <c r="G15" i="8"/>
  <c r="H12" i="8"/>
  <c r="J15" i="8"/>
  <c r="K15" i="8"/>
  <c r="L15" i="8"/>
  <c r="M15" i="8"/>
  <c r="N15" i="8"/>
  <c r="O15" i="8"/>
  <c r="P15" i="8"/>
  <c r="Q15" i="8"/>
  <c r="R15" i="8"/>
  <c r="I14" i="5"/>
  <c r="J14" i="5"/>
  <c r="L14" i="5"/>
  <c r="K14" i="5"/>
  <c r="M14" i="5"/>
  <c r="N14" i="5"/>
  <c r="X14" i="5"/>
  <c r="Y14" i="5"/>
  <c r="Z14" i="5"/>
  <c r="P14" i="5"/>
  <c r="AH14" i="5"/>
  <c r="AF14" i="5"/>
  <c r="AG14" i="5"/>
  <c r="F4" i="9"/>
  <c r="Q14" i="5"/>
  <c r="R14" i="5"/>
  <c r="S14" i="5"/>
  <c r="T14" i="5"/>
  <c r="U14" i="5"/>
  <c r="AA14" i="5"/>
  <c r="V14" i="5"/>
  <c r="W14" i="5"/>
  <c r="F5" i="9"/>
  <c r="F6" i="9" s="1"/>
  <c r="AB14" i="5"/>
  <c r="F14" i="5"/>
  <c r="O14" i="5"/>
  <c r="AC14" i="5"/>
  <c r="E14" i="5"/>
  <c r="G14" i="5"/>
  <c r="H14" i="5"/>
  <c r="AD14" i="5"/>
  <c r="AE14" i="5"/>
  <c r="E14" i="8"/>
  <c r="G14" i="8"/>
  <c r="G12" i="8"/>
  <c r="F14" i="8"/>
  <c r="G13" i="8"/>
  <c r="G12" i="5"/>
  <c r="G13" i="5"/>
  <c r="H14" i="8"/>
  <c r="I14" i="8"/>
  <c r="J14" i="8"/>
  <c r="K14" i="8"/>
  <c r="L14" i="8"/>
  <c r="M14" i="8"/>
  <c r="N14" i="8"/>
  <c r="O14" i="8"/>
  <c r="P14" i="8"/>
  <c r="Q14" i="8"/>
  <c r="R14" i="8"/>
  <c r="P26" i="8"/>
  <c r="K41" i="5"/>
  <c r="L41" i="5"/>
  <c r="M41" i="5"/>
  <c r="N41" i="5"/>
  <c r="O41" i="5"/>
  <c r="Z41" i="5"/>
  <c r="AA41" i="5"/>
  <c r="AF41" i="5"/>
  <c r="AG41" i="5"/>
  <c r="AG5" i="9"/>
  <c r="AG6" i="9" s="1"/>
  <c r="AH41" i="5"/>
  <c r="E41" i="5"/>
  <c r="F41" i="5"/>
  <c r="G41" i="5"/>
  <c r="H41" i="5"/>
  <c r="W41" i="5"/>
  <c r="Y41" i="5"/>
  <c r="AB41" i="5"/>
  <c r="X41" i="5"/>
  <c r="AG4" i="9"/>
  <c r="AC41" i="5"/>
  <c r="AD41" i="5"/>
  <c r="AE41" i="5"/>
  <c r="I41" i="5"/>
  <c r="J41" i="5"/>
  <c r="P41" i="5"/>
  <c r="Q41" i="5"/>
  <c r="R41" i="5"/>
  <c r="S41" i="5"/>
  <c r="T41" i="5"/>
  <c r="V41" i="5"/>
  <c r="U41" i="5"/>
  <c r="AH13" i="5"/>
  <c r="AH12" i="5"/>
  <c r="O39" i="5"/>
  <c r="P39" i="5"/>
  <c r="Q39" i="5"/>
  <c r="R39" i="5"/>
  <c r="S39" i="5"/>
  <c r="AE4" i="9"/>
  <c r="AD39" i="5"/>
  <c r="AE39" i="5"/>
  <c r="AE5" i="9"/>
  <c r="AE6" i="9" s="1"/>
  <c r="T39" i="5"/>
  <c r="U39" i="5"/>
  <c r="V39" i="5"/>
  <c r="M39" i="5"/>
  <c r="Z39" i="5"/>
  <c r="AA39" i="5"/>
  <c r="N39" i="5"/>
  <c r="W39" i="5"/>
  <c r="X39" i="5"/>
  <c r="Y39" i="5"/>
  <c r="F39" i="5"/>
  <c r="G39" i="5"/>
  <c r="H39" i="5"/>
  <c r="E39" i="5"/>
  <c r="I39" i="5"/>
  <c r="J39" i="5"/>
  <c r="L39" i="5"/>
  <c r="AB39" i="5"/>
  <c r="AH39" i="5"/>
  <c r="K39" i="5"/>
  <c r="AC39" i="5"/>
  <c r="AG39" i="5"/>
  <c r="AF39" i="5"/>
  <c r="AF13" i="5"/>
  <c r="AF12" i="5"/>
  <c r="S37" i="5"/>
  <c r="T37" i="5"/>
  <c r="AC4" i="9"/>
  <c r="V37" i="5"/>
  <c r="W37" i="5"/>
  <c r="AC5" i="9"/>
  <c r="AC6" i="9" s="1"/>
  <c r="U37" i="5"/>
  <c r="F37" i="5"/>
  <c r="AH37" i="5"/>
  <c r="G37" i="5"/>
  <c r="R37" i="5"/>
  <c r="E37" i="5"/>
  <c r="AF37" i="5"/>
  <c r="AG37" i="5"/>
  <c r="N37" i="5"/>
  <c r="O37" i="5"/>
  <c r="P37" i="5"/>
  <c r="Q37" i="5"/>
  <c r="X37" i="5"/>
  <c r="Y37" i="5"/>
  <c r="Z37" i="5"/>
  <c r="AA37" i="5"/>
  <c r="L37" i="5"/>
  <c r="M37" i="5"/>
  <c r="AC37" i="5"/>
  <c r="AB37" i="5"/>
  <c r="AD37" i="5"/>
  <c r="AE37" i="5"/>
  <c r="J37" i="5"/>
  <c r="H37" i="5"/>
  <c r="I37" i="5"/>
  <c r="K37" i="5"/>
  <c r="AD12" i="5"/>
  <c r="AD13" i="5"/>
  <c r="W35" i="5"/>
  <c r="AA4" i="9"/>
  <c r="X35" i="5"/>
  <c r="Z35" i="5"/>
  <c r="AA35" i="5"/>
  <c r="Y35" i="5"/>
  <c r="AA5" i="9"/>
  <c r="AA6" i="9" s="1"/>
  <c r="J35" i="5"/>
  <c r="K35" i="5"/>
  <c r="F35" i="5"/>
  <c r="AB35" i="5"/>
  <c r="AC35" i="5"/>
  <c r="AD35" i="5"/>
  <c r="G35" i="5"/>
  <c r="I35" i="5"/>
  <c r="L35" i="5"/>
  <c r="M35" i="5"/>
  <c r="H35" i="5"/>
  <c r="N35" i="5"/>
  <c r="O35" i="5"/>
  <c r="AG35" i="5"/>
  <c r="AH35" i="5"/>
  <c r="P35" i="5"/>
  <c r="Q35" i="5"/>
  <c r="E35" i="5"/>
  <c r="R35" i="5"/>
  <c r="AE35" i="5"/>
  <c r="AF35" i="5"/>
  <c r="S35" i="5"/>
  <c r="V35" i="5"/>
  <c r="T35" i="5"/>
  <c r="U35" i="5"/>
  <c r="AB13" i="5"/>
  <c r="AB12" i="5"/>
  <c r="AA33" i="5"/>
  <c r="Y5" i="9"/>
  <c r="Y6" i="9" s="1"/>
  <c r="AB33" i="5"/>
  <c r="AC33" i="5"/>
  <c r="AD33" i="5"/>
  <c r="AE33" i="5"/>
  <c r="N33" i="5"/>
  <c r="O33" i="5"/>
  <c r="Z33" i="5"/>
  <c r="K33" i="5"/>
  <c r="L33" i="5"/>
  <c r="M33" i="5"/>
  <c r="V33" i="5"/>
  <c r="W33" i="5"/>
  <c r="AG33" i="5"/>
  <c r="AH33" i="5"/>
  <c r="X33" i="5"/>
  <c r="Y33" i="5"/>
  <c r="AF33" i="5"/>
  <c r="E33" i="5"/>
  <c r="F33" i="5"/>
  <c r="G33" i="5"/>
  <c r="Q33" i="5"/>
  <c r="Y4" i="9"/>
  <c r="H33" i="5"/>
  <c r="I33" i="5"/>
  <c r="J33" i="5"/>
  <c r="P33" i="5"/>
  <c r="R33" i="5"/>
  <c r="U33" i="5"/>
  <c r="T33" i="5"/>
  <c r="S33" i="5"/>
  <c r="Z13" i="5"/>
  <c r="Z12" i="5"/>
  <c r="Q26" i="8"/>
  <c r="E30" i="5"/>
  <c r="AG30" i="5"/>
  <c r="H30" i="5"/>
  <c r="F30" i="5"/>
  <c r="AH30" i="5"/>
  <c r="G30" i="5"/>
  <c r="I30" i="5"/>
  <c r="J30" i="5"/>
  <c r="T30" i="5"/>
  <c r="U30" i="5"/>
  <c r="Z30" i="5"/>
  <c r="AA30" i="5"/>
  <c r="AB30" i="5"/>
  <c r="X30" i="5"/>
  <c r="Y30" i="5"/>
  <c r="AC30" i="5"/>
  <c r="AD30" i="5"/>
  <c r="AE30" i="5"/>
  <c r="AF30" i="5"/>
  <c r="K30" i="5"/>
  <c r="L30" i="5"/>
  <c r="O30" i="5"/>
  <c r="P30" i="5"/>
  <c r="M30" i="5"/>
  <c r="Q30" i="5"/>
  <c r="N30" i="5"/>
  <c r="V4" i="9"/>
  <c r="R30" i="5"/>
  <c r="W30" i="5"/>
  <c r="S30" i="5"/>
  <c r="V30" i="5"/>
  <c r="V5" i="9"/>
  <c r="V6" i="9" s="1"/>
  <c r="W12" i="5"/>
  <c r="W13" i="5"/>
  <c r="I28" i="5"/>
  <c r="J28" i="5"/>
  <c r="M28" i="5"/>
  <c r="K28" i="5"/>
  <c r="L28" i="5"/>
  <c r="N28" i="5"/>
  <c r="X28" i="5"/>
  <c r="Y28" i="5"/>
  <c r="AA28" i="5"/>
  <c r="F28" i="5"/>
  <c r="G28" i="5"/>
  <c r="T4" i="9"/>
  <c r="H28" i="5"/>
  <c r="T5" i="9"/>
  <c r="T6" i="9" s="1"/>
  <c r="U28" i="5"/>
  <c r="V28" i="5"/>
  <c r="W28" i="5"/>
  <c r="Z28" i="5"/>
  <c r="AE28" i="5"/>
  <c r="AB28" i="5"/>
  <c r="AC28" i="5"/>
  <c r="AD28" i="5"/>
  <c r="E28" i="5"/>
  <c r="Q28" i="5"/>
  <c r="T28" i="5"/>
  <c r="AH28" i="5"/>
  <c r="O28" i="5"/>
  <c r="P28" i="5"/>
  <c r="R28" i="5"/>
  <c r="S28" i="5"/>
  <c r="AF28" i="5"/>
  <c r="AG28" i="5"/>
  <c r="U12" i="5"/>
  <c r="U13" i="5"/>
  <c r="S24" i="8"/>
  <c r="F26" i="8"/>
  <c r="M40" i="5"/>
  <c r="N40" i="5"/>
  <c r="O40" i="5"/>
  <c r="P40" i="5"/>
  <c r="Q40" i="5"/>
  <c r="AB40" i="5"/>
  <c r="AC40" i="5"/>
  <c r="E40" i="5"/>
  <c r="Y40" i="5"/>
  <c r="AF5" i="9"/>
  <c r="AF6" i="9" s="1"/>
  <c r="Z40" i="5"/>
  <c r="AA40" i="5"/>
  <c r="AF40" i="5"/>
  <c r="AG40" i="5"/>
  <c r="AH40" i="5"/>
  <c r="J40" i="5"/>
  <c r="K40" i="5"/>
  <c r="S40" i="5"/>
  <c r="L40" i="5"/>
  <c r="AF4" i="9"/>
  <c r="R40" i="5"/>
  <c r="V40" i="5"/>
  <c r="T40" i="5"/>
  <c r="U40" i="5"/>
  <c r="W40" i="5"/>
  <c r="X40" i="5"/>
  <c r="AD40" i="5"/>
  <c r="AE40" i="5"/>
  <c r="F40" i="5"/>
  <c r="I40" i="5"/>
  <c r="G40" i="5"/>
  <c r="H40" i="5"/>
  <c r="AG13" i="5"/>
  <c r="AG12" i="5"/>
  <c r="Q38" i="5"/>
  <c r="R38" i="5"/>
  <c r="AD4" i="9"/>
  <c r="S38" i="5"/>
  <c r="T38" i="5"/>
  <c r="U38" i="5"/>
  <c r="AF38" i="5"/>
  <c r="E38" i="5"/>
  <c r="AG38" i="5"/>
  <c r="AB38" i="5"/>
  <c r="J38" i="5"/>
  <c r="K38" i="5"/>
  <c r="L38" i="5"/>
  <c r="F38" i="5"/>
  <c r="G38" i="5"/>
  <c r="H38" i="5"/>
  <c r="I38" i="5"/>
  <c r="M38" i="5"/>
  <c r="AC38" i="5"/>
  <c r="AD38" i="5"/>
  <c r="AE38" i="5"/>
  <c r="AH38" i="5"/>
  <c r="O38" i="5"/>
  <c r="W38" i="5"/>
  <c r="Y38" i="5"/>
  <c r="N38" i="5"/>
  <c r="X38" i="5"/>
  <c r="P38" i="5"/>
  <c r="V38" i="5"/>
  <c r="Z38" i="5"/>
  <c r="AD5" i="9"/>
  <c r="AD6" i="9" s="1"/>
  <c r="AA38" i="5"/>
  <c r="AE13" i="5"/>
  <c r="AE12" i="5"/>
  <c r="U36" i="5"/>
  <c r="V36" i="5"/>
  <c r="AB5" i="9"/>
  <c r="AB6" i="9" s="1"/>
  <c r="AB4" i="9"/>
  <c r="W36" i="5"/>
  <c r="X36" i="5"/>
  <c r="Y36" i="5"/>
  <c r="H36" i="5"/>
  <c r="I36" i="5"/>
  <c r="M36" i="5"/>
  <c r="AG36" i="5"/>
  <c r="AH36" i="5"/>
  <c r="R36" i="5"/>
  <c r="S36" i="5"/>
  <c r="AB36" i="5"/>
  <c r="AC36" i="5"/>
  <c r="T36" i="5"/>
  <c r="Z36" i="5"/>
  <c r="AA36" i="5"/>
  <c r="E36" i="5"/>
  <c r="F36" i="5"/>
  <c r="G36" i="5"/>
  <c r="K36" i="5"/>
  <c r="L36" i="5"/>
  <c r="J36" i="5"/>
  <c r="Q36" i="5"/>
  <c r="N36" i="5"/>
  <c r="O36" i="5"/>
  <c r="P36" i="5"/>
  <c r="AD36" i="5"/>
  <c r="AE36" i="5"/>
  <c r="AF36" i="5"/>
  <c r="AC13" i="5"/>
  <c r="AC12" i="5"/>
  <c r="F13" i="8"/>
  <c r="E4" i="9"/>
  <c r="E13" i="8"/>
  <c r="F13" i="5"/>
  <c r="E5" i="9"/>
  <c r="E6" i="9" s="1"/>
  <c r="E13" i="5"/>
  <c r="F12" i="8"/>
  <c r="E12" i="8"/>
  <c r="E5" i="8"/>
  <c r="E12" i="5"/>
  <c r="D5" i="9"/>
  <c r="D6" i="9" s="1"/>
  <c r="F12" i="5"/>
  <c r="D4" i="9"/>
  <c r="G29" i="5"/>
  <c r="H29" i="5"/>
  <c r="J29" i="5"/>
  <c r="K29" i="5"/>
  <c r="L29" i="5"/>
  <c r="I29" i="5"/>
  <c r="V29" i="5"/>
  <c r="W29" i="5"/>
  <c r="AG29" i="5"/>
  <c r="R29" i="5"/>
  <c r="S29" i="5"/>
  <c r="T29" i="5"/>
  <c r="U4" i="9"/>
  <c r="F29" i="5"/>
  <c r="N29" i="5"/>
  <c r="O29" i="5"/>
  <c r="P29" i="5"/>
  <c r="Q29" i="5"/>
  <c r="U5" i="9"/>
  <c r="U6" i="9" s="1"/>
  <c r="M29" i="5"/>
  <c r="U29" i="5"/>
  <c r="AH29" i="5"/>
  <c r="E29" i="5"/>
  <c r="Z29" i="5"/>
  <c r="AB29" i="5"/>
  <c r="Y29" i="5"/>
  <c r="AC29" i="5"/>
  <c r="AD29" i="5"/>
  <c r="AE29" i="5"/>
  <c r="AF29" i="5"/>
  <c r="X29" i="5"/>
  <c r="AA29" i="5"/>
  <c r="V13" i="5"/>
  <c r="V12" i="5"/>
  <c r="O26" i="8"/>
  <c r="K27" i="5"/>
  <c r="N27" i="5"/>
  <c r="L27" i="5"/>
  <c r="P27" i="5"/>
  <c r="M27" i="5"/>
  <c r="O27" i="5"/>
  <c r="Z27" i="5"/>
  <c r="AA27" i="5"/>
  <c r="S27" i="5"/>
  <c r="S4" i="9"/>
  <c r="X27" i="5"/>
  <c r="Y27" i="5"/>
  <c r="AF27" i="5"/>
  <c r="AB27" i="5"/>
  <c r="AC27" i="5"/>
  <c r="S5" i="9"/>
  <c r="S6" i="9" s="1"/>
  <c r="AD27" i="5"/>
  <c r="AE27" i="5"/>
  <c r="E27" i="5"/>
  <c r="F27" i="5"/>
  <c r="I27" i="5"/>
  <c r="G27" i="5"/>
  <c r="H27" i="5"/>
  <c r="Q27" i="5"/>
  <c r="J27" i="5"/>
  <c r="R27" i="5"/>
  <c r="T27" i="5"/>
  <c r="AH27" i="5"/>
  <c r="W27" i="5"/>
  <c r="U27" i="5"/>
  <c r="V27" i="5"/>
  <c r="AG27" i="5"/>
  <c r="T13" i="5"/>
  <c r="T12" i="5"/>
  <c r="S23" i="8"/>
  <c r="Z4" i="9"/>
  <c r="Y34" i="5"/>
  <c r="Z34" i="5"/>
  <c r="AB34" i="5"/>
  <c r="AC34" i="5"/>
  <c r="Z5" i="9"/>
  <c r="Z6" i="9" s="1"/>
  <c r="AA34" i="5"/>
  <c r="L34" i="5"/>
  <c r="M34" i="5"/>
  <c r="R34" i="5"/>
  <c r="S34" i="5"/>
  <c r="T34" i="5"/>
  <c r="P34" i="5"/>
  <c r="X34" i="5"/>
  <c r="AD34" i="5"/>
  <c r="Q34" i="5"/>
  <c r="U34" i="5"/>
  <c r="V34" i="5"/>
  <c r="W34" i="5"/>
  <c r="AE34" i="5"/>
  <c r="J34" i="5"/>
  <c r="K34" i="5"/>
  <c r="N34" i="5"/>
  <c r="AF34" i="5"/>
  <c r="AG34" i="5"/>
  <c r="O34" i="5"/>
  <c r="AH34" i="5"/>
  <c r="E34" i="5"/>
  <c r="F34" i="5"/>
  <c r="G34" i="5"/>
  <c r="H34" i="5"/>
  <c r="I34" i="5"/>
  <c r="AA12" i="5"/>
  <c r="AA13" i="5"/>
  <c r="R26" i="8"/>
  <c r="X5" i="9"/>
  <c r="X6" i="9" s="1"/>
  <c r="AC32" i="5"/>
  <c r="AF32" i="5"/>
  <c r="AD32" i="5"/>
  <c r="AG32" i="5"/>
  <c r="AE32" i="5"/>
  <c r="E32" i="5"/>
  <c r="P32" i="5"/>
  <c r="Q32" i="5"/>
  <c r="U32" i="5"/>
  <c r="F32" i="5"/>
  <c r="G32" i="5"/>
  <c r="H32" i="5"/>
  <c r="K32" i="5"/>
  <c r="M32" i="5"/>
  <c r="N32" i="5"/>
  <c r="O32" i="5"/>
  <c r="R32" i="5"/>
  <c r="L32" i="5"/>
  <c r="S32" i="5"/>
  <c r="X4" i="9"/>
  <c r="X32" i="5"/>
  <c r="Z32" i="5"/>
  <c r="I32" i="5"/>
  <c r="J32" i="5"/>
  <c r="T32" i="5"/>
  <c r="W32" i="5"/>
  <c r="Y32" i="5"/>
  <c r="AA32" i="5"/>
  <c r="AH32" i="5"/>
  <c r="AB32" i="5"/>
  <c r="V32" i="5"/>
  <c r="Y13" i="5"/>
  <c r="Y12" i="5"/>
  <c r="AE31" i="5"/>
  <c r="AF31" i="5"/>
  <c r="AH31" i="5"/>
  <c r="G31" i="5"/>
  <c r="E31" i="5"/>
  <c r="AG31" i="5"/>
  <c r="F31" i="5"/>
  <c r="R31" i="5"/>
  <c r="S31" i="5"/>
  <c r="N31" i="5"/>
  <c r="H31" i="5"/>
  <c r="W4" i="9"/>
  <c r="U31" i="5"/>
  <c r="V31" i="5"/>
  <c r="X31" i="5"/>
  <c r="Y31" i="5"/>
  <c r="W31" i="5"/>
  <c r="AA31" i="5"/>
  <c r="Z31" i="5"/>
  <c r="AB31" i="5"/>
  <c r="L31" i="5"/>
  <c r="M31" i="5"/>
  <c r="P31" i="5"/>
  <c r="T31" i="5"/>
  <c r="AC31" i="5"/>
  <c r="AD31" i="5"/>
  <c r="O31" i="5"/>
  <c r="Q31" i="5"/>
  <c r="W5" i="9"/>
  <c r="W6" i="9" s="1"/>
  <c r="K31" i="5"/>
  <c r="J31" i="5"/>
  <c r="I31" i="5"/>
  <c r="X12" i="5"/>
  <c r="X13" i="5"/>
  <c r="BK25" i="2"/>
  <c r="M26" i="5"/>
  <c r="N26" i="5"/>
  <c r="P26" i="5"/>
  <c r="Q26" i="5"/>
  <c r="O26" i="5"/>
  <c r="R26" i="5"/>
  <c r="AB26" i="5"/>
  <c r="AC26" i="5"/>
  <c r="G26" i="5"/>
  <c r="R4" i="9"/>
  <c r="AD26" i="5"/>
  <c r="AE26" i="5"/>
  <c r="AF26" i="5"/>
  <c r="H26" i="5"/>
  <c r="I26" i="5"/>
  <c r="J26" i="5"/>
  <c r="K26" i="5"/>
  <c r="L26" i="5"/>
  <c r="S26" i="5"/>
  <c r="R5" i="9"/>
  <c r="R6" i="9" s="1"/>
  <c r="T26" i="5"/>
  <c r="V26" i="5"/>
  <c r="X26" i="5"/>
  <c r="Y26" i="5"/>
  <c r="Z26" i="5"/>
  <c r="AH26" i="5"/>
  <c r="W26" i="5"/>
  <c r="AA26" i="5"/>
  <c r="AG26" i="5"/>
  <c r="E26" i="5"/>
  <c r="F26" i="5"/>
  <c r="U26" i="5"/>
  <c r="S13" i="5"/>
  <c r="S12" i="5"/>
  <c r="S22" i="8"/>
  <c r="S25" i="8"/>
  <c r="E27" i="8"/>
  <c r="M27" i="8"/>
  <c r="K27" i="8"/>
  <c r="T27" i="8"/>
  <c r="G27" i="8"/>
  <c r="Q27" i="8"/>
  <c r="H27" i="8"/>
  <c r="R27" i="8"/>
  <c r="I27" i="8"/>
  <c r="S27" i="8"/>
  <c r="L27" i="8"/>
  <c r="P27" i="8"/>
  <c r="F27" i="8"/>
  <c r="J27" i="8"/>
  <c r="D28" i="8"/>
  <c r="N27" i="8"/>
  <c r="O27" i="8"/>
  <c r="T12" i="8"/>
  <c r="T13" i="8"/>
  <c r="U11" i="8"/>
  <c r="U27" i="8" s="1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BL11" i="2"/>
  <c r="BL12" i="2"/>
  <c r="AG5" i="5"/>
  <c r="AG6" i="5"/>
  <c r="AH6" i="8"/>
  <c r="AH7" i="8" s="1"/>
  <c r="AH5" i="8"/>
  <c r="BK12" i="2"/>
  <c r="BK11" i="2"/>
  <c r="AF6" i="5"/>
  <c r="AF5" i="5"/>
  <c r="AG6" i="8"/>
  <c r="AG7" i="8" s="1"/>
  <c r="AG5" i="8"/>
  <c r="AM12" i="2"/>
  <c r="AM11" i="2"/>
  <c r="H6" i="5"/>
  <c r="H5" i="5"/>
  <c r="I6" i="8"/>
  <c r="I7" i="8" s="1"/>
  <c r="AX15" i="2"/>
  <c r="BJ15" i="2"/>
  <c r="AJ15" i="2"/>
  <c r="AS15" i="2"/>
  <c r="AM15" i="2"/>
  <c r="AV15" i="2"/>
  <c r="BE15" i="2"/>
  <c r="AP15" i="2"/>
  <c r="AT15" i="2"/>
  <c r="AY15" i="2"/>
  <c r="BI15" i="2"/>
  <c r="BF15" i="2"/>
  <c r="BK15" i="2"/>
  <c r="AI15" i="2"/>
  <c r="AN15" i="2"/>
  <c r="BC15" i="2"/>
  <c r="AU15" i="2"/>
  <c r="AZ15" i="2"/>
  <c r="BH15" i="2"/>
  <c r="BL15" i="2"/>
  <c r="AK15" i="2"/>
  <c r="BA15" i="2"/>
  <c r="BG15" i="2"/>
  <c r="AO15" i="2"/>
  <c r="AW15" i="2"/>
  <c r="AL15" i="2"/>
  <c r="AR15" i="2"/>
  <c r="BD15" i="2"/>
  <c r="BB15" i="2"/>
  <c r="AQ15" i="2"/>
  <c r="I5" i="8"/>
  <c r="BJ11" i="2"/>
  <c r="BJ12" i="2"/>
  <c r="AE5" i="5"/>
  <c r="AF6" i="8"/>
  <c r="AF7" i="8" s="1"/>
  <c r="AE6" i="5"/>
  <c r="AF5" i="8"/>
  <c r="AX12" i="2"/>
  <c r="AX11" i="2"/>
  <c r="S5" i="5"/>
  <c r="T6" i="8"/>
  <c r="T7" i="8" s="1"/>
  <c r="S6" i="5"/>
  <c r="T5" i="8"/>
  <c r="AL12" i="2"/>
  <c r="AL11" i="2"/>
  <c r="BD14" i="2"/>
  <c r="AX14" i="2"/>
  <c r="AM14" i="2"/>
  <c r="AS14" i="2"/>
  <c r="BJ14" i="2"/>
  <c r="AY14" i="2"/>
  <c r="BE14" i="2"/>
  <c r="AK14" i="2"/>
  <c r="BK14" i="2"/>
  <c r="AT14" i="2"/>
  <c r="AP14" i="2"/>
  <c r="AN14" i="2"/>
  <c r="BF14" i="2"/>
  <c r="AW14" i="2"/>
  <c r="AZ14" i="2"/>
  <c r="AI14" i="2"/>
  <c r="BB14" i="2"/>
  <c r="G5" i="5"/>
  <c r="BL14" i="2"/>
  <c r="AU14" i="2"/>
  <c r="BI14" i="2"/>
  <c r="H6" i="8"/>
  <c r="H7" i="8" s="1"/>
  <c r="AO14" i="2"/>
  <c r="BG14" i="2"/>
  <c r="BA14" i="2"/>
  <c r="AJ14" i="2"/>
  <c r="AQ14" i="2"/>
  <c r="AV14" i="2"/>
  <c r="BC14" i="2"/>
  <c r="BH14" i="2"/>
  <c r="G6" i="5"/>
  <c r="AR14" i="2"/>
  <c r="AL14" i="2"/>
  <c r="H5" i="8"/>
  <c r="AJ11" i="2"/>
  <c r="AI11" i="2"/>
  <c r="D5" i="5"/>
  <c r="D6" i="5"/>
  <c r="D7" i="5" s="1"/>
  <c r="E6" i="8"/>
  <c r="E7" i="8" s="1"/>
  <c r="AQ25" i="2"/>
  <c r="AU12" i="2"/>
  <c r="AU11" i="2"/>
  <c r="Q6" i="8"/>
  <c r="Q7" i="8" s="1"/>
  <c r="P5" i="5"/>
  <c r="P6" i="5"/>
  <c r="Q5" i="8"/>
  <c r="BK23" i="2"/>
  <c r="BI23" i="2"/>
  <c r="AQ23" i="2"/>
  <c r="AS23" i="2"/>
  <c r="AY23" i="2"/>
  <c r="AT23" i="2"/>
  <c r="AN23" i="2"/>
  <c r="AK23" i="2"/>
  <c r="AU23" i="2"/>
  <c r="BF23" i="2"/>
  <c r="AZ23" i="2"/>
  <c r="AO23" i="2"/>
  <c r="BE23" i="2"/>
  <c r="AI23" i="2"/>
  <c r="BL23" i="2"/>
  <c r="AR23" i="2"/>
  <c r="AV23" i="2"/>
  <c r="BG23" i="2"/>
  <c r="BA23" i="2"/>
  <c r="AW23" i="2"/>
  <c r="AX23" i="2"/>
  <c r="BH23" i="2"/>
  <c r="AJ23" i="2"/>
  <c r="AP23" i="2"/>
  <c r="BC23" i="2"/>
  <c r="BD23" i="2"/>
  <c r="AL23" i="2"/>
  <c r="BB23" i="2"/>
  <c r="BJ23" i="2"/>
  <c r="AM23" i="2"/>
  <c r="AT12" i="2"/>
  <c r="AT11" i="2"/>
  <c r="O5" i="5"/>
  <c r="P6" i="8"/>
  <c r="P7" i="8" s="1"/>
  <c r="O6" i="5"/>
  <c r="AT22" i="2"/>
  <c r="AX22" i="2"/>
  <c r="BA22" i="2"/>
  <c r="AN22" i="2"/>
  <c r="BF22" i="2"/>
  <c r="BC22" i="2"/>
  <c r="AL22" i="2"/>
  <c r="P5" i="8"/>
  <c r="BE22" i="2"/>
  <c r="AZ22" i="2"/>
  <c r="AI22" i="2"/>
  <c r="BI22" i="2"/>
  <c r="AJ22" i="2"/>
  <c r="BL22" i="2"/>
  <c r="AU22" i="2"/>
  <c r="BJ22" i="2"/>
  <c r="AV22" i="2"/>
  <c r="AW22" i="2"/>
  <c r="AO22" i="2"/>
  <c r="BG22" i="2"/>
  <c r="AK22" i="2"/>
  <c r="AP22" i="2"/>
  <c r="AQ22" i="2"/>
  <c r="BB22" i="2"/>
  <c r="BH22" i="2"/>
  <c r="AR22" i="2"/>
  <c r="AM22" i="2"/>
  <c r="BD22" i="2"/>
  <c r="AY22" i="2"/>
  <c r="AS22" i="2"/>
  <c r="BK22" i="2"/>
  <c r="BI12" i="2"/>
  <c r="BI11" i="2"/>
  <c r="AE6" i="8"/>
  <c r="AE7" i="8" s="1"/>
  <c r="AD5" i="5"/>
  <c r="AD6" i="5"/>
  <c r="AE5" i="8"/>
  <c r="AW12" i="2"/>
  <c r="AW11" i="2"/>
  <c r="S6" i="8"/>
  <c r="S7" i="8" s="1"/>
  <c r="R5" i="5"/>
  <c r="R6" i="5"/>
  <c r="S5" i="8"/>
  <c r="AK25" i="2"/>
  <c r="AY25" i="2"/>
  <c r="BH12" i="2"/>
  <c r="BH11" i="2"/>
  <c r="AC5" i="5"/>
  <c r="AD6" i="8"/>
  <c r="AD7" i="8" s="1"/>
  <c r="AC6" i="5"/>
  <c r="AD5" i="8"/>
  <c r="AV12" i="2"/>
  <c r="AV11" i="2"/>
  <c r="Q5" i="5"/>
  <c r="Q6" i="5"/>
  <c r="R6" i="8"/>
  <c r="R7" i="8" s="1"/>
  <c r="R5" i="8"/>
  <c r="AI24" i="2"/>
  <c r="AQ24" i="2"/>
  <c r="AW24" i="2"/>
  <c r="BJ24" i="2"/>
  <c r="AN24" i="2"/>
  <c r="AU24" i="2"/>
  <c r="AV24" i="2"/>
  <c r="BK24" i="2"/>
  <c r="AZ24" i="2"/>
  <c r="BG24" i="2"/>
  <c r="BC24" i="2"/>
  <c r="BB24" i="2"/>
  <c r="AP24" i="2"/>
  <c r="BL24" i="2"/>
  <c r="AJ24" i="2"/>
  <c r="AX24" i="2"/>
  <c r="BF24" i="2"/>
  <c r="AO24" i="2"/>
  <c r="AL24" i="2"/>
  <c r="BA24" i="2"/>
  <c r="BH24" i="2"/>
  <c r="BI24" i="2"/>
  <c r="AR24" i="2"/>
  <c r="AM24" i="2"/>
  <c r="AK24" i="2"/>
  <c r="BD24" i="2"/>
  <c r="AY24" i="2"/>
  <c r="AS24" i="2"/>
  <c r="BE24" i="2"/>
  <c r="AT24" i="2"/>
  <c r="AJ25" i="2"/>
  <c r="AM25" i="2"/>
  <c r="AS25" i="2"/>
  <c r="BH25" i="2"/>
  <c r="BB25" i="2"/>
  <c r="AL25" i="2"/>
  <c r="AX25" i="2"/>
  <c r="BE12" i="2"/>
  <c r="BE11" i="2"/>
  <c r="AA6" i="8"/>
  <c r="AA7" i="8" s="1"/>
  <c r="Z6" i="5"/>
  <c r="Z5" i="5"/>
  <c r="AA5" i="8"/>
  <c r="AS11" i="2"/>
  <c r="AS12" i="2"/>
  <c r="O6" i="8"/>
  <c r="O7" i="8" s="1"/>
  <c r="N6" i="5"/>
  <c r="N5" i="5"/>
  <c r="AM21" i="2"/>
  <c r="AK21" i="2"/>
  <c r="AW21" i="2"/>
  <c r="AP21" i="2"/>
  <c r="AT21" i="2"/>
  <c r="AY21" i="2"/>
  <c r="AQ21" i="2"/>
  <c r="BD21" i="2"/>
  <c r="BJ21" i="2"/>
  <c r="BF21" i="2"/>
  <c r="BK21" i="2"/>
  <c r="AR21" i="2"/>
  <c r="BH21" i="2"/>
  <c r="AI21" i="2"/>
  <c r="AN21" i="2"/>
  <c r="AX21" i="2"/>
  <c r="AU21" i="2"/>
  <c r="AZ21" i="2"/>
  <c r="BC21" i="2"/>
  <c r="BI21" i="2"/>
  <c r="BE21" i="2"/>
  <c r="BG21" i="2"/>
  <c r="BL21" i="2"/>
  <c r="AS21" i="2"/>
  <c r="AJ21" i="2"/>
  <c r="AO21" i="2"/>
  <c r="AL21" i="2"/>
  <c r="AV21" i="2"/>
  <c r="BA21" i="2"/>
  <c r="BB21" i="2"/>
  <c r="O5" i="8"/>
  <c r="BD12" i="2"/>
  <c r="BD11" i="2"/>
  <c r="Y6" i="5"/>
  <c r="Y5" i="5"/>
  <c r="Z6" i="8"/>
  <c r="Z7" i="8" s="1"/>
  <c r="Z5" i="8"/>
  <c r="AR12" i="2"/>
  <c r="AR11" i="2"/>
  <c r="M6" i="5"/>
  <c r="N6" i="8"/>
  <c r="N7" i="8" s="1"/>
  <c r="M5" i="5"/>
  <c r="AT20" i="2"/>
  <c r="BJ20" i="2"/>
  <c r="BC20" i="2"/>
  <c r="AN20" i="2"/>
  <c r="BF20" i="2"/>
  <c r="AK20" i="2"/>
  <c r="AX20" i="2"/>
  <c r="BK20" i="2"/>
  <c r="AZ20" i="2"/>
  <c r="AI20" i="2"/>
  <c r="AL20" i="2"/>
  <c r="AS20" i="2"/>
  <c r="BL20" i="2"/>
  <c r="AU20" i="2"/>
  <c r="AQ20" i="2"/>
  <c r="AM20" i="2"/>
  <c r="AO20" i="2"/>
  <c r="BG20" i="2"/>
  <c r="AW20" i="2"/>
  <c r="AR20" i="2"/>
  <c r="BA20" i="2"/>
  <c r="AJ20" i="2"/>
  <c r="BD20" i="2"/>
  <c r="AP20" i="2"/>
  <c r="AV20" i="2"/>
  <c r="BB20" i="2"/>
  <c r="BH20" i="2"/>
  <c r="AY20" i="2"/>
  <c r="BE20" i="2"/>
  <c r="BI20" i="2"/>
  <c r="N5" i="8"/>
  <c r="BD25" i="2"/>
  <c r="AP25" i="2"/>
  <c r="BG25" i="2"/>
  <c r="BC25" i="2"/>
  <c r="BA25" i="2"/>
  <c r="AU25" i="2"/>
  <c r="AP12" i="2"/>
  <c r="AP11" i="2"/>
  <c r="K6" i="5"/>
  <c r="K5" i="5"/>
  <c r="L6" i="8"/>
  <c r="L7" i="8" s="1"/>
  <c r="AS18" i="2"/>
  <c r="AM18" i="2"/>
  <c r="BE18" i="2"/>
  <c r="AK18" i="2"/>
  <c r="BI18" i="2"/>
  <c r="AY18" i="2"/>
  <c r="BJ18" i="2"/>
  <c r="AP18" i="2"/>
  <c r="BK18" i="2"/>
  <c r="BL18" i="2"/>
  <c r="AT18" i="2"/>
  <c r="AV18" i="2"/>
  <c r="BB18" i="2"/>
  <c r="AN18" i="2"/>
  <c r="BF18" i="2"/>
  <c r="AW18" i="2"/>
  <c r="AR18" i="2"/>
  <c r="AZ18" i="2"/>
  <c r="AI18" i="2"/>
  <c r="AL18" i="2"/>
  <c r="AO18" i="2"/>
  <c r="AU18" i="2"/>
  <c r="BC18" i="2"/>
  <c r="BA18" i="2"/>
  <c r="BG18" i="2"/>
  <c r="AX18" i="2"/>
  <c r="AQ18" i="2"/>
  <c r="BD18" i="2"/>
  <c r="AJ18" i="2"/>
  <c r="BH18" i="2"/>
  <c r="L5" i="8"/>
  <c r="AW25" i="2"/>
  <c r="AO25" i="2"/>
  <c r="AI25" i="2"/>
  <c r="BG12" i="2"/>
  <c r="BG11" i="2"/>
  <c r="AC6" i="8"/>
  <c r="AC7" i="8" s="1"/>
  <c r="AB6" i="5"/>
  <c r="AB5" i="5"/>
  <c r="AC5" i="8"/>
  <c r="AQ12" i="2"/>
  <c r="AQ11" i="2"/>
  <c r="L6" i="5"/>
  <c r="L5" i="5"/>
  <c r="M6" i="8"/>
  <c r="M7" i="8" s="1"/>
  <c r="AM19" i="2"/>
  <c r="AK19" i="2"/>
  <c r="AQ19" i="2"/>
  <c r="AV19" i="2"/>
  <c r="AT19" i="2"/>
  <c r="AY19" i="2"/>
  <c r="BC19" i="2"/>
  <c r="AP19" i="2"/>
  <c r="BF19" i="2"/>
  <c r="BK19" i="2"/>
  <c r="AR19" i="2"/>
  <c r="BD19" i="2"/>
  <c r="AI19" i="2"/>
  <c r="AN19" i="2"/>
  <c r="AW19" i="2"/>
  <c r="AX19" i="2"/>
  <c r="AU19" i="2"/>
  <c r="AZ19" i="2"/>
  <c r="BA19" i="2"/>
  <c r="BG19" i="2"/>
  <c r="BL19" i="2"/>
  <c r="BH19" i="2"/>
  <c r="AJ19" i="2"/>
  <c r="AO19" i="2"/>
  <c r="BI19" i="2"/>
  <c r="AL19" i="2"/>
  <c r="BB19" i="2"/>
  <c r="BJ19" i="2"/>
  <c r="BE19" i="2"/>
  <c r="AS19" i="2"/>
  <c r="M5" i="8"/>
  <c r="BB12" i="2"/>
  <c r="BB11" i="2"/>
  <c r="W5" i="5"/>
  <c r="W6" i="5"/>
  <c r="X6" i="8"/>
  <c r="X7" i="8" s="1"/>
  <c r="X5" i="8"/>
  <c r="AK12" i="2"/>
  <c r="BC13" i="2"/>
  <c r="AK11" i="2"/>
  <c r="AS13" i="2"/>
  <c r="BJ13" i="2"/>
  <c r="AJ13" i="2"/>
  <c r="BE13" i="2"/>
  <c r="AM13" i="2"/>
  <c r="AT13" i="2"/>
  <c r="AY13" i="2"/>
  <c r="AQ13" i="2"/>
  <c r="AN13" i="2"/>
  <c r="AI13" i="2"/>
  <c r="AU13" i="2"/>
  <c r="AZ13" i="2"/>
  <c r="AV13" i="2"/>
  <c r="BK13" i="2"/>
  <c r="BG13" i="2"/>
  <c r="BL13" i="2"/>
  <c r="BH13" i="2"/>
  <c r="AK13" i="2"/>
  <c r="AO13" i="2"/>
  <c r="BF13" i="2"/>
  <c r="AW13" i="2"/>
  <c r="BA13" i="2"/>
  <c r="BI13" i="2"/>
  <c r="AP13" i="2"/>
  <c r="AL13" i="2"/>
  <c r="BB13" i="2"/>
  <c r="AX13" i="2"/>
  <c r="AR13" i="2"/>
  <c r="BD13" i="2"/>
  <c r="G6" i="8"/>
  <c r="G7" i="8" s="1"/>
  <c r="F5" i="5"/>
  <c r="F6" i="5"/>
  <c r="G5" i="8"/>
  <c r="BA12" i="2"/>
  <c r="BA11" i="2"/>
  <c r="V6" i="5"/>
  <c r="V5" i="5"/>
  <c r="W6" i="8"/>
  <c r="W7" i="8" s="1"/>
  <c r="W5" i="8"/>
  <c r="AO12" i="2"/>
  <c r="AO11" i="2"/>
  <c r="J6" i="5"/>
  <c r="J5" i="5"/>
  <c r="K6" i="8"/>
  <c r="K7" i="8" s="1"/>
  <c r="AX17" i="2"/>
  <c r="BB17" i="2"/>
  <c r="AV17" i="2"/>
  <c r="AS17" i="2"/>
  <c r="BJ17" i="2"/>
  <c r="AP17" i="2"/>
  <c r="AW17" i="2"/>
  <c r="BE17" i="2"/>
  <c r="AM17" i="2"/>
  <c r="BH17" i="2"/>
  <c r="AT17" i="2"/>
  <c r="AY17" i="2"/>
  <c r="AJ17" i="2"/>
  <c r="BC17" i="2"/>
  <c r="BF17" i="2"/>
  <c r="BK17" i="2"/>
  <c r="AQ17" i="2"/>
  <c r="AR17" i="2"/>
  <c r="AI17" i="2"/>
  <c r="AN17" i="2"/>
  <c r="BA17" i="2"/>
  <c r="AU17" i="2"/>
  <c r="AZ17" i="2"/>
  <c r="BI17" i="2"/>
  <c r="BG17" i="2"/>
  <c r="BL17" i="2"/>
  <c r="AK17" i="2"/>
  <c r="AO17" i="2"/>
  <c r="AL17" i="2"/>
  <c r="BD17" i="2"/>
  <c r="K5" i="8"/>
  <c r="AV25" i="2"/>
  <c r="BL25" i="2"/>
  <c r="BF25" i="2"/>
  <c r="BF12" i="2"/>
  <c r="BF11" i="2"/>
  <c r="AA5" i="5"/>
  <c r="AB6" i="8"/>
  <c r="AB7" i="8" s="1"/>
  <c r="AA6" i="5"/>
  <c r="AB5" i="8"/>
  <c r="AZ12" i="2"/>
  <c r="AZ11" i="2"/>
  <c r="U5" i="5"/>
  <c r="V6" i="8"/>
  <c r="V7" i="8" s="1"/>
  <c r="U6" i="5"/>
  <c r="V5" i="8"/>
  <c r="BI25" i="2"/>
  <c r="AZ25" i="2"/>
  <c r="AT25" i="2"/>
  <c r="BC12" i="2"/>
  <c r="BC11" i="2"/>
  <c r="X6" i="5"/>
  <c r="X5" i="5"/>
  <c r="Y6" i="8"/>
  <c r="Y7" i="8" s="1"/>
  <c r="Y5" i="8"/>
  <c r="AN12" i="2"/>
  <c r="AN11" i="2"/>
  <c r="I5" i="5"/>
  <c r="J6" i="8"/>
  <c r="J7" i="8" s="1"/>
  <c r="I6" i="5"/>
  <c r="BD16" i="2"/>
  <c r="AK16" i="2"/>
  <c r="AP16" i="2"/>
  <c r="BB16" i="2"/>
  <c r="AS16" i="2"/>
  <c r="AW16" i="2"/>
  <c r="AY16" i="2"/>
  <c r="BK16" i="2"/>
  <c r="AT16" i="2"/>
  <c r="AN16" i="2"/>
  <c r="BF16" i="2"/>
  <c r="AZ16" i="2"/>
  <c r="AI16" i="2"/>
  <c r="BH16" i="2"/>
  <c r="BL16" i="2"/>
  <c r="AU16" i="2"/>
  <c r="BI16" i="2"/>
  <c r="AX16" i="2"/>
  <c r="AV16" i="2"/>
  <c r="AO16" i="2"/>
  <c r="BG16" i="2"/>
  <c r="AQ16" i="2"/>
  <c r="BJ16" i="2"/>
  <c r="BA16" i="2"/>
  <c r="AL16" i="2"/>
  <c r="BC16" i="2"/>
  <c r="AR16" i="2"/>
  <c r="AJ16" i="2"/>
  <c r="AM16" i="2"/>
  <c r="BE16" i="2"/>
  <c r="J5" i="8"/>
  <c r="AY12" i="2"/>
  <c r="AY11" i="2"/>
  <c r="T6" i="5"/>
  <c r="T5" i="5"/>
  <c r="U6" i="8"/>
  <c r="U7" i="8" s="1"/>
  <c r="U5" i="8"/>
  <c r="AJ12" i="2"/>
  <c r="AI12" i="2"/>
  <c r="E5" i="5"/>
  <c r="F6" i="8"/>
  <c r="F7" i="8" s="1"/>
  <c r="E6" i="5"/>
  <c r="F5" i="8"/>
  <c r="AR25" i="2"/>
  <c r="AN25" i="2"/>
  <c r="AH27" i="2"/>
  <c r="AN26" i="2"/>
  <c r="AZ26" i="2"/>
  <c r="BL26" i="2"/>
  <c r="AO26" i="2"/>
  <c r="BA26" i="2"/>
  <c r="AR26" i="2"/>
  <c r="BD26" i="2"/>
  <c r="AS26" i="2"/>
  <c r="BE26" i="2"/>
  <c r="AT26" i="2"/>
  <c r="BF26" i="2"/>
  <c r="AI26" i="2"/>
  <c r="AU26" i="2"/>
  <c r="BG26" i="2"/>
  <c r="AJ26" i="2"/>
  <c r="AV26" i="2"/>
  <c r="BH26" i="2"/>
  <c r="AM26" i="2"/>
  <c r="AY26" i="2"/>
  <c r="BK26" i="2"/>
  <c r="AP26" i="2"/>
  <c r="AQ26" i="2"/>
  <c r="AW26" i="2"/>
  <c r="AX26" i="2"/>
  <c r="BB26" i="2"/>
  <c r="BC26" i="2"/>
  <c r="BI26" i="2"/>
  <c r="BJ26" i="2"/>
  <c r="AK26" i="2"/>
  <c r="AL26" i="2"/>
  <c r="AK4" i="2"/>
  <c r="AK5" i="2" s="1"/>
  <c r="D52" i="5" l="1" a="1"/>
  <c r="D52" i="5" s="1"/>
  <c r="D49" i="8" a="1"/>
  <c r="D49" i="8" s="1"/>
  <c r="F28" i="8"/>
  <c r="N28" i="8"/>
  <c r="H28" i="8"/>
  <c r="Q28" i="8"/>
  <c r="D29" i="8"/>
  <c r="G28" i="8"/>
  <c r="R28" i="8"/>
  <c r="I28" i="8"/>
  <c r="S28" i="8"/>
  <c r="J28" i="8"/>
  <c r="L28" i="8"/>
  <c r="E28" i="8"/>
  <c r="K28" i="8"/>
  <c r="M28" i="8"/>
  <c r="O28" i="8"/>
  <c r="P28" i="8"/>
  <c r="T28" i="8"/>
  <c r="U28" i="8"/>
  <c r="V11" i="8"/>
  <c r="U13" i="8"/>
  <c r="U12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AH28" i="2"/>
  <c r="AT27" i="2"/>
  <c r="BF27" i="2"/>
  <c r="AI27" i="2"/>
  <c r="AU27" i="2"/>
  <c r="BG27" i="2"/>
  <c r="AL27" i="2"/>
  <c r="AX27" i="2"/>
  <c r="BJ27" i="2"/>
  <c r="AM27" i="2"/>
  <c r="AY27" i="2"/>
  <c r="BK27" i="2"/>
  <c r="AN27" i="2"/>
  <c r="AZ27" i="2"/>
  <c r="BL27" i="2"/>
  <c r="AO27" i="2"/>
  <c r="BA27" i="2"/>
  <c r="AP27" i="2"/>
  <c r="BB27" i="2"/>
  <c r="AS27" i="2"/>
  <c r="BE27" i="2"/>
  <c r="AR27" i="2"/>
  <c r="AV27" i="2"/>
  <c r="BC27" i="2"/>
  <c r="BD27" i="2"/>
  <c r="BH27" i="2"/>
  <c r="BI27" i="2"/>
  <c r="AJ27" i="2"/>
  <c r="AK27" i="2"/>
  <c r="AQ27" i="2"/>
  <c r="AW27" i="2"/>
  <c r="D51" i="5" a="1"/>
  <c r="D51" i="5" s="1"/>
  <c r="AI4" i="2"/>
  <c r="AI5" i="2" s="1"/>
  <c r="AL4" i="2"/>
  <c r="AL5" i="2" s="1"/>
  <c r="AM4" i="2"/>
  <c r="AM5" i="2" s="1"/>
  <c r="BL4" i="2"/>
  <c r="BL5" i="2" s="1"/>
  <c r="AV4" i="2"/>
  <c r="AV5" i="2" s="1"/>
  <c r="AN4" i="2"/>
  <c r="AN5" i="2" s="1"/>
  <c r="BK4" i="2"/>
  <c r="BK5" i="2" s="1"/>
  <c r="AU4" i="2"/>
  <c r="AU5" i="2" s="1"/>
  <c r="BJ4" i="2"/>
  <c r="BJ5" i="2" s="1"/>
  <c r="BB4" i="2"/>
  <c r="BB5" i="2" s="1"/>
  <c r="AT4" i="2"/>
  <c r="AT5" i="2" s="1"/>
  <c r="BI4" i="2"/>
  <c r="BI5" i="2" s="1"/>
  <c r="AS4" i="2"/>
  <c r="AS5" i="2" s="1"/>
  <c r="BH4" i="2"/>
  <c r="BH5" i="2" s="1"/>
  <c r="AR4" i="2"/>
  <c r="AR5" i="2" s="1"/>
  <c r="BA4" i="2"/>
  <c r="BA5" i="2" s="1"/>
  <c r="AZ4" i="2"/>
  <c r="AZ5" i="2" s="1"/>
  <c r="AJ4" i="2"/>
  <c r="AJ5" i="2" s="1"/>
  <c r="BG4" i="2"/>
  <c r="BG5" i="2" s="1"/>
  <c r="AY4" i="2"/>
  <c r="AY5" i="2" s="1"/>
  <c r="AQ4" i="2"/>
  <c r="AQ5" i="2" s="1"/>
  <c r="BE4" i="2"/>
  <c r="BE5" i="2" s="1"/>
  <c r="AW4" i="2"/>
  <c r="AW5" i="2" s="1"/>
  <c r="AO4" i="2"/>
  <c r="AO5" i="2" s="1"/>
  <c r="BD4" i="2"/>
  <c r="BD5" i="2" s="1"/>
  <c r="BC4" i="2"/>
  <c r="BC5" i="2" s="1"/>
  <c r="BF4" i="2"/>
  <c r="BF5" i="2" s="1"/>
  <c r="AX4" i="2"/>
  <c r="AX5" i="2" s="1"/>
  <c r="AP4" i="2"/>
  <c r="AP5" i="2" s="1"/>
  <c r="V12" i="8" l="1"/>
  <c r="W11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G29" i="8"/>
  <c r="O29" i="8"/>
  <c r="W29" i="8"/>
  <c r="M29" i="8"/>
  <c r="V29" i="8"/>
  <c r="H29" i="8"/>
  <c r="R29" i="8"/>
  <c r="I29" i="8"/>
  <c r="S29" i="8"/>
  <c r="L29" i="8"/>
  <c r="K29" i="8"/>
  <c r="E29" i="8"/>
  <c r="N29" i="8"/>
  <c r="U29" i="8"/>
  <c r="P29" i="8"/>
  <c r="Q29" i="8"/>
  <c r="D30" i="8"/>
  <c r="T29" i="8"/>
  <c r="J29" i="8"/>
  <c r="F29" i="8"/>
  <c r="I79" i="5"/>
  <c r="I71" i="5"/>
  <c r="I72" i="5"/>
  <c r="I73" i="5"/>
  <c r="I69" i="5"/>
  <c r="I78" i="5"/>
  <c r="I74" i="5"/>
  <c r="I75" i="5"/>
  <c r="I77" i="5"/>
  <c r="I76" i="5"/>
  <c r="I70" i="5"/>
  <c r="AH29" i="2"/>
  <c r="AN28" i="2"/>
  <c r="AZ28" i="2"/>
  <c r="BL28" i="2"/>
  <c r="AO28" i="2"/>
  <c r="BA28" i="2"/>
  <c r="AR28" i="2"/>
  <c r="BD28" i="2"/>
  <c r="AS28" i="2"/>
  <c r="BE28" i="2"/>
  <c r="AT28" i="2"/>
  <c r="BF28" i="2"/>
  <c r="AI28" i="2"/>
  <c r="AU28" i="2"/>
  <c r="BG28" i="2"/>
  <c r="AJ28" i="2"/>
  <c r="AV28" i="2"/>
  <c r="BH28" i="2"/>
  <c r="AM28" i="2"/>
  <c r="AY28" i="2"/>
  <c r="BK28" i="2"/>
  <c r="BB28" i="2"/>
  <c r="BC28" i="2"/>
  <c r="BI28" i="2"/>
  <c r="BJ28" i="2"/>
  <c r="AQ28" i="2"/>
  <c r="AK28" i="2"/>
  <c r="AL28" i="2"/>
  <c r="AP28" i="2"/>
  <c r="AW28" i="2"/>
  <c r="AX28" i="2"/>
  <c r="AJ51" i="2" a="1"/>
  <c r="AJ51" i="2" s="1"/>
  <c r="C5" i="1"/>
  <c r="C4" i="1"/>
  <c r="H30" i="8" l="1"/>
  <c r="P30" i="8"/>
  <c r="J30" i="8"/>
  <c r="S30" i="8"/>
  <c r="G30" i="8"/>
  <c r="R30" i="8"/>
  <c r="I30" i="8"/>
  <c r="T30" i="8"/>
  <c r="M30" i="8"/>
  <c r="W30" i="8"/>
  <c r="N30" i="8"/>
  <c r="E30" i="8"/>
  <c r="O30" i="8"/>
  <c r="Q30" i="8"/>
  <c r="D31" i="8"/>
  <c r="V30" i="8"/>
  <c r="F30" i="8"/>
  <c r="U30" i="8"/>
  <c r="L30" i="8"/>
  <c r="K30" i="8"/>
  <c r="W12" i="8"/>
  <c r="X11" i="8"/>
  <c r="X30" i="8" s="1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AH30" i="2"/>
  <c r="AT29" i="2"/>
  <c r="BF29" i="2"/>
  <c r="AI29" i="2"/>
  <c r="AU29" i="2"/>
  <c r="BG29" i="2"/>
  <c r="AL29" i="2"/>
  <c r="AX29" i="2"/>
  <c r="BJ29" i="2"/>
  <c r="AM29" i="2"/>
  <c r="AY29" i="2"/>
  <c r="BK29" i="2"/>
  <c r="AN29" i="2"/>
  <c r="AZ29" i="2"/>
  <c r="BL29" i="2"/>
  <c r="AO29" i="2"/>
  <c r="BA29" i="2"/>
  <c r="AP29" i="2"/>
  <c r="BB29" i="2"/>
  <c r="AS29" i="2"/>
  <c r="BE29" i="2"/>
  <c r="BH29" i="2"/>
  <c r="BI29" i="2"/>
  <c r="AJ29" i="2"/>
  <c r="AK29" i="2"/>
  <c r="AQ29" i="2"/>
  <c r="AW29" i="2"/>
  <c r="AR29" i="2"/>
  <c r="AV29" i="2"/>
  <c r="BC29" i="2"/>
  <c r="BD29" i="2"/>
  <c r="I31" i="8" l="1"/>
  <c r="Q31" i="8"/>
  <c r="F31" i="8"/>
  <c r="O31" i="8"/>
  <c r="X31" i="8"/>
  <c r="H31" i="8"/>
  <c r="S31" i="8"/>
  <c r="J31" i="8"/>
  <c r="T31" i="8"/>
  <c r="M31" i="8"/>
  <c r="W31" i="8"/>
  <c r="D32" i="8"/>
  <c r="P31" i="8"/>
  <c r="R31" i="8"/>
  <c r="U31" i="8"/>
  <c r="E31" i="8"/>
  <c r="V31" i="8"/>
  <c r="G31" i="8"/>
  <c r="K31" i="8"/>
  <c r="L31" i="8"/>
  <c r="N31" i="8"/>
  <c r="X12" i="8"/>
  <c r="Y11" i="8"/>
  <c r="Y31" i="8" s="1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AH31" i="2"/>
  <c r="AN30" i="2"/>
  <c r="AZ30" i="2"/>
  <c r="BL30" i="2"/>
  <c r="AO30" i="2"/>
  <c r="BA30" i="2"/>
  <c r="AR30" i="2"/>
  <c r="BD30" i="2"/>
  <c r="AS30" i="2"/>
  <c r="BE30" i="2"/>
  <c r="AT30" i="2"/>
  <c r="BF30" i="2"/>
  <c r="AI30" i="2"/>
  <c r="AU30" i="2"/>
  <c r="BG30" i="2"/>
  <c r="AJ30" i="2"/>
  <c r="AV30" i="2"/>
  <c r="BH30" i="2"/>
  <c r="AM30" i="2"/>
  <c r="AY30" i="2"/>
  <c r="BK30" i="2"/>
  <c r="BC30" i="2"/>
  <c r="AK30" i="2"/>
  <c r="AL30" i="2"/>
  <c r="AP30" i="2"/>
  <c r="AQ30" i="2"/>
  <c r="AW30" i="2"/>
  <c r="AX30" i="2"/>
  <c r="BB30" i="2"/>
  <c r="BI30" i="2"/>
  <c r="BJ30" i="2"/>
  <c r="Y12" i="8" l="1"/>
  <c r="Z11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J32" i="8"/>
  <c r="R32" i="8"/>
  <c r="Z32" i="8"/>
  <c r="L32" i="8"/>
  <c r="U32" i="8"/>
  <c r="H32" i="8"/>
  <c r="S32" i="8"/>
  <c r="I32" i="8"/>
  <c r="T32" i="8"/>
  <c r="N32" i="8"/>
  <c r="X32" i="8"/>
  <c r="Q32" i="8"/>
  <c r="D33" i="8"/>
  <c r="K32" i="8"/>
  <c r="M32" i="8"/>
  <c r="E32" i="8"/>
  <c r="V32" i="8"/>
  <c r="F32" i="8"/>
  <c r="W32" i="8"/>
  <c r="G32" i="8"/>
  <c r="Y32" i="8"/>
  <c r="P32" i="8"/>
  <c r="O32" i="8"/>
  <c r="AH32" i="2"/>
  <c r="AT31" i="2"/>
  <c r="BF31" i="2"/>
  <c r="AI31" i="2"/>
  <c r="AU31" i="2"/>
  <c r="BG31" i="2"/>
  <c r="AL31" i="2"/>
  <c r="AX31" i="2"/>
  <c r="BJ31" i="2"/>
  <c r="AM31" i="2"/>
  <c r="AY31" i="2"/>
  <c r="BK31" i="2"/>
  <c r="AN31" i="2"/>
  <c r="AZ31" i="2"/>
  <c r="BL31" i="2"/>
  <c r="AO31" i="2"/>
  <c r="BA31" i="2"/>
  <c r="AP31" i="2"/>
  <c r="BB31" i="2"/>
  <c r="AS31" i="2"/>
  <c r="BE31" i="2"/>
  <c r="AJ31" i="2"/>
  <c r="AK31" i="2"/>
  <c r="AQ31" i="2"/>
  <c r="AR31" i="2"/>
  <c r="AV31" i="2"/>
  <c r="AW31" i="2"/>
  <c r="BC31" i="2"/>
  <c r="BD31" i="2"/>
  <c r="BH31" i="2"/>
  <c r="BI31" i="2"/>
  <c r="AA11" i="8" l="1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G33" i="8"/>
  <c r="O33" i="8"/>
  <c r="W33" i="8"/>
  <c r="H33" i="8"/>
  <c r="Q33" i="8"/>
  <c r="Z33" i="8"/>
  <c r="D34" i="8"/>
  <c r="I33" i="8"/>
  <c r="R33" i="8"/>
  <c r="AA33" i="8"/>
  <c r="L33" i="8"/>
  <c r="U33" i="8"/>
  <c r="S33" i="8"/>
  <c r="E33" i="8"/>
  <c r="T33" i="8"/>
  <c r="Y33" i="8"/>
  <c r="F33" i="8"/>
  <c r="V33" i="8"/>
  <c r="J33" i="8"/>
  <c r="X33" i="8"/>
  <c r="K33" i="8"/>
  <c r="M33" i="8"/>
  <c r="P33" i="8"/>
  <c r="N33" i="8"/>
  <c r="AH33" i="2"/>
  <c r="AN32" i="2"/>
  <c r="AZ32" i="2"/>
  <c r="BL32" i="2"/>
  <c r="AO32" i="2"/>
  <c r="BA32" i="2"/>
  <c r="AR32" i="2"/>
  <c r="BD32" i="2"/>
  <c r="AS32" i="2"/>
  <c r="BE32" i="2"/>
  <c r="AT32" i="2"/>
  <c r="BF32" i="2"/>
  <c r="AI32" i="2"/>
  <c r="AU32" i="2"/>
  <c r="BG32" i="2"/>
  <c r="AJ32" i="2"/>
  <c r="AV32" i="2"/>
  <c r="BH32" i="2"/>
  <c r="AM32" i="2"/>
  <c r="AY32" i="2"/>
  <c r="BK32" i="2"/>
  <c r="AL32" i="2"/>
  <c r="AP32" i="2"/>
  <c r="AQ32" i="2"/>
  <c r="AX32" i="2"/>
  <c r="BB32" i="2"/>
  <c r="BC32" i="2"/>
  <c r="BI32" i="2"/>
  <c r="BJ32" i="2"/>
  <c r="AK32" i="2"/>
  <c r="AW32" i="2"/>
  <c r="H34" i="8" l="1"/>
  <c r="P34" i="8"/>
  <c r="X34" i="8"/>
  <c r="M34" i="8"/>
  <c r="V34" i="8"/>
  <c r="E34" i="8"/>
  <c r="N34" i="8"/>
  <c r="W34" i="8"/>
  <c r="I34" i="8"/>
  <c r="R34" i="8"/>
  <c r="AA34" i="8"/>
  <c r="Q34" i="8"/>
  <c r="J34" i="8"/>
  <c r="K34" i="8"/>
  <c r="S34" i="8"/>
  <c r="F34" i="8"/>
  <c r="T34" i="8"/>
  <c r="D35" i="8"/>
  <c r="Y34" i="8"/>
  <c r="G34" i="8"/>
  <c r="U34" i="8"/>
  <c r="O34" i="8"/>
  <c r="Z34" i="8"/>
  <c r="L34" i="8"/>
  <c r="AB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H34" i="2"/>
  <c r="AT33" i="2"/>
  <c r="BF33" i="2"/>
  <c r="AI33" i="2"/>
  <c r="AU33" i="2"/>
  <c r="BG33" i="2"/>
  <c r="AL33" i="2"/>
  <c r="AX33" i="2"/>
  <c r="BJ33" i="2"/>
  <c r="AM33" i="2"/>
  <c r="AY33" i="2"/>
  <c r="BK33" i="2"/>
  <c r="AN33" i="2"/>
  <c r="AZ33" i="2"/>
  <c r="BL33" i="2"/>
  <c r="AO33" i="2"/>
  <c r="BA33" i="2"/>
  <c r="AP33" i="2"/>
  <c r="BB33" i="2"/>
  <c r="AS33" i="2"/>
  <c r="BE33" i="2"/>
  <c r="AV33" i="2"/>
  <c r="BC33" i="2"/>
  <c r="BD33" i="2"/>
  <c r="AK33" i="2"/>
  <c r="BH33" i="2"/>
  <c r="BI33" i="2"/>
  <c r="AJ33" i="2"/>
  <c r="AQ33" i="2"/>
  <c r="AR33" i="2"/>
  <c r="AW33" i="2"/>
  <c r="AB12" i="8" l="1"/>
  <c r="AC11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I35" i="8"/>
  <c r="Q35" i="8"/>
  <c r="Y35" i="8"/>
  <c r="J35" i="8"/>
  <c r="S35" i="8"/>
  <c r="AB35" i="8"/>
  <c r="K35" i="8"/>
  <c r="T35" i="8"/>
  <c r="AC35" i="8"/>
  <c r="E35" i="8"/>
  <c r="N35" i="8"/>
  <c r="W35" i="8"/>
  <c r="O35" i="8"/>
  <c r="D36" i="8"/>
  <c r="P35" i="8"/>
  <c r="V35" i="8"/>
  <c r="R35" i="8"/>
  <c r="F35" i="8"/>
  <c r="U35" i="8"/>
  <c r="G35" i="8"/>
  <c r="Z35" i="8"/>
  <c r="L35" i="8"/>
  <c r="M35" i="8"/>
  <c r="X35" i="8"/>
  <c r="AA35" i="8"/>
  <c r="H35" i="8"/>
  <c r="AB34" i="8"/>
  <c r="AH35" i="2"/>
  <c r="AN34" i="2"/>
  <c r="AZ34" i="2"/>
  <c r="BL34" i="2"/>
  <c r="AO34" i="2"/>
  <c r="BA34" i="2"/>
  <c r="AR34" i="2"/>
  <c r="BD34" i="2"/>
  <c r="AS34" i="2"/>
  <c r="BE34" i="2"/>
  <c r="AT34" i="2"/>
  <c r="BF34" i="2"/>
  <c r="AI34" i="2"/>
  <c r="AU34" i="2"/>
  <c r="BG34" i="2"/>
  <c r="AJ34" i="2"/>
  <c r="AV34" i="2"/>
  <c r="BH34" i="2"/>
  <c r="AM34" i="2"/>
  <c r="AY34" i="2"/>
  <c r="BK34" i="2"/>
  <c r="BB34" i="2"/>
  <c r="BC34" i="2"/>
  <c r="BI34" i="2"/>
  <c r="BJ34" i="2"/>
  <c r="AK34" i="2"/>
  <c r="AL34" i="2"/>
  <c r="AQ34" i="2"/>
  <c r="AP34" i="2"/>
  <c r="AW34" i="2"/>
  <c r="AX34" i="2"/>
  <c r="E36" i="8" l="1"/>
  <c r="M36" i="8"/>
  <c r="U36" i="8"/>
  <c r="AC36" i="8"/>
  <c r="F36" i="8"/>
  <c r="N36" i="8"/>
  <c r="V36" i="8"/>
  <c r="AD36" i="8"/>
  <c r="I36" i="8"/>
  <c r="Q36" i="8"/>
  <c r="Y36" i="8"/>
  <c r="K36" i="8"/>
  <c r="X36" i="8"/>
  <c r="L36" i="8"/>
  <c r="Z36" i="8"/>
  <c r="O36" i="8"/>
  <c r="AA36" i="8"/>
  <c r="R36" i="8"/>
  <c r="P36" i="8"/>
  <c r="AB36" i="8"/>
  <c r="S36" i="8"/>
  <c r="W36" i="8"/>
  <c r="G36" i="8"/>
  <c r="D37" i="8"/>
  <c r="T36" i="8"/>
  <c r="H36" i="8"/>
  <c r="J36" i="8"/>
  <c r="AC12" i="8"/>
  <c r="AC13" i="8"/>
  <c r="AD11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H36" i="2"/>
  <c r="AT35" i="2"/>
  <c r="BF35" i="2"/>
  <c r="AI35" i="2"/>
  <c r="AU35" i="2"/>
  <c r="BG35" i="2"/>
  <c r="AL35" i="2"/>
  <c r="AX35" i="2"/>
  <c r="BJ35" i="2"/>
  <c r="AM35" i="2"/>
  <c r="AY35" i="2"/>
  <c r="BK35" i="2"/>
  <c r="AN35" i="2"/>
  <c r="AZ35" i="2"/>
  <c r="BL35" i="2"/>
  <c r="AO35" i="2"/>
  <c r="BA35" i="2"/>
  <c r="AP35" i="2"/>
  <c r="BB35" i="2"/>
  <c r="AS35" i="2"/>
  <c r="BE35" i="2"/>
  <c r="BD35" i="2"/>
  <c r="BH35" i="2"/>
  <c r="BI35" i="2"/>
  <c r="AJ35" i="2"/>
  <c r="AK35" i="2"/>
  <c r="AQ35" i="2"/>
  <c r="AR35" i="2"/>
  <c r="AW35" i="2"/>
  <c r="AV35" i="2"/>
  <c r="BC35" i="2"/>
  <c r="F37" i="8" l="1"/>
  <c r="N37" i="8"/>
  <c r="V37" i="8"/>
  <c r="AD37" i="8"/>
  <c r="G37" i="8"/>
  <c r="O37" i="8"/>
  <c r="W37" i="8"/>
  <c r="AE37" i="8"/>
  <c r="J37" i="8"/>
  <c r="R37" i="8"/>
  <c r="Z37" i="8"/>
  <c r="E37" i="8"/>
  <c r="S37" i="8"/>
  <c r="Y37" i="8"/>
  <c r="H37" i="8"/>
  <c r="T37" i="8"/>
  <c r="L37" i="8"/>
  <c r="I37" i="8"/>
  <c r="U37" i="8"/>
  <c r="D38" i="8"/>
  <c r="K37" i="8"/>
  <c r="X37" i="8"/>
  <c r="AC37" i="8"/>
  <c r="P37" i="8"/>
  <c r="AA37" i="8"/>
  <c r="Q37" i="8"/>
  <c r="M37" i="8"/>
  <c r="AB37" i="8"/>
  <c r="AD12" i="8"/>
  <c r="AE11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H37" i="2"/>
  <c r="AN36" i="2"/>
  <c r="AZ36" i="2"/>
  <c r="BL36" i="2"/>
  <c r="AO36" i="2"/>
  <c r="BA36" i="2"/>
  <c r="AR36" i="2"/>
  <c r="BD36" i="2"/>
  <c r="AS36" i="2"/>
  <c r="BE36" i="2"/>
  <c r="AT36" i="2"/>
  <c r="BF36" i="2"/>
  <c r="AI36" i="2"/>
  <c r="AU36" i="2"/>
  <c r="BG36" i="2"/>
  <c r="AJ36" i="2"/>
  <c r="AV36" i="2"/>
  <c r="BH36" i="2"/>
  <c r="AM36" i="2"/>
  <c r="AY36" i="2"/>
  <c r="BK36" i="2"/>
  <c r="AK36" i="2"/>
  <c r="AL36" i="2"/>
  <c r="AP36" i="2"/>
  <c r="BC36" i="2"/>
  <c r="AQ36" i="2"/>
  <c r="AW36" i="2"/>
  <c r="AX36" i="2"/>
  <c r="BB36" i="2"/>
  <c r="BI36" i="2"/>
  <c r="BJ36" i="2"/>
  <c r="G38" i="8" l="1"/>
  <c r="O38" i="8"/>
  <c r="W38" i="8"/>
  <c r="AE38" i="8"/>
  <c r="H38" i="8"/>
  <c r="P38" i="8"/>
  <c r="X38" i="8"/>
  <c r="K38" i="8"/>
  <c r="S38" i="8"/>
  <c r="AA38" i="8"/>
  <c r="M38" i="8"/>
  <c r="Z38" i="8"/>
  <c r="N38" i="8"/>
  <c r="AB38" i="8"/>
  <c r="Q38" i="8"/>
  <c r="AC38" i="8"/>
  <c r="T38" i="8"/>
  <c r="E38" i="8"/>
  <c r="R38" i="8"/>
  <c r="AD38" i="8"/>
  <c r="F38" i="8"/>
  <c r="D39" i="8"/>
  <c r="V38" i="8"/>
  <c r="I38" i="8"/>
  <c r="U38" i="8"/>
  <c r="Y38" i="8"/>
  <c r="J38" i="8"/>
  <c r="L38" i="8"/>
  <c r="AF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H38" i="2"/>
  <c r="AT37" i="2"/>
  <c r="BF37" i="2"/>
  <c r="AI37" i="2"/>
  <c r="AU37" i="2"/>
  <c r="BG37" i="2"/>
  <c r="AL37" i="2"/>
  <c r="AX37" i="2"/>
  <c r="BJ37" i="2"/>
  <c r="AM37" i="2"/>
  <c r="AY37" i="2"/>
  <c r="BK37" i="2"/>
  <c r="AN37" i="2"/>
  <c r="AZ37" i="2"/>
  <c r="BL37" i="2"/>
  <c r="AO37" i="2"/>
  <c r="BA37" i="2"/>
  <c r="AP37" i="2"/>
  <c r="BB37" i="2"/>
  <c r="AS37" i="2"/>
  <c r="BE37" i="2"/>
  <c r="AJ37" i="2"/>
  <c r="BI37" i="2"/>
  <c r="AK37" i="2"/>
  <c r="AR37" i="2"/>
  <c r="AV37" i="2"/>
  <c r="AW37" i="2"/>
  <c r="BC37" i="2"/>
  <c r="BD37" i="2"/>
  <c r="BH37" i="2"/>
  <c r="AQ37" i="2"/>
  <c r="AG11" i="8" l="1"/>
  <c r="AF13" i="8"/>
  <c r="AF12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H39" i="8"/>
  <c r="P39" i="8"/>
  <c r="X39" i="8"/>
  <c r="AF39" i="8"/>
  <c r="I39" i="8"/>
  <c r="Q39" i="8"/>
  <c r="Y39" i="8"/>
  <c r="AG39" i="8"/>
  <c r="F39" i="8"/>
  <c r="R39" i="8"/>
  <c r="AB39" i="8"/>
  <c r="AC39" i="8"/>
  <c r="L39" i="8"/>
  <c r="G39" i="8"/>
  <c r="S39" i="8"/>
  <c r="J39" i="8"/>
  <c r="T39" i="8"/>
  <c r="AD39" i="8"/>
  <c r="K39" i="8"/>
  <c r="U39" i="8"/>
  <c r="AE39" i="8"/>
  <c r="V39" i="8"/>
  <c r="D40" i="8"/>
  <c r="E39" i="8"/>
  <c r="W39" i="8"/>
  <c r="M39" i="8"/>
  <c r="Z39" i="8"/>
  <c r="N39" i="8"/>
  <c r="O39" i="8"/>
  <c r="AA39" i="8"/>
  <c r="AF38" i="8"/>
  <c r="AH39" i="2"/>
  <c r="AN38" i="2"/>
  <c r="AZ38" i="2"/>
  <c r="BL38" i="2"/>
  <c r="AO38" i="2"/>
  <c r="BA38" i="2"/>
  <c r="AR38" i="2"/>
  <c r="BD38" i="2"/>
  <c r="AS38" i="2"/>
  <c r="BE38" i="2"/>
  <c r="AT38" i="2"/>
  <c r="BF38" i="2"/>
  <c r="AI38" i="2"/>
  <c r="AU38" i="2"/>
  <c r="BG38" i="2"/>
  <c r="AJ38" i="2"/>
  <c r="AV38" i="2"/>
  <c r="BH38" i="2"/>
  <c r="AM38" i="2"/>
  <c r="AY38" i="2"/>
  <c r="BK38" i="2"/>
  <c r="AP38" i="2"/>
  <c r="AW38" i="2"/>
  <c r="AX38" i="2"/>
  <c r="BB38" i="2"/>
  <c r="BC38" i="2"/>
  <c r="BI38" i="2"/>
  <c r="BJ38" i="2"/>
  <c r="AK38" i="2"/>
  <c r="AL38" i="2"/>
  <c r="AQ38" i="2"/>
  <c r="I40" i="8" l="1"/>
  <c r="Q40" i="8"/>
  <c r="Y40" i="8"/>
  <c r="AG40" i="8"/>
  <c r="J40" i="8"/>
  <c r="R40" i="8"/>
  <c r="Z40" i="8"/>
  <c r="G40" i="8"/>
  <c r="S40" i="8"/>
  <c r="AC40" i="8"/>
  <c r="AD40" i="8"/>
  <c r="W40" i="8"/>
  <c r="H40" i="8"/>
  <c r="T40" i="8"/>
  <c r="M40" i="8"/>
  <c r="K40" i="8"/>
  <c r="U40" i="8"/>
  <c r="AE40" i="8"/>
  <c r="L40" i="8"/>
  <c r="V40" i="8"/>
  <c r="AF40" i="8"/>
  <c r="D41" i="8"/>
  <c r="AB40" i="8"/>
  <c r="E40" i="8"/>
  <c r="O40" i="8"/>
  <c r="P40" i="8"/>
  <c r="X40" i="8"/>
  <c r="F40" i="8"/>
  <c r="AA40" i="8"/>
  <c r="N40" i="8"/>
  <c r="AH11" i="8"/>
  <c r="AG13" i="8"/>
  <c r="AG12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H40" i="2"/>
  <c r="AT39" i="2"/>
  <c r="BF39" i="2"/>
  <c r="AI39" i="2"/>
  <c r="AU39" i="2"/>
  <c r="BG39" i="2"/>
  <c r="AL39" i="2"/>
  <c r="AX39" i="2"/>
  <c r="BJ39" i="2"/>
  <c r="AM39" i="2"/>
  <c r="AY39" i="2"/>
  <c r="BK39" i="2"/>
  <c r="AN39" i="2"/>
  <c r="AZ39" i="2"/>
  <c r="BL39" i="2"/>
  <c r="AO39" i="2"/>
  <c r="BA39" i="2"/>
  <c r="AP39" i="2"/>
  <c r="BB39" i="2"/>
  <c r="AS39" i="2"/>
  <c r="BE39" i="2"/>
  <c r="AV39" i="2"/>
  <c r="AW39" i="2"/>
  <c r="BC39" i="2"/>
  <c r="BH39" i="2"/>
  <c r="BI39" i="2"/>
  <c r="AJ39" i="2"/>
  <c r="AK39" i="2"/>
  <c r="AQ39" i="2"/>
  <c r="AR39" i="2"/>
  <c r="BD39" i="2"/>
  <c r="AH12" i="8" l="1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J41" i="8"/>
  <c r="R41" i="8"/>
  <c r="Z41" i="8"/>
  <c r="AH41" i="8"/>
  <c r="K41" i="8"/>
  <c r="S41" i="8"/>
  <c r="AA41" i="8"/>
  <c r="H41" i="8"/>
  <c r="T41" i="8"/>
  <c r="AD41" i="8"/>
  <c r="AE41" i="8"/>
  <c r="L41" i="8"/>
  <c r="I41" i="8"/>
  <c r="U41" i="8"/>
  <c r="V41" i="8"/>
  <c r="X41" i="8"/>
  <c r="AF41" i="8"/>
  <c r="N41" i="8"/>
  <c r="M41" i="8"/>
  <c r="W41" i="8"/>
  <c r="AG41" i="8"/>
  <c r="AB41" i="8"/>
  <c r="E41" i="8"/>
  <c r="AC41" i="8"/>
  <c r="O41" i="8"/>
  <c r="P41" i="8"/>
  <c r="Q41" i="8"/>
  <c r="Y41" i="8"/>
  <c r="F41" i="8"/>
  <c r="G41" i="8"/>
  <c r="AN40" i="2"/>
  <c r="AZ40" i="2"/>
  <c r="BL40" i="2"/>
  <c r="AO40" i="2"/>
  <c r="BA40" i="2"/>
  <c r="AR40" i="2"/>
  <c r="BD40" i="2"/>
  <c r="AS40" i="2"/>
  <c r="BE40" i="2"/>
  <c r="AT40" i="2"/>
  <c r="BF40" i="2"/>
  <c r="AI40" i="2"/>
  <c r="AJ40" i="2"/>
  <c r="AV40" i="2"/>
  <c r="BH40" i="2"/>
  <c r="AM40" i="2"/>
  <c r="AY40" i="2"/>
  <c r="BK40" i="2"/>
  <c r="AW40" i="2"/>
  <c r="AX40" i="2"/>
  <c r="BG40" i="2"/>
  <c r="AQ40" i="2"/>
  <c r="BI40" i="2"/>
  <c r="BJ40" i="2"/>
  <c r="AK40" i="2"/>
  <c r="AL40" i="2"/>
  <c r="AP40" i="2"/>
  <c r="AU40" i="2"/>
  <c r="BB40" i="2"/>
  <c r="BC40" i="2"/>
  <c r="D50" i="8" l="1" a="1"/>
  <c r="D50" i="8" s="1"/>
  <c r="D51" i="8" s="1"/>
  <c r="D53" i="8" s="1"/>
  <c r="AJ52" i="2" a="1"/>
  <c r="AJ52" i="2" s="1"/>
  <c r="AJ53" i="2" s="1"/>
  <c r="D53" i="5"/>
  <c r="H81" i="5" l="1"/>
  <c r="H69" i="5"/>
  <c r="H73" i="5"/>
  <c r="H75" i="5"/>
  <c r="H74" i="5"/>
  <c r="H84" i="5"/>
  <c r="H71" i="5"/>
  <c r="H70" i="5"/>
  <c r="H76" i="5"/>
  <c r="H77" i="5"/>
  <c r="H80" i="5"/>
  <c r="H83" i="5"/>
  <c r="H79" i="5"/>
  <c r="H82" i="5"/>
  <c r="D55" i="5"/>
  <c r="H78" i="5"/>
  <c r="H72" i="5"/>
  <c r="C11" i="9"/>
  <c r="C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<sst xmlns="http://schemas.openxmlformats.org/spreadsheetml/2006/main" count="1549" uniqueCount="221">
  <si>
    <t>Interest Rate</t>
  </si>
  <si>
    <t>Prices (in pence)</t>
  </si>
  <si>
    <t>Market Capitalisation (in millions ~ £)</t>
  </si>
  <si>
    <t>Market Index</t>
  </si>
  <si>
    <t>DATE</t>
  </si>
  <si>
    <t xml:space="preserve">ASTRAZENECA </t>
  </si>
  <si>
    <t xml:space="preserve">AVIVA </t>
  </si>
  <si>
    <t xml:space="preserve">BAE SYSTEMS </t>
  </si>
  <si>
    <t xml:space="preserve">BRITISH AMERICAN TOBACCO </t>
  </si>
  <si>
    <t xml:space="preserve">BT GROUP </t>
  </si>
  <si>
    <t xml:space="preserve">CENTRICA </t>
  </si>
  <si>
    <t xml:space="preserve">KINGFISHER </t>
  </si>
  <si>
    <t xml:space="preserve">LEGAL &amp; GENERAL </t>
  </si>
  <si>
    <t xml:space="preserve">LLOYDS BANKING GROUP </t>
  </si>
  <si>
    <t>MARKS &amp; SPENCER GROUP</t>
  </si>
  <si>
    <t xml:space="preserve">NATIONAL GRID </t>
  </si>
  <si>
    <t>NATWEST GROUP</t>
  </si>
  <si>
    <t xml:space="preserve">NEXT </t>
  </si>
  <si>
    <t>PERSIMMON</t>
  </si>
  <si>
    <t>PRUDENTIAL</t>
  </si>
  <si>
    <t>RENTOKIL INITIAL</t>
  </si>
  <si>
    <t xml:space="preserve">RIGHTMOVE </t>
  </si>
  <si>
    <t xml:space="preserve">RIO TINTO </t>
  </si>
  <si>
    <t xml:space="preserve">ROLLS-ROYCE HOLDINGS </t>
  </si>
  <si>
    <t xml:space="preserve">SAINSBURY J </t>
  </si>
  <si>
    <t xml:space="preserve">SCHRODERS </t>
  </si>
  <si>
    <t>SHELL</t>
  </si>
  <si>
    <t xml:space="preserve">SMITHS GROUP </t>
  </si>
  <si>
    <t xml:space="preserve">STANDARD CHARTERED </t>
  </si>
  <si>
    <t>TAYLOR WIMPEY</t>
  </si>
  <si>
    <t xml:space="preserve">TESCO </t>
  </si>
  <si>
    <t>UNILEVER (UK)</t>
  </si>
  <si>
    <t xml:space="preserve">UNITED UTILITIES GROUP </t>
  </si>
  <si>
    <t xml:space="preserve">VODAFONE GROUP </t>
  </si>
  <si>
    <t>WHITBREAD</t>
  </si>
  <si>
    <t>ASTRAZENECA - MARKET VALUE</t>
  </si>
  <si>
    <t>AVIVA - MARKET VALUE</t>
  </si>
  <si>
    <t>BAE SYSTEMS - MARKET VALUE</t>
  </si>
  <si>
    <t>BRITISH AMERICAN TOBACCO - MARKET VALUE</t>
  </si>
  <si>
    <t>BT GROUP - MARKET VALUE</t>
  </si>
  <si>
    <t>CENTRICA - MARKET VALUE</t>
  </si>
  <si>
    <t>KINGFISHER - MARKET VALUE</t>
  </si>
  <si>
    <t>LEGAL &amp; GENERAL - MARKET VALUE</t>
  </si>
  <si>
    <t>LLOYDS BANKING GROUP - MARKET VALUE</t>
  </si>
  <si>
    <t>MARKS &amp; SPENCER GROUP - MARKET VALUE</t>
  </si>
  <si>
    <t>NATIONAL GRID - MARKET VALUE</t>
  </si>
  <si>
    <t>NATWEST GROUP - MARKET VALUE</t>
  </si>
  <si>
    <t>NEXT - MARKET VALUE</t>
  </si>
  <si>
    <t>PERSIMMON - MARKET VALUE</t>
  </si>
  <si>
    <t>PRUDENTIAL - MARKET VALUE</t>
  </si>
  <si>
    <t>RENTOKIL INITIAL - MARKET VALUE</t>
  </si>
  <si>
    <t>RIGHTMOVE - MARKET VALUE</t>
  </si>
  <si>
    <t>RIO TINTO - MARKET VALUE</t>
  </si>
  <si>
    <t>ROLLS-ROYCE HOLDINGS - MARKET VALUE</t>
  </si>
  <si>
    <t>SAINSBURY J - MARKET VALUE</t>
  </si>
  <si>
    <t>SCHRODERS - MARKET VALUE</t>
  </si>
  <si>
    <t>SHELL - MARKET VALUE</t>
  </si>
  <si>
    <t>SMITHS GROUP - MARKET VALUE</t>
  </si>
  <si>
    <t>STANDARD CHARTERED - MARKET VALUE</t>
  </si>
  <si>
    <t>TAYLOR WIMPEY - MARKET VALUE</t>
  </si>
  <si>
    <t>TESCO - MARKET VALUE</t>
  </si>
  <si>
    <t>UNILEVER (UK) - MARKET VALUE</t>
  </si>
  <si>
    <t>UNITED UTILITIES GROUP - MARKET VALUE</t>
  </si>
  <si>
    <t>VODAFONE GROUP - MARKET VALUE</t>
  </si>
  <si>
    <t>WHITBREAD - MARKET VALUE</t>
  </si>
  <si>
    <t>FTSE100 Index</t>
  </si>
  <si>
    <t>May 2014 - May 2024</t>
  </si>
  <si>
    <t>May 2014 - May 2019</t>
  </si>
  <si>
    <t>June 2019 - May 2024</t>
  </si>
  <si>
    <t xml:space="preserve">These rates have already been </t>
  </si>
  <si>
    <t>transformed into monthly</t>
  </si>
  <si>
    <t>risk-free rates.</t>
  </si>
  <si>
    <t>RETURNS</t>
  </si>
  <si>
    <t>Date</t>
  </si>
  <si>
    <t>Returns</t>
  </si>
  <si>
    <t>Sample var</t>
  </si>
  <si>
    <t>SD</t>
  </si>
  <si>
    <t>sample covarinace varince matrix</t>
  </si>
  <si>
    <t>asset weights</t>
  </si>
  <si>
    <t>Sum</t>
  </si>
  <si>
    <t>steps of calculation</t>
  </si>
  <si>
    <t>1. first we calculated the retruns matrix. In this we used simple arithmetic returns to get the data all assets</t>
  </si>
  <si>
    <t>2. calculate average of simple returns from return matrix</t>
  </si>
  <si>
    <t xml:space="preserve">3. calculated sample variance from simple return matrix </t>
  </si>
  <si>
    <t>short selling allowed</t>
  </si>
  <si>
    <t>4. calculate standard deviation from sample variance using SQRT</t>
  </si>
  <si>
    <t>mean</t>
  </si>
  <si>
    <t>5. using sample covariance, we calculate variance covariance matrix using index funtion to select collumns of the 2 assets in the simple retruns matrix, we cannot use the data anylasis to find the covariance as it is using  population, instead of sample</t>
  </si>
  <si>
    <t>Variance</t>
  </si>
  <si>
    <t>6. we then set up the portfolio statistics with their respective equations and initiallys solve for minimum variance portfolio</t>
  </si>
  <si>
    <t xml:space="preserve"> </t>
  </si>
  <si>
    <t>&gt; in solver we set objective to minimise portfolio standard deviation and conditions of the portfolio weight to be  and unconstrained variables (weights) non-negative is unselected</t>
  </si>
  <si>
    <t>7. using min variance portfolio data, we can then set target standard deviations for other effiecient portfolios around it and find their respective efficient means using solver</t>
  </si>
  <si>
    <t>Target SD</t>
  </si>
  <si>
    <t>Mean</t>
  </si>
  <si>
    <t xml:space="preserve">&gt; In solver we set objective for the upper section to maximise mean and conditions of total portfolio weight =1, standard deviation of portfolio = target sd in AI55 collumn and unconstrained variables non-negative unselected. </t>
  </si>
  <si>
    <t>Minimum variance portfolio</t>
  </si>
  <si>
    <t>8. Using the standard deviations and means, we can plot the mean variance efficient frontier along with plotting the induvidual assets respective average returns and standard deviations.</t>
  </si>
  <si>
    <t>Average Returns</t>
  </si>
  <si>
    <t>weight sum</t>
  </si>
  <si>
    <t>Steps</t>
  </si>
  <si>
    <t>1. same steps followed in question 1 when creating mean variance efficient frontier</t>
  </si>
  <si>
    <t>2. Calculate market portfolio by using solver and plot</t>
  </si>
  <si>
    <t>Portfolio specs</t>
  </si>
  <si>
    <t>&gt; set solver objective to maximise share ratio with conditions, total portfolio weight = 1 and unconstrained variables non negative unselected.</t>
  </si>
  <si>
    <t xml:space="preserve">3. to calculate Capital Market Line, we create another portfolio with 2 assets bieng the risk free and market portfolio. </t>
  </si>
  <si>
    <t>var</t>
  </si>
  <si>
    <t xml:space="preserve">we then find mean and standard deviation of portfolios y changing weight between 0% in Market portfolio to 150% in market portfolio </t>
  </si>
  <si>
    <t>sd</t>
  </si>
  <si>
    <t>4. plot CML on same graph.</t>
  </si>
  <si>
    <t>monthly rf</t>
  </si>
  <si>
    <t>sharpe ratio</t>
  </si>
  <si>
    <t>MEAN VARIANCE DATA</t>
  </si>
  <si>
    <t>standard dev</t>
  </si>
  <si>
    <t>portfolio mean</t>
  </si>
  <si>
    <t>sharpe</t>
  </si>
  <si>
    <t>min variance portfoilio</t>
  </si>
  <si>
    <t>Market portfolio</t>
  </si>
  <si>
    <t>rf</t>
  </si>
  <si>
    <t>CML DATA</t>
  </si>
  <si>
    <t>weight in rf</t>
  </si>
  <si>
    <t>std</t>
  </si>
  <si>
    <t>Min var potfolio allocation</t>
  </si>
  <si>
    <t>Market portfolio allocation</t>
  </si>
  <si>
    <t>short selling NOT allowed</t>
  </si>
  <si>
    <t>target std</t>
  </si>
  <si>
    <t xml:space="preserve">return below as we force portfolio to have fixed SD </t>
  </si>
  <si>
    <t>all weight in RENTOKIL</t>
  </si>
  <si>
    <t>instead of setting it to the asset above the efficient frontier</t>
  </si>
  <si>
    <t>1. Same steps followed in 1 and 2, just that instead of allowing for shorting, we are not allowing shorting in thi case</t>
  </si>
  <si>
    <t xml:space="preserve">&gt; This is done by selecting "make unconstrained constraints non-negative" which essentially disables weights going negative. </t>
  </si>
  <si>
    <t>portfolio before reduction</t>
  </si>
  <si>
    <t>Return</t>
  </si>
  <si>
    <t>Average return</t>
  </si>
  <si>
    <t>VAR</t>
  </si>
  <si>
    <t>Sample Cov-Var matrix</t>
  </si>
  <si>
    <t>The varinace matches between the matrix and the equation</t>
  </si>
  <si>
    <t>weight</t>
  </si>
  <si>
    <t>sum</t>
  </si>
  <si>
    <t>portfolio stat</t>
  </si>
  <si>
    <t>steps</t>
  </si>
  <si>
    <t>variance</t>
  </si>
  <si>
    <t>1. exact same process as q1 but using first half of data (in-sample) instead of calculating the portfolios with different target std, we just calculate portfolio with max sharpe ratio.</t>
  </si>
  <si>
    <t xml:space="preserve">rf </t>
  </si>
  <si>
    <t xml:space="preserve">mean </t>
  </si>
  <si>
    <t>min variance</t>
  </si>
  <si>
    <t>market port</t>
  </si>
  <si>
    <t>market portfolio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</si>
  <si>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</si>
  <si>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</si>
  <si>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</si>
  <si>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</si>
  <si>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</si>
  <si>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</si>
  <si>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</si>
  <si>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</si>
  <si>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</si>
  <si>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</si>
  <si>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</si>
  <si>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 xml:space="preserve">date </t>
  </si>
  <si>
    <t xml:space="preserve">return </t>
  </si>
  <si>
    <t>Using the weight from the in sample data portfolio</t>
  </si>
  <si>
    <t>we can see that the market portfolio has much higher sharpe ratio than min var portfolio using first half in sample data</t>
  </si>
  <si>
    <t>and testing it with the out of sample second half of the data using the same weights, this holds up</t>
  </si>
  <si>
    <t>risk premieum</t>
  </si>
  <si>
    <t>sharp ratio</t>
  </si>
  <si>
    <t>1. use portfolio weights calculated from in sample data to chech he portfolios performance in out of sample data.</t>
  </si>
  <si>
    <t>average</t>
  </si>
  <si>
    <t>equal weight portfolio stat</t>
  </si>
  <si>
    <t>equal weight portfolio portfloio stat</t>
  </si>
  <si>
    <t>total market vale</t>
  </si>
  <si>
    <t>market capitalisation weight</t>
  </si>
  <si>
    <t>market capitalisation weight portfolio stat</t>
  </si>
  <si>
    <t>1. calculate portfolio wieghts based on equal and market capitalisation weights</t>
  </si>
  <si>
    <t>2. caculate respective data of each portfolio with the insample data</t>
  </si>
  <si>
    <t>out sample data</t>
  </si>
  <si>
    <t>in sample data</t>
  </si>
  <si>
    <t>total market capital</t>
  </si>
  <si>
    <t>captial weight</t>
  </si>
  <si>
    <t>out sample</t>
  </si>
  <si>
    <t>capital weight portfolio stat</t>
  </si>
  <si>
    <t>1. same as q5 second half but instead of using min variance and market portfolio to test, we use equal weighted and market capitalisation to test in out of sample data</t>
  </si>
  <si>
    <t>Beta</t>
  </si>
  <si>
    <t>Alpha</t>
  </si>
  <si>
    <t>R-squared</t>
  </si>
  <si>
    <t>Process of Calculation</t>
  </si>
  <si>
    <t>step 1 calculate the average returns of each stocks and FTSE 100 index using average function</t>
  </si>
  <si>
    <t>step 2 calculate the beta of FTSE 100 and all the stocks using slope function</t>
  </si>
  <si>
    <t>Step 3 calculate the alpha (intercept) using intercept function</t>
  </si>
  <si>
    <t>calculate the R-squared using RSQ function</t>
  </si>
  <si>
    <t>STOCKS</t>
  </si>
  <si>
    <t>Average Return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</si>
  <si>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</si>
  <si>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</si>
  <si>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</si>
  <si>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</si>
  <si>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</si>
  <si>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</si>
  <si>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</si>
  <si>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</si>
  <si>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</si>
  <si>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</si>
  <si>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</si>
  <si>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</si>
  <si>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</si>
  <si>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</si>
  <si>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</si>
  <si>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</si>
  <si>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</si>
  <si>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</si>
  <si>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</si>
  <si>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</si>
  <si>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</si>
  <si>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</si>
  <si>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</si>
  <si>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</si>
  <si>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</si>
  <si>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Process of calculation</t>
  </si>
  <si>
    <t xml:space="preserve">Step 1 copy alpha and beta from previous sheet </t>
  </si>
  <si>
    <t>step 2 use data anlayisis tool and select regression analysis</t>
  </si>
  <si>
    <t>step 3 input all the required values and run the regressin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</si>
</sst>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"/>
    <numFmt numFmtId="165" formatCode="0.000"/>
    <numFmt numFmtId="166" formatCode="0.000000000"/>
    <numFmt numFmtId="167" formatCode="0.00000"/>
    <numFmt numFmtId="168" formatCode="0.0000"/>
    <numFmt numFmtId="169" formatCode="0.0000000000"/>
    <numFmt numFmtId="170" formatCode="0.00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/>
    <xf numFmtId="10" fontId="3" fillId="0" borderId="0" xfId="1" applyNumberFormat="1" applyFont="1"/>
    <xf numFmtId="14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4" fillId="0" borderId="0" xfId="0" applyNumberFormat="1" applyFont="1"/>
    <xf numFmtId="10" fontId="0" fillId="0" borderId="0" xfId="0" applyNumberFormat="1"/>
    <xf numFmtId="0" fontId="0" fillId="3" borderId="0" xfId="0" applyFill="1"/>
    <xf numFmtId="0" fontId="2" fillId="3" borderId="0" xfId="0" applyFont="1" applyFill="1"/>
    <xf numFmtId="165" fontId="0" fillId="0" borderId="0" xfId="0" applyNumberFormat="1"/>
    <xf numFmtId="9" fontId="0" fillId="0" borderId="0" xfId="0" applyNumberFormat="1"/>
    <xf numFmtId="0" fontId="6" fillId="0" borderId="0" xfId="0" applyFont="1"/>
    <xf numFmtId="9" fontId="6" fillId="0" borderId="0" xfId="0" applyNumberFormat="1" applyFont="1"/>
    <xf numFmtId="0" fontId="0" fillId="0" borderId="0" xfId="1" applyNumberFormat="1" applyFont="1"/>
    <xf numFmtId="0" fontId="8" fillId="0" borderId="0" xfId="0" applyFont="1"/>
    <xf numFmtId="10" fontId="7" fillId="0" borderId="0" xfId="0" applyNumberFormat="1" applyFont="1"/>
    <xf numFmtId="10" fontId="8" fillId="0" borderId="0" xfId="0" applyNumberFormat="1" applyFont="1"/>
    <xf numFmtId="0" fontId="2" fillId="5" borderId="0" xfId="0" applyFont="1" applyFill="1"/>
    <xf numFmtId="165" fontId="8" fillId="0" borderId="0" xfId="0" applyNumberFormat="1" applyFont="1"/>
    <xf numFmtId="10" fontId="2" fillId="0" borderId="0" xfId="0" applyNumberFormat="1" applyFont="1"/>
    <xf numFmtId="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164" fontId="0" fillId="2" borderId="1" xfId="0" applyNumberFormat="1" applyFill="1" applyBorder="1"/>
    <xf numFmtId="0" fontId="0" fillId="2" borderId="0" xfId="0" applyFill="1"/>
    <xf numFmtId="0" fontId="0" fillId="8" borderId="0" xfId="0" applyFill="1"/>
    <xf numFmtId="10" fontId="0" fillId="3" borderId="0" xfId="0" applyNumberFormat="1" applyFill="1"/>
    <xf numFmtId="0" fontId="0" fillId="9" borderId="0" xfId="0" applyFill="1"/>
    <xf numFmtId="167" fontId="0" fillId="0" borderId="0" xfId="0" applyNumberFormat="1"/>
    <xf numFmtId="167" fontId="0" fillId="3" borderId="0" xfId="0" applyNumberFormat="1" applyFill="1"/>
    <xf numFmtId="167" fontId="6" fillId="0" borderId="0" xfId="0" applyNumberFormat="1" applyFont="1"/>
    <xf numFmtId="0" fontId="0" fillId="6" borderId="0" xfId="0" applyFill="1"/>
    <xf numFmtId="0" fontId="0" fillId="0" borderId="4" xfId="0" applyBorder="1"/>
    <xf numFmtId="0" fontId="0" fillId="0" borderId="3" xfId="0" applyBorder="1"/>
    <xf numFmtId="0" fontId="0" fillId="4" borderId="1" xfId="1" applyNumberFormat="1" applyFont="1" applyFill="1" applyBorder="1"/>
    <xf numFmtId="0" fontId="0" fillId="0" borderId="2" xfId="0" applyBorder="1"/>
    <xf numFmtId="164" fontId="0" fillId="0" borderId="0" xfId="0" applyNumberFormat="1"/>
    <xf numFmtId="2" fontId="0" fillId="0" borderId="0" xfId="1" applyNumberFormat="1" applyFont="1" applyFill="1" applyBorder="1"/>
    <xf numFmtId="166" fontId="0" fillId="0" borderId="0" xfId="0" applyNumberFormat="1"/>
    <xf numFmtId="9" fontId="0" fillId="0" borderId="0" xfId="1" applyFont="1" applyFill="1" applyBorder="1"/>
    <xf numFmtId="0" fontId="0" fillId="0" borderId="5" xfId="0" applyBorder="1"/>
    <xf numFmtId="10" fontId="0" fillId="0" borderId="1" xfId="0" applyNumberFormat="1" applyBorder="1"/>
    <xf numFmtId="0" fontId="2" fillId="5" borderId="2" xfId="0" applyFont="1" applyFill="1" applyBorder="1"/>
    <xf numFmtId="0" fontId="0" fillId="0" borderId="2" xfId="1" applyNumberFormat="1" applyFont="1" applyBorder="1"/>
    <xf numFmtId="0" fontId="8" fillId="0" borderId="2" xfId="0" applyFont="1" applyBorder="1"/>
    <xf numFmtId="0" fontId="8" fillId="0" borderId="2" xfId="1" applyNumberFormat="1" applyFont="1" applyBorder="1"/>
    <xf numFmtId="0" fontId="0" fillId="3" borderId="2" xfId="0" applyFill="1" applyBorder="1"/>
    <xf numFmtId="0" fontId="0" fillId="0" borderId="8" xfId="0" applyBorder="1"/>
    <xf numFmtId="0" fontId="0" fillId="4" borderId="7" xfId="0" applyFill="1" applyBorder="1"/>
    <xf numFmtId="0" fontId="0" fillId="0" borderId="7" xfId="0" applyBorder="1"/>
    <xf numFmtId="0" fontId="0" fillId="9" borderId="7" xfId="0" applyFill="1" applyBorder="1"/>
    <xf numFmtId="0" fontId="0" fillId="7" borderId="7" xfId="0" applyFill="1" applyBorder="1"/>
    <xf numFmtId="0" fontId="0" fillId="9" borderId="9" xfId="0" applyFill="1" applyBorder="1"/>
    <xf numFmtId="0" fontId="0" fillId="4" borderId="9" xfId="0" applyFill="1" applyBorder="1"/>
    <xf numFmtId="0" fontId="0" fillId="0" borderId="10" xfId="0" applyBorder="1"/>
    <xf numFmtId="0" fontId="0" fillId="7" borderId="6" xfId="1" applyNumberFormat="1" applyFont="1" applyFill="1" applyBorder="1"/>
    <xf numFmtId="0" fontId="0" fillId="7" borderId="8" xfId="1" applyNumberFormat="1" applyFont="1" applyFill="1" applyBorder="1"/>
    <xf numFmtId="0" fontId="0" fillId="10" borderId="5" xfId="0" applyFill="1" applyBorder="1"/>
    <xf numFmtId="0" fontId="0" fillId="10" borderId="11" xfId="0" applyFill="1" applyBorder="1"/>
    <xf numFmtId="0" fontId="0" fillId="10" borderId="3" xfId="0" applyFill="1" applyBorder="1"/>
    <xf numFmtId="0" fontId="0" fillId="10" borderId="1" xfId="0" applyFill="1" applyBorder="1"/>
    <xf numFmtId="0" fontId="8" fillId="0" borderId="5" xfId="0" applyFont="1" applyBorder="1"/>
    <xf numFmtId="0" fontId="8" fillId="0" borderId="1" xfId="0" applyFont="1" applyBorder="1"/>
    <xf numFmtId="0" fontId="0" fillId="2" borderId="2" xfId="1" applyNumberFormat="1" applyFont="1" applyFill="1" applyBorder="1"/>
    <xf numFmtId="0" fontId="0" fillId="0" borderId="12" xfId="0" applyBorder="1"/>
    <xf numFmtId="10" fontId="0" fillId="2" borderId="1" xfId="0" applyNumberFormat="1" applyFill="1" applyBorder="1"/>
    <xf numFmtId="10" fontId="0" fillId="2" borderId="13" xfId="0" applyNumberFormat="1" applyFill="1" applyBorder="1"/>
    <xf numFmtId="0" fontId="2" fillId="2" borderId="14" xfId="0" applyFont="1" applyFill="1" applyBorder="1"/>
    <xf numFmtId="0" fontId="0" fillId="2" borderId="13" xfId="0" applyFill="1" applyBorder="1"/>
    <xf numFmtId="2" fontId="3" fillId="4" borderId="2" xfId="0" applyNumberFormat="1" applyFont="1" applyFill="1" applyBorder="1"/>
    <xf numFmtId="0" fontId="0" fillId="4" borderId="2" xfId="0" applyFill="1" applyBorder="1"/>
    <xf numFmtId="14" fontId="0" fillId="0" borderId="5" xfId="0" applyNumberFormat="1" applyBorder="1"/>
    <xf numFmtId="10" fontId="0" fillId="2" borderId="5" xfId="0" applyNumberFormat="1" applyFill="1" applyBorder="1"/>
    <xf numFmtId="0" fontId="0" fillId="12" borderId="0" xfId="0" applyFill="1"/>
    <xf numFmtId="0" fontId="0" fillId="12" borderId="1" xfId="0" applyFill="1" applyBorder="1"/>
    <xf numFmtId="10" fontId="0" fillId="12" borderId="0" xfId="0" applyNumberFormat="1" applyFill="1"/>
    <xf numFmtId="0" fontId="0" fillId="11" borderId="0" xfId="0" applyFill="1"/>
    <xf numFmtId="0" fontId="0" fillId="0" borderId="15" xfId="0" applyBorder="1"/>
    <xf numFmtId="0" fontId="5" fillId="0" borderId="2" xfId="0" applyFont="1" applyBorder="1" applyAlignment="1">
      <alignment horizontal="center"/>
    </xf>
    <xf numFmtId="169" fontId="0" fillId="3" borderId="0" xfId="0" applyNumberFormat="1" applyFill="1"/>
    <xf numFmtId="0" fontId="8" fillId="0" borderId="1" xfId="1" applyNumberFormat="1" applyFont="1" applyBorder="1"/>
    <xf numFmtId="0" fontId="8" fillId="0" borderId="12" xfId="1" applyNumberFormat="1" applyFont="1" applyBorder="1"/>
    <xf numFmtId="167" fontId="8" fillId="0" borderId="0" xfId="0" applyNumberFormat="1" applyFont="1"/>
    <xf numFmtId="167" fontId="9" fillId="12" borderId="0" xfId="0" applyNumberFormat="1" applyFont="1" applyFill="1"/>
    <xf numFmtId="0" fontId="9" fillId="12" borderId="0" xfId="0" applyFont="1" applyFill="1"/>
    <xf numFmtId="0" fontId="8" fillId="12" borderId="0" xfId="0" applyFont="1" applyFill="1"/>
    <xf numFmtId="0" fontId="0" fillId="13" borderId="2" xfId="0" applyFill="1" applyBorder="1"/>
    <xf numFmtId="0" fontId="0" fillId="13" borderId="17" xfId="0" applyFill="1" applyBorder="1"/>
    <xf numFmtId="167" fontId="8" fillId="0" borderId="2" xfId="0" applyNumberFormat="1" applyFont="1" applyBorder="1"/>
    <xf numFmtId="0" fontId="0" fillId="0" borderId="18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0" fontId="0" fillId="0" borderId="0" xfId="1" applyNumberFormat="1" applyFont="1"/>
    <xf numFmtId="170" fontId="0" fillId="15" borderId="0" xfId="1" applyNumberFormat="1" applyFont="1" applyFill="1"/>
    <xf numFmtId="0" fontId="2" fillId="0" borderId="2" xfId="0" applyFont="1" applyBorder="1"/>
    <xf numFmtId="0" fontId="0" fillId="15" borderId="0" xfId="0" applyFill="1"/>
    <xf numFmtId="0" fontId="0" fillId="0" borderId="20" xfId="0" applyBorder="1"/>
    <xf numFmtId="0" fontId="0" fillId="2" borderId="5" xfId="0" applyFill="1" applyBorder="1"/>
    <xf numFmtId="0" fontId="0" fillId="2" borderId="11" xfId="0" applyFill="1" applyBorder="1"/>
    <xf numFmtId="0" fontId="0" fillId="5" borderId="21" xfId="0" applyFill="1" applyBorder="1"/>
    <xf numFmtId="0" fontId="0" fillId="5" borderId="0" xfId="0" applyFill="1"/>
    <xf numFmtId="165" fontId="0" fillId="2" borderId="0" xfId="0" applyNumberFormat="1" applyFill="1"/>
    <xf numFmtId="165" fontId="0" fillId="0" borderId="20" xfId="0" applyNumberFormat="1" applyBorder="1"/>
    <xf numFmtId="0" fontId="0" fillId="2" borderId="14" xfId="0" applyFill="1" applyBorder="1"/>
    <xf numFmtId="0" fontId="0" fillId="0" borderId="25" xfId="0" applyBorder="1"/>
    <xf numFmtId="165" fontId="0" fillId="5" borderId="0" xfId="0" applyNumberFormat="1" applyFill="1"/>
    <xf numFmtId="0" fontId="0" fillId="16" borderId="22" xfId="0" applyFill="1" applyBorder="1"/>
    <xf numFmtId="0" fontId="0" fillId="3" borderId="23" xfId="0" applyFill="1" applyBorder="1"/>
    <xf numFmtId="0" fontId="0" fillId="3" borderId="15" xfId="0" applyFill="1" applyBorder="1"/>
    <xf numFmtId="0" fontId="0" fillId="3" borderId="24" xfId="0" applyFill="1" applyBorder="1"/>
    <xf numFmtId="0" fontId="8" fillId="2" borderId="0" xfId="0" applyFont="1" applyFill="1"/>
    <xf numFmtId="0" fontId="2" fillId="8" borderId="0" xfId="0" applyFont="1" applyFill="1"/>
    <xf numFmtId="10" fontId="11" fillId="12" borderId="1" xfId="0" applyNumberFormat="1" applyFont="1" applyFill="1" applyBorder="1"/>
    <xf numFmtId="10" fontId="11" fillId="12" borderId="0" xfId="0" applyNumberFormat="1" applyFont="1" applyFill="1"/>
    <xf numFmtId="0" fontId="11" fillId="0" borderId="0" xfId="0" applyFont="1"/>
    <xf numFmtId="0" fontId="11" fillId="11" borderId="0" xfId="0" applyFont="1" applyFill="1"/>
    <xf numFmtId="0" fontId="11" fillId="3" borderId="0" xfId="0" applyFont="1" applyFill="1"/>
    <xf numFmtId="167" fontId="11" fillId="3" borderId="0" xfId="0" applyNumberFormat="1" applyFont="1" applyFill="1"/>
    <xf numFmtId="10" fontId="11" fillId="2" borderId="1" xfId="0" applyNumberFormat="1" applyFont="1" applyFill="1" applyBorder="1"/>
    <xf numFmtId="0" fontId="11" fillId="12" borderId="0" xfId="0" applyFont="1" applyFill="1"/>
    <xf numFmtId="0" fontId="12" fillId="3" borderId="16" xfId="0" applyFont="1" applyFill="1" applyBorder="1" applyAlignment="1">
      <alignment horizontal="center"/>
    </xf>
    <xf numFmtId="168" fontId="11" fillId="3" borderId="0" xfId="0" applyNumberFormat="1" applyFont="1" applyFill="1"/>
    <xf numFmtId="0" fontId="11" fillId="3" borderId="15" xfId="0" applyFont="1" applyFill="1" applyBorder="1"/>
    <xf numFmtId="11" fontId="11" fillId="3" borderId="0" xfId="0" applyNumberFormat="1" applyFont="1" applyFill="1"/>
    <xf numFmtId="11" fontId="11" fillId="3" borderId="15" xfId="0" applyNumberFormat="1" applyFont="1" applyFill="1" applyBorder="1"/>
    <xf numFmtId="167" fontId="11" fillId="3" borderId="15" xfId="0" applyNumberFormat="1" applyFont="1" applyFill="1" applyBorder="1"/>
    <xf numFmtId="10" fontId="11" fillId="2" borderId="5" xfId="0" applyNumberFormat="1" applyFont="1" applyFill="1" applyBorder="1"/>
    <xf numFmtId="0" fontId="2" fillId="2" borderId="2" xfId="0" applyFont="1" applyFill="1" applyBorder="1"/>
    <xf numFmtId="0" fontId="0" fillId="16" borderId="2" xfId="0" applyFill="1" applyBorder="1"/>
    <xf numFmtId="165" fontId="0" fillId="16" borderId="21" xfId="0" applyNumberFormat="1" applyFill="1" applyBorder="1"/>
    <xf numFmtId="165" fontId="0" fillId="3" borderId="23" xfId="0" applyNumberFormat="1" applyFill="1" applyBorder="1"/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19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variance efficient frontier with induvidual asset performance - shortselling allowed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8.77338145231846E-2"/>
          <c:y val="0.17171296296296298"/>
          <c:w val="0.85390507436570429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'Variance covariance Matrix'!$AI$56:$AI$69</c:f>
              <c:numCache>
                <c:formatCode>General</c:formatCode>
                <c:ptCount val="14"/>
                <c:pt idx="0">
                  <c:v>2.8437226920230395E-2</c:v>
                </c:pt>
                <c:pt idx="1">
                  <c:v>2.9437226920230396E-2</c:v>
                </c:pt>
                <c:pt idx="2">
                  <c:v>3.0437226920230397E-2</c:v>
                </c:pt>
                <c:pt idx="3">
                  <c:v>3.1437226920230397E-2</c:v>
                </c:pt>
                <c:pt idx="4">
                  <c:v>3.2437226920230398E-2</c:v>
                </c:pt>
                <c:pt idx="5">
                  <c:v>3.3437226920230399E-2</c:v>
                </c:pt>
                <c:pt idx="6">
                  <c:v>3.44372269202304E-2</c:v>
                </c:pt>
                <c:pt idx="7">
                  <c:v>3.6437226920230402E-2</c:v>
                </c:pt>
                <c:pt idx="8">
                  <c:v>4.1437226920230399E-2</c:v>
                </c:pt>
                <c:pt idx="9">
                  <c:v>4.6437226920230397E-2</c:v>
                </c:pt>
                <c:pt idx="10">
                  <c:v>5.6437226920230399E-2</c:v>
                </c:pt>
                <c:pt idx="11">
                  <c:v>6.6437226920230394E-2</c:v>
                </c:pt>
                <c:pt idx="12">
                  <c:v>8.6437226920230398E-2</c:v>
                </c:pt>
                <c:pt idx="13">
                  <c:v>0.1064372269202304</c:v>
                </c:pt>
              </c:numCache>
            </c:numRef>
          </c:xVal>
          <c:yVal>
            <c:numRef>
              <c:f>'Variance covariance Matrix'!$AJ$56:$AJ$69</c:f>
              <c:numCache>
                <c:formatCode>General</c:formatCode>
                <c:ptCount val="14"/>
                <c:pt idx="0">
                  <c:v>5.5300033456775052E-3</c:v>
                </c:pt>
                <c:pt idx="1">
                  <c:v>8.8340925050093295E-3</c:v>
                </c:pt>
                <c:pt idx="2">
                  <c:v>1.025027329674039E-2</c:v>
                </c:pt>
                <c:pt idx="3">
                  <c:v>1.1359781766325088E-2</c:v>
                </c:pt>
                <c:pt idx="4">
                  <c:v>1.2320204208336431E-2</c:v>
                </c:pt>
                <c:pt idx="5">
                  <c:v>1.3177035736283524E-2</c:v>
                </c:pt>
                <c:pt idx="6">
                  <c:v>1.3963807642175741E-2</c:v>
                </c:pt>
                <c:pt idx="7">
                  <c:v>1.5389102321265636E-2</c:v>
                </c:pt>
                <c:pt idx="8">
                  <c:v>1.8477899957909657E-2</c:v>
                </c:pt>
                <c:pt idx="9">
                  <c:v>2.1217933644153045E-2</c:v>
                </c:pt>
                <c:pt idx="10">
                  <c:v>2.6737755028653623E-2</c:v>
                </c:pt>
                <c:pt idx="11">
                  <c:v>3.165074110946229E-2</c:v>
                </c:pt>
                <c:pt idx="12">
                  <c:v>4.1038618178550951E-2</c:v>
                </c:pt>
                <c:pt idx="13">
                  <c:v>5.0148582299965543E-2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C-4DAA-80B2-A3569DDFF9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'Variance covariance Matrix'!$AI$70:$AI$73</c:f>
              <c:numCache>
                <c:formatCode>General</c:formatCode>
                <c:ptCount val="4"/>
                <c:pt idx="0">
                  <c:v>2.8437226920230395E-2</c:v>
                </c:pt>
                <c:pt idx="1">
                  <c:v>2.9437226920230396E-2</c:v>
                </c:pt>
                <c:pt idx="2">
                  <c:v>3.6437226920230402E-2</c:v>
                </c:pt>
                <c:pt idx="3">
                  <c:v>4.6437226920230397E-2</c:v>
                </c:pt>
              </c:numCache>
            </c:numRef>
          </c:xVal>
          <c:yVal>
            <c:numRef>
              <c:f>'Variance covariance Matrix'!$AJ$70:$AJ$73</c:f>
              <c:numCache>
                <c:formatCode>General</c:formatCode>
                <c:ptCount val="4"/>
                <c:pt idx="0">
                  <c:v>5.5300033456775052E-3</c:v>
                </c:pt>
                <c:pt idx="1">
                  <c:v>2.2244652549108625E-3</c:v>
                </c:pt>
                <c:pt idx="2">
                  <c:v>-4.3796146384140608E-3</c:v>
                </c:pt>
                <c:pt idx="3">
                  <c:v>-1.0438929412431276E-2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C-4DAA-80B2-A3569DDFF91C}"/>
            </c:ext>
          </c:extLst>
        </c:ser>
        <c:ser>
          <c:idx val="2"/>
          <c:order val="2"/>
          <c:tx>
            <c:strRef>
              <c:f>'Variance covariance Matrix'!$AI$2:$BL$2</c:f>
              <c:strCache>
                <c:ptCount val="1"/>
                <c:pt idx="0">
                  <c:v>ASTRAZENECA  AVIVA  BAE SYSTEMS  BRITISH AMERICAN TOBACCO  BT GROUP  CENTRICA  KINGFISHER  LEGAL &amp; GENERAL  LLOYDS BANKING GROUP  MARKS &amp; SPENCER GROUP NATIONAL GRID  NATWEST GROUP NEXT  PERSIMMON PRUDENTIAL RENTOKIL INITIAL RIGHTMOVE  RIO TINTO  ROLLS-RO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'Variance covariance Matrix'!$AI$5:$BL$5</c:f>
              <c:numCache>
                <c:formatCode>General</c:formatCode>
                <c:ptCount val="30"/>
                <c:pt idx="0">
                  <c:v>5.7252309359678108E-2</c:v>
                </c:pt>
                <c:pt idx="1">
                  <c:v>6.28604610264175E-2</c:v>
                </c:pt>
                <c:pt idx="2">
                  <c:v>6.6509516109740471E-2</c:v>
                </c:pt>
                <c:pt idx="3">
                  <c:v>6.6172105695813693E-2</c:v>
                </c:pt>
                <c:pt idx="4">
                  <c:v>8.5419243526281496E-2</c:v>
                </c:pt>
                <c:pt idx="5">
                  <c:v>8.9777747510454795E-2</c:v>
                </c:pt>
                <c:pt idx="6">
                  <c:v>7.8458510652403626E-2</c:v>
                </c:pt>
                <c:pt idx="7">
                  <c:v>7.3643950137848524E-2</c:v>
                </c:pt>
                <c:pt idx="8">
                  <c:v>8.1044007061961645E-2</c:v>
                </c:pt>
                <c:pt idx="9">
                  <c:v>0.10463947770531033</c:v>
                </c:pt>
                <c:pt idx="10">
                  <c:v>4.9774993684264773E-2</c:v>
                </c:pt>
                <c:pt idx="11">
                  <c:v>9.1837181527233663E-2</c:v>
                </c:pt>
                <c:pt idx="12">
                  <c:v>8.7708309146004387E-2</c:v>
                </c:pt>
                <c:pt idx="13">
                  <c:v>9.3040894135328386E-2</c:v>
                </c:pt>
                <c:pt idx="14">
                  <c:v>8.164062407806108E-2</c:v>
                </c:pt>
                <c:pt idx="15">
                  <c:v>6.8798442023537826E-2</c:v>
                </c:pt>
                <c:pt idx="16">
                  <c:v>7.5602038810711522E-2</c:v>
                </c:pt>
                <c:pt idx="17">
                  <c:v>7.672169035018625E-2</c:v>
                </c:pt>
                <c:pt idx="18">
                  <c:v>0.13340426593804269</c:v>
                </c:pt>
                <c:pt idx="19">
                  <c:v>7.4144950131846576E-2</c:v>
                </c:pt>
                <c:pt idx="20">
                  <c:v>6.7933289986155304E-2</c:v>
                </c:pt>
                <c:pt idx="21">
                  <c:v>6.8239000360805005E-2</c:v>
                </c:pt>
                <c:pt idx="22">
                  <c:v>5.2251870184656768E-2</c:v>
                </c:pt>
                <c:pt idx="23">
                  <c:v>9.7009038314459409E-2</c:v>
                </c:pt>
                <c:pt idx="24">
                  <c:v>0.10486729265732529</c:v>
                </c:pt>
                <c:pt idx="25">
                  <c:v>6.6581186122570329E-2</c:v>
                </c:pt>
                <c:pt idx="26">
                  <c:v>4.8147355781651836E-2</c:v>
                </c:pt>
                <c:pt idx="27">
                  <c:v>5.420297895351673E-2</c:v>
                </c:pt>
                <c:pt idx="28">
                  <c:v>7.1629511294877227E-2</c:v>
                </c:pt>
                <c:pt idx="29">
                  <c:v>8.2332119379436949E-2</c:v>
                </c:pt>
              </c:numCache>
            </c:numRef>
          </c:xVal>
          <c:yVal>
            <c:numRef>
              <c:f>'Variance covariance Matrix'!$AI$3:$BL$3</c:f>
              <c:numCache>
                <c:formatCode>0.000</c:formatCode>
                <c:ptCount val="30"/>
                <c:pt idx="0">
                  <c:v>1.0356354884381922E-2</c:v>
                </c:pt>
                <c:pt idx="1">
                  <c:v>1.3403346417618033E-3</c:v>
                </c:pt>
                <c:pt idx="2">
                  <c:v>1.2118565327349867E-2</c:v>
                </c:pt>
                <c:pt idx="3">
                  <c:v>-1.1246646853852308E-3</c:v>
                </c:pt>
                <c:pt idx="4">
                  <c:v>-5.5880237342223072E-3</c:v>
                </c:pt>
                <c:pt idx="5">
                  <c:v>-2.7578551457385137E-3</c:v>
                </c:pt>
                <c:pt idx="6">
                  <c:v>-1.9135119088716987E-4</c:v>
                </c:pt>
                <c:pt idx="7">
                  <c:v>3.3774901670249767E-3</c:v>
                </c:pt>
                <c:pt idx="8">
                  <c:v>6.4316488197665924E-4</c:v>
                </c:pt>
                <c:pt idx="9">
                  <c:v>2.449640425075757E-3</c:v>
                </c:pt>
                <c:pt idx="10">
                  <c:v>1.8536897253420856E-3</c:v>
                </c:pt>
                <c:pt idx="11">
                  <c:v>3.6281129849091123E-3</c:v>
                </c:pt>
                <c:pt idx="12">
                  <c:v>6.796484315559969E-3</c:v>
                </c:pt>
                <c:pt idx="13">
                  <c:v>6.0646251070118323E-3</c:v>
                </c:pt>
                <c:pt idx="14">
                  <c:v>-2.7889556849025897E-4</c:v>
                </c:pt>
                <c:pt idx="15">
                  <c:v>1.2958343542985556E-2</c:v>
                </c:pt>
                <c:pt idx="16">
                  <c:v>9.9061234330599535E-3</c:v>
                </c:pt>
                <c:pt idx="17">
                  <c:v>7.760068192976032E-3</c:v>
                </c:pt>
                <c:pt idx="18">
                  <c:v>1.1620015099106118E-2</c:v>
                </c:pt>
                <c:pt idx="19">
                  <c:v>8.4982414718709487E-4</c:v>
                </c:pt>
                <c:pt idx="20">
                  <c:v>1.3071129713372125E-3</c:v>
                </c:pt>
                <c:pt idx="21">
                  <c:v>3.7994768088207057E-3</c:v>
                </c:pt>
                <c:pt idx="22">
                  <c:v>3.5875381723230928E-3</c:v>
                </c:pt>
                <c:pt idx="23">
                  <c:v>5.5948955587741759E-4</c:v>
                </c:pt>
                <c:pt idx="24">
                  <c:v>8.2946583675451244E-3</c:v>
                </c:pt>
                <c:pt idx="25">
                  <c:v>2.413344969573706E-3</c:v>
                </c:pt>
                <c:pt idx="26">
                  <c:v>5.0389782392051786E-3</c:v>
                </c:pt>
                <c:pt idx="27">
                  <c:v>2.7856136279414104E-3</c:v>
                </c:pt>
                <c:pt idx="28">
                  <c:v>-5.8642810442164307E-3</c:v>
                </c:pt>
                <c:pt idx="29">
                  <c:v>1.5697952945489964E-3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DC-4DAA-80B2-A3569DDFF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439663"/>
        <c:axId val="1868458863"/>
      </c:scatterChart>
      <c:valAx>
        <c:axId val="186843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58863"/>
        <c:crosses val="autoZero"/>
        <c:crossBetween val="midCat"/>
      </c:valAx>
      <c:valAx>
        <c:axId val="18684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43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</a:t>
            </a:r>
            <a:r>
              <a:rPr lang="en-GB" baseline="0"/>
              <a:t> frontier with Capital Market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0.12347966719718789"/>
          <c:y val="0.12781783756212692"/>
          <c:w val="0.83319985222544768"/>
          <c:h val="0.7602301801174069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 Variance Frontier'!$C$65:$C$79</c:f>
              <c:numCache>
                <c:formatCode>General</c:formatCode>
                <c:ptCount val="15"/>
                <c:pt idx="0">
                  <c:v>2.8437226920230395E-2</c:v>
                </c:pt>
                <c:pt idx="1">
                  <c:v>2.9437226920230396E-2</c:v>
                </c:pt>
                <c:pt idx="2">
                  <c:v>3.0437226920230397E-2</c:v>
                </c:pt>
                <c:pt idx="3">
                  <c:v>3.1437226920230397E-2</c:v>
                </c:pt>
                <c:pt idx="4">
                  <c:v>3.2437226920230398E-2</c:v>
                </c:pt>
                <c:pt idx="5">
                  <c:v>3.3437226920230399E-2</c:v>
                </c:pt>
                <c:pt idx="6">
                  <c:v>3.44372269202304E-2</c:v>
                </c:pt>
                <c:pt idx="7">
                  <c:v>3.6437226920230402E-2</c:v>
                </c:pt>
                <c:pt idx="8">
                  <c:v>4.1437226920230399E-2</c:v>
                </c:pt>
                <c:pt idx="9">
                  <c:v>4.6437226920230397E-2</c:v>
                </c:pt>
                <c:pt idx="10">
                  <c:v>5.6437226920230399E-2</c:v>
                </c:pt>
                <c:pt idx="11">
                  <c:v>6.6437226920230394E-2</c:v>
                </c:pt>
                <c:pt idx="12">
                  <c:v>8.6199976749863794E-2</c:v>
                </c:pt>
                <c:pt idx="13">
                  <c:v>8.6437226920230398E-2</c:v>
                </c:pt>
                <c:pt idx="14">
                  <c:v>0.1064372269202304</c:v>
                </c:pt>
              </c:numCache>
            </c:numRef>
          </c:xVal>
          <c:yVal>
            <c:numRef>
              <c:f>'Mean Variance Frontier'!$D$65:$D$79</c:f>
              <c:numCache>
                <c:formatCode>General</c:formatCode>
                <c:ptCount val="15"/>
                <c:pt idx="0">
                  <c:v>5.5300033456775052E-3</c:v>
                </c:pt>
                <c:pt idx="1">
                  <c:v>8.8340925050093295E-3</c:v>
                </c:pt>
                <c:pt idx="2">
                  <c:v>1.025027329674039E-2</c:v>
                </c:pt>
                <c:pt idx="3">
                  <c:v>1.1359781766325088E-2</c:v>
                </c:pt>
                <c:pt idx="4">
                  <c:v>1.2320204208336431E-2</c:v>
                </c:pt>
                <c:pt idx="5">
                  <c:v>1.3177035736283524E-2</c:v>
                </c:pt>
                <c:pt idx="6">
                  <c:v>1.3963807642175741E-2</c:v>
                </c:pt>
                <c:pt idx="7">
                  <c:v>1.5389102321265636E-2</c:v>
                </c:pt>
                <c:pt idx="8">
                  <c:v>1.8477899957909657E-2</c:v>
                </c:pt>
                <c:pt idx="9">
                  <c:v>2.1217933644153045E-2</c:v>
                </c:pt>
                <c:pt idx="10">
                  <c:v>2.6737755028653623E-2</c:v>
                </c:pt>
                <c:pt idx="11">
                  <c:v>3.165074110946229E-2</c:v>
                </c:pt>
                <c:pt idx="12">
                  <c:v>4.0929741132785108E-2</c:v>
                </c:pt>
                <c:pt idx="13">
                  <c:v>4.1038618178550951E-2</c:v>
                </c:pt>
                <c:pt idx="14">
                  <c:v>5.0148582299965543E-2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7-4AD4-A2A9-311C53CC66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'Mean Variance Frontier'!$C$80:$C$83</c:f>
              <c:numCache>
                <c:formatCode>General</c:formatCode>
                <c:ptCount val="4"/>
                <c:pt idx="0">
                  <c:v>2.8437226920230395E-2</c:v>
                </c:pt>
                <c:pt idx="1">
                  <c:v>2.9437226920230396E-2</c:v>
                </c:pt>
                <c:pt idx="2">
                  <c:v>3.6437226920230402E-2</c:v>
                </c:pt>
                <c:pt idx="3">
                  <c:v>4.6437226920230397E-2</c:v>
                </c:pt>
              </c:numCache>
            </c:numRef>
          </c:xVal>
          <c:yVal>
            <c:numRef>
              <c:f>'Mean Variance Frontier'!$D$80:$D$83</c:f>
              <c:numCache>
                <c:formatCode>General</c:formatCode>
                <c:ptCount val="4"/>
                <c:pt idx="0">
                  <c:v>5.5300033456775052E-3</c:v>
                </c:pt>
                <c:pt idx="1">
                  <c:v>2.2244652549108625E-3</c:v>
                </c:pt>
                <c:pt idx="2">
                  <c:v>-4.3796146384140608E-3</c:v>
                </c:pt>
                <c:pt idx="3">
                  <c:v>-1.0438929412431276E-2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F7-4AD4-A2A9-311C53CC661E}"/>
            </c:ext>
          </c:extLst>
        </c:ser>
        <c:ser>
          <c:idx val="3"/>
          <c:order val="2"/>
          <c:tx>
            <c:strRef>
              <c:f>'Mean Variance Frontier'!$G$67</c:f>
              <c:strCache>
                <c:ptCount val="1"/>
                <c:pt idx="0">
                  <c:v>CML DATA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'Mean Variance Frontier'!$H$69:$H$84</c:f>
              <c:numCache>
                <c:formatCode>General</c:formatCode>
                <c:ptCount val="16"/>
                <c:pt idx="0">
                  <c:v>0</c:v>
                </c:pt>
                <c:pt idx="1">
                  <c:v>8.6199976749863766E-3</c:v>
                </c:pt>
                <c:pt idx="2">
                  <c:v>1.7239995349972753E-2</c:v>
                </c:pt>
                <c:pt idx="3">
                  <c:v>2.585999302495913E-2</c:v>
                </c:pt>
                <c:pt idx="4">
                  <c:v>3.4479990699945506E-2</c:v>
                </c:pt>
                <c:pt idx="5">
                  <c:v>4.3099988374931883E-2</c:v>
                </c:pt>
                <c:pt idx="6">
                  <c:v>5.171998604991826E-2</c:v>
                </c:pt>
                <c:pt idx="7">
                  <c:v>6.0339983724904629E-2</c:v>
                </c:pt>
                <c:pt idx="8">
                  <c:v>6.8959981399891013E-2</c:v>
                </c:pt>
                <c:pt idx="9">
                  <c:v>7.7579979074877389E-2</c:v>
                </c:pt>
                <c:pt idx="10">
                  <c:v>8.619997674986378E-2</c:v>
                </c:pt>
                <c:pt idx="11">
                  <c:v>9.481997442485017E-2</c:v>
                </c:pt>
                <c:pt idx="12">
                  <c:v>0.10343997209983653</c:v>
                </c:pt>
                <c:pt idx="13">
                  <c:v>0.11205996977482292</c:v>
                </c:pt>
                <c:pt idx="14">
                  <c:v>0.12067996744980929</c:v>
                </c:pt>
                <c:pt idx="15">
                  <c:v>0.12929996512479566</c:v>
                </c:pt>
              </c:numCache>
            </c:numRef>
          </c:xVal>
          <c:yVal>
            <c:numRef>
              <c:f>'Mean Variance Frontier'!$I$69:$I$84</c:f>
              <c:numCache>
                <c:formatCode>General</c:formatCode>
                <c:ptCount val="16"/>
                <c:pt idx="0">
                  <c:v>1.2086002819180486E-3</c:v>
                </c:pt>
                <c:pt idx="1">
                  <c:v>5.1807143670047542E-3</c:v>
                </c:pt>
                <c:pt idx="2">
                  <c:v>9.152828452091458E-3</c:v>
                </c:pt>
                <c:pt idx="3">
                  <c:v>1.3124942537178164E-2</c:v>
                </c:pt>
                <c:pt idx="4">
                  <c:v>1.7097056622264867E-2</c:v>
                </c:pt>
                <c:pt idx="5">
                  <c:v>2.1069170707351575E-2</c:v>
                </c:pt>
                <c:pt idx="6">
                  <c:v>2.5041284792438279E-2</c:v>
                </c:pt>
                <c:pt idx="7">
                  <c:v>2.9013398877524983E-2</c:v>
                </c:pt>
                <c:pt idx="8">
                  <c:v>3.2985512962611686E-2</c:v>
                </c:pt>
                <c:pt idx="9">
                  <c:v>3.6957627047698394E-2</c:v>
                </c:pt>
                <c:pt idx="10">
                  <c:v>4.0929741132785108E-2</c:v>
                </c:pt>
                <c:pt idx="11">
                  <c:v>4.4901855217871822E-2</c:v>
                </c:pt>
                <c:pt idx="12">
                  <c:v>4.8873969302958523E-2</c:v>
                </c:pt>
                <c:pt idx="13">
                  <c:v>5.2846083388045223E-2</c:v>
                </c:pt>
                <c:pt idx="14">
                  <c:v>5.6818197473131923E-2</c:v>
                </c:pt>
                <c:pt idx="15">
                  <c:v>6.0790311558218638E-2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F7-4AD4-A2A9-311C53CC661E}"/>
            </c:ext>
          </c:extLst>
        </c:ser>
        <c:ser>
          <c:idx val="2"/>
          <c:order val="3"/>
          <c:tx>
            <c:strRef>
              <c:f>'Mean Variance Frontier'!$B$62</c:f>
              <c:strCache>
                <c:ptCount val="1"/>
                <c:pt idx="0">
                  <c:v>Market portfolio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'Mean Variance Frontier'!$C$62</c:f>
              <c:numCache>
                <c:formatCode>General</c:formatCode>
                <c:ptCount val="1"/>
                <c:pt idx="0">
                  <c:v>8.6199976749863794E-2</c:v>
                </c:pt>
              </c:numCache>
            </c:numRef>
          </c:xVal>
          <c:yVal>
            <c:numRef>
              <c:f>'Mean Variance Frontier'!$D$62</c:f>
              <c:numCache>
                <c:formatCode>General</c:formatCode>
                <c:ptCount val="1"/>
                <c:pt idx="0">
                  <c:v>4.0929741132785108E-2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F7-4AD4-A2A9-311C53CC6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9808"/>
        <c:axId val="69168448"/>
      </c:scatterChart>
      <c:valAx>
        <c:axId val="6915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</a:t>
                </a:r>
                <a:r>
                  <a:rPr lang="en-GB" baseline="0"/>
                  <a:t>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8448"/>
        <c:crosses val="autoZero"/>
        <c:crossBetween val="midCat"/>
      </c:valAx>
      <c:valAx>
        <c:axId val="69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variance efficient frontier</a:t>
            </a:r>
            <a:r>
              <a:rPr lang="en-GB" baseline="0"/>
              <a:t> with induvidual asset performance</a:t>
            </a:r>
          </a:p>
        </c:rich>
      </c:tx>
      <c:layout>
        <c:manualLayout>
          <c:xMode val="edge"/>
          <c:yMode val="edge"/>
          <c:x val="9.7988224611346597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46700602304831"/>
          <c:y val="0.1269660077525753"/>
          <c:w val="0.83335903707584846"/>
          <c:h val="0.7833292407829340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'MVF short selling not allowed'!$D$62:$D$73</c:f>
              <c:numCache>
                <c:formatCode>General</c:formatCode>
                <c:ptCount val="12"/>
                <c:pt idx="0">
                  <c:v>2.9833913511539769E-2</c:v>
                </c:pt>
                <c:pt idx="1">
                  <c:v>3.083391351153977E-2</c:v>
                </c:pt>
                <c:pt idx="2">
                  <c:v>3.1833913511539767E-2</c:v>
                </c:pt>
                <c:pt idx="3">
                  <c:v>3.3833913511539769E-2</c:v>
                </c:pt>
                <c:pt idx="4">
                  <c:v>3.5833913511539771E-2</c:v>
                </c:pt>
                <c:pt idx="5">
                  <c:v>3.7833913511539773E-2</c:v>
                </c:pt>
                <c:pt idx="6">
                  <c:v>3.9833913511539774E-2</c:v>
                </c:pt>
                <c:pt idx="7">
                  <c:v>4.4833913511539772E-2</c:v>
                </c:pt>
                <c:pt idx="8">
                  <c:v>4.9833913511539769E-2</c:v>
                </c:pt>
                <c:pt idx="9">
                  <c:v>5.9833913511539771E-2</c:v>
                </c:pt>
                <c:pt idx="10">
                  <c:v>6.879844202353784E-2</c:v>
                </c:pt>
                <c:pt idx="11">
                  <c:v>6.9833913511539766E-2</c:v>
                </c:pt>
              </c:numCache>
            </c:numRef>
          </c:xVal>
          <c:yVal>
            <c:numRef>
              <c:f>'MVF short selling not allowed'!$E$62:$E$73</c:f>
              <c:numCache>
                <c:formatCode>General</c:formatCode>
                <c:ptCount val="12"/>
                <c:pt idx="0">
                  <c:v>5.9224215353457883E-3</c:v>
                </c:pt>
                <c:pt idx="1">
                  <c:v>7.9897754181396368E-3</c:v>
                </c:pt>
                <c:pt idx="2">
                  <c:v>8.8689944380677746E-3</c:v>
                </c:pt>
                <c:pt idx="3">
                  <c:v>1.0052981936270874E-2</c:v>
                </c:pt>
                <c:pt idx="4">
                  <c:v>1.0896185641679022E-2</c:v>
                </c:pt>
                <c:pt idx="5">
                  <c:v>1.1447056140035147E-2</c:v>
                </c:pt>
                <c:pt idx="6">
                  <c:v>1.1781978642930031E-2</c:v>
                </c:pt>
                <c:pt idx="7">
                  <c:v>1.2338437055769275E-2</c:v>
                </c:pt>
                <c:pt idx="8">
                  <c:v>1.2649114657881393E-2</c:v>
                </c:pt>
                <c:pt idx="9">
                  <c:v>1.2840237622774104E-2</c:v>
                </c:pt>
                <c:pt idx="10" formatCode="0.00000">
                  <c:v>1.2958343542985556E-2</c:v>
                </c:pt>
                <c:pt idx="11">
                  <c:v>1.2476943162089246E-2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C-41CE-A517-D134EBB1178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'MVF short selling not allowed'!$D$74:$D$82</c:f>
              <c:numCache>
                <c:formatCode>General</c:formatCode>
                <c:ptCount val="9"/>
                <c:pt idx="0">
                  <c:v>2.9833913511539769E-2</c:v>
                </c:pt>
                <c:pt idx="1">
                  <c:v>3.07561182590281E-2</c:v>
                </c:pt>
                <c:pt idx="2">
                  <c:v>3.1833913511539767E-2</c:v>
                </c:pt>
                <c:pt idx="3">
                  <c:v>3.7833913511539773E-2</c:v>
                </c:pt>
              </c:numCache>
            </c:numRef>
          </c:xVal>
          <c:yVal>
            <c:numRef>
              <c:f>'MVF short selling not allowed'!$E$74:$E$82</c:f>
              <c:numCache>
                <c:formatCode>General</c:formatCode>
                <c:ptCount val="9"/>
                <c:pt idx="0">
                  <c:v>5.9224215353457883E-3</c:v>
                </c:pt>
                <c:pt idx="1">
                  <c:v>3.7355022693648285E-3</c:v>
                </c:pt>
                <c:pt idx="2">
                  <c:v>2.6156263273176402E-3</c:v>
                </c:pt>
                <c:pt idx="3">
                  <c:v>-4.9772413136611412E-4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3C-41CE-A517-D134EBB11781}"/>
            </c:ext>
          </c:extLst>
        </c:ser>
        <c:ser>
          <c:idx val="2"/>
          <c:order val="2"/>
          <c:tx>
            <c:strRef>
              <c:f>'MVF short selling not allowed'!$C$58</c:f>
              <c:strCache>
                <c:ptCount val="1"/>
                <c:pt idx="0">
                  <c:v>Market portfolio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'MVF short selling not allowed'!$D$58</c:f>
              <c:numCache>
                <c:formatCode>General</c:formatCode>
                <c:ptCount val="1"/>
                <c:pt idx="0">
                  <c:v>3.676716894821528E-2</c:v>
                </c:pt>
              </c:numCache>
            </c:numRef>
          </c:xVal>
          <c:yVal>
            <c:numRef>
              <c:f>'MVF short selling not allowed'!$E$58</c:f>
              <c:numCache>
                <c:formatCode>General</c:formatCode>
                <c:ptCount val="1"/>
                <c:pt idx="0">
                  <c:v>1.1204033056070798E-2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1CE-A517-D134EBB11781}"/>
            </c:ext>
          </c:extLst>
        </c:ser>
        <c:ser>
          <c:idx val="3"/>
          <c:order val="3"/>
          <c:tx>
            <c:strRef>
              <c:f>'MVF short selling not allowed'!$E$4:$AH$4</c:f>
              <c:strCache>
                <c:ptCount val="1"/>
                <c:pt idx="0">
                  <c:v>ASTRAZENECA  AVIVA  BAE SYSTEMS  BRITISH AMERICAN TOBACCO  BT GROUP  CENTRICA  KINGFISHER  LEGAL &amp; GENERAL  LLOYDS BANKING GROUP  MARKS &amp; SPENCER GROUP NATIONAL GRID  NATWEST GROUP NEXT  PERSIMMON PRUDENTIAL RENTOKIL INITIAL RIGHTMOVE  RIO TINTO  ROLLS-RO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'MVF short selling not allowed'!$E$7:$AH$7</c:f>
              <c:numCache>
                <c:formatCode>General</c:formatCode>
                <c:ptCount val="30"/>
                <c:pt idx="0">
                  <c:v>5.7252309359678108E-2</c:v>
                </c:pt>
                <c:pt idx="1">
                  <c:v>6.28604610264175E-2</c:v>
                </c:pt>
                <c:pt idx="2">
                  <c:v>6.6509516109740471E-2</c:v>
                </c:pt>
                <c:pt idx="3">
                  <c:v>6.6172105695813693E-2</c:v>
                </c:pt>
                <c:pt idx="4">
                  <c:v>8.5419243526281496E-2</c:v>
                </c:pt>
                <c:pt idx="5">
                  <c:v>8.9777747510454795E-2</c:v>
                </c:pt>
                <c:pt idx="6">
                  <c:v>7.8458510652403626E-2</c:v>
                </c:pt>
                <c:pt idx="7">
                  <c:v>7.3643950137848524E-2</c:v>
                </c:pt>
                <c:pt idx="8">
                  <c:v>8.1044007061961645E-2</c:v>
                </c:pt>
                <c:pt idx="9">
                  <c:v>0.10463947770531033</c:v>
                </c:pt>
                <c:pt idx="10">
                  <c:v>4.9774993684264773E-2</c:v>
                </c:pt>
                <c:pt idx="11">
                  <c:v>9.1837181527233663E-2</c:v>
                </c:pt>
                <c:pt idx="12">
                  <c:v>8.7708309146004387E-2</c:v>
                </c:pt>
                <c:pt idx="13">
                  <c:v>9.3040894135328386E-2</c:v>
                </c:pt>
                <c:pt idx="14">
                  <c:v>8.164062407806108E-2</c:v>
                </c:pt>
                <c:pt idx="15">
                  <c:v>6.8798442023537826E-2</c:v>
                </c:pt>
                <c:pt idx="16">
                  <c:v>7.5602038810711522E-2</c:v>
                </c:pt>
                <c:pt idx="17">
                  <c:v>7.672169035018625E-2</c:v>
                </c:pt>
                <c:pt idx="18">
                  <c:v>0.13340426593804269</c:v>
                </c:pt>
                <c:pt idx="19">
                  <c:v>7.4144950131846576E-2</c:v>
                </c:pt>
                <c:pt idx="20">
                  <c:v>6.7933289986155304E-2</c:v>
                </c:pt>
                <c:pt idx="21">
                  <c:v>6.8239000360805005E-2</c:v>
                </c:pt>
                <c:pt idx="22">
                  <c:v>5.2251870184656768E-2</c:v>
                </c:pt>
                <c:pt idx="23">
                  <c:v>9.7009038314459409E-2</c:v>
                </c:pt>
                <c:pt idx="24">
                  <c:v>0.10486729265732529</c:v>
                </c:pt>
                <c:pt idx="25">
                  <c:v>6.6581186122570329E-2</c:v>
                </c:pt>
                <c:pt idx="26">
                  <c:v>4.8147355781651836E-2</c:v>
                </c:pt>
                <c:pt idx="27">
                  <c:v>5.420297895351673E-2</c:v>
                </c:pt>
                <c:pt idx="28">
                  <c:v>7.1629511294877227E-2</c:v>
                </c:pt>
                <c:pt idx="29">
                  <c:v>8.2332119379436949E-2</c:v>
                </c:pt>
              </c:numCache>
            </c:numRef>
          </c:xVal>
          <c:yVal>
            <c:numRef>
              <c:f>'MVF short selling not allowed'!$E$5:$AH$5</c:f>
              <c:numCache>
                <c:formatCode>0.00000</c:formatCode>
                <c:ptCount val="30"/>
                <c:pt idx="0">
                  <c:v>1.0356354884381922E-2</c:v>
                </c:pt>
                <c:pt idx="1">
                  <c:v>1.3403346417618033E-3</c:v>
                </c:pt>
                <c:pt idx="2">
                  <c:v>1.2118565327349867E-2</c:v>
                </c:pt>
                <c:pt idx="3">
                  <c:v>-1.1246646853852308E-3</c:v>
                </c:pt>
                <c:pt idx="4">
                  <c:v>-5.5880237342223072E-3</c:v>
                </c:pt>
                <c:pt idx="5">
                  <c:v>-2.7578551457385137E-3</c:v>
                </c:pt>
                <c:pt idx="6">
                  <c:v>-1.9135119088716987E-4</c:v>
                </c:pt>
                <c:pt idx="7">
                  <c:v>3.3774901670249767E-3</c:v>
                </c:pt>
                <c:pt idx="8">
                  <c:v>6.4316488197665924E-4</c:v>
                </c:pt>
                <c:pt idx="9">
                  <c:v>2.449640425075757E-3</c:v>
                </c:pt>
                <c:pt idx="10">
                  <c:v>1.8536897253420856E-3</c:v>
                </c:pt>
                <c:pt idx="11">
                  <c:v>3.6281129849091123E-3</c:v>
                </c:pt>
                <c:pt idx="12">
                  <c:v>6.796484315559969E-3</c:v>
                </c:pt>
                <c:pt idx="13">
                  <c:v>6.0646251070118323E-3</c:v>
                </c:pt>
                <c:pt idx="14">
                  <c:v>-2.7889556849025897E-4</c:v>
                </c:pt>
                <c:pt idx="15">
                  <c:v>1.2958343542985556E-2</c:v>
                </c:pt>
                <c:pt idx="16">
                  <c:v>9.9061234330599535E-3</c:v>
                </c:pt>
                <c:pt idx="17">
                  <c:v>7.760068192976032E-3</c:v>
                </c:pt>
                <c:pt idx="18">
                  <c:v>1.1620015099106118E-2</c:v>
                </c:pt>
                <c:pt idx="19">
                  <c:v>8.4982414718709487E-4</c:v>
                </c:pt>
                <c:pt idx="20">
                  <c:v>1.3071129713372125E-3</c:v>
                </c:pt>
                <c:pt idx="21">
                  <c:v>3.7994768088207057E-3</c:v>
                </c:pt>
                <c:pt idx="22">
                  <c:v>3.5875381723230928E-3</c:v>
                </c:pt>
                <c:pt idx="23">
                  <c:v>5.5948955587741759E-4</c:v>
                </c:pt>
                <c:pt idx="24">
                  <c:v>8.2946583675451244E-3</c:v>
                </c:pt>
                <c:pt idx="25">
                  <c:v>2.413344969573706E-3</c:v>
                </c:pt>
                <c:pt idx="26">
                  <c:v>5.0389782392051786E-3</c:v>
                </c:pt>
                <c:pt idx="27">
                  <c:v>2.7856136279414104E-3</c:v>
                </c:pt>
                <c:pt idx="28">
                  <c:v>-5.8642810442164307E-3</c:v>
                </c:pt>
                <c:pt idx="29">
                  <c:v>1.5697952945489964E-3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3C-41CE-A517-D134EBB11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634416"/>
        <c:axId val="1670633456"/>
      </c:scatterChart>
      <c:valAx>
        <c:axId val="167063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33456"/>
        <c:crosses val="autoZero"/>
        <c:crossBetween val="midCat"/>
      </c:valAx>
      <c:valAx>
        <c:axId val="16706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3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frontier</a:t>
            </a:r>
            <a:r>
              <a:rPr lang="en-GB" baseline="0"/>
              <a:t> with CML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'MVF short selling not allowed'!$D$62:$D$73</c:f>
              <c:numCache>
                <c:formatCode>General</c:formatCode>
                <c:ptCount val="12"/>
                <c:pt idx="0">
                  <c:v>2.9833913511539769E-2</c:v>
                </c:pt>
                <c:pt idx="1">
                  <c:v>3.083391351153977E-2</c:v>
                </c:pt>
                <c:pt idx="2">
                  <c:v>3.1833913511539767E-2</c:v>
                </c:pt>
                <c:pt idx="3">
                  <c:v>3.3833913511539769E-2</c:v>
                </c:pt>
                <c:pt idx="4">
                  <c:v>3.5833913511539771E-2</c:v>
                </c:pt>
                <c:pt idx="5">
                  <c:v>3.7833913511539773E-2</c:v>
                </c:pt>
                <c:pt idx="6">
                  <c:v>3.9833913511539774E-2</c:v>
                </c:pt>
                <c:pt idx="7">
                  <c:v>4.4833913511539772E-2</c:v>
                </c:pt>
                <c:pt idx="8">
                  <c:v>4.9833913511539769E-2</c:v>
                </c:pt>
                <c:pt idx="9">
                  <c:v>5.9833913511539771E-2</c:v>
                </c:pt>
                <c:pt idx="10">
                  <c:v>6.879844202353784E-2</c:v>
                </c:pt>
                <c:pt idx="11">
                  <c:v>6.9833913511539766E-2</c:v>
                </c:pt>
              </c:numCache>
            </c:numRef>
          </c:xVal>
          <c:yVal>
            <c:numRef>
              <c:f>'MVF short selling not allowed'!$E$62:$E$73</c:f>
              <c:numCache>
                <c:formatCode>General</c:formatCode>
                <c:ptCount val="12"/>
                <c:pt idx="0">
                  <c:v>5.9224215353457883E-3</c:v>
                </c:pt>
                <c:pt idx="1">
                  <c:v>7.9897754181396368E-3</c:v>
                </c:pt>
                <c:pt idx="2">
                  <c:v>8.8689944380677746E-3</c:v>
                </c:pt>
                <c:pt idx="3">
                  <c:v>1.0052981936270874E-2</c:v>
                </c:pt>
                <c:pt idx="4">
                  <c:v>1.0896185641679022E-2</c:v>
                </c:pt>
                <c:pt idx="5">
                  <c:v>1.1447056140035147E-2</c:v>
                </c:pt>
                <c:pt idx="6">
                  <c:v>1.1781978642930031E-2</c:v>
                </c:pt>
                <c:pt idx="7">
                  <c:v>1.2338437055769275E-2</c:v>
                </c:pt>
                <c:pt idx="8">
                  <c:v>1.2649114657881393E-2</c:v>
                </c:pt>
                <c:pt idx="9">
                  <c:v>1.2840237622774104E-2</c:v>
                </c:pt>
                <c:pt idx="10" formatCode="0.00000">
                  <c:v>1.2958343542985556E-2</c:v>
                </c:pt>
                <c:pt idx="11">
                  <c:v>1.2476943162089246E-2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B-4860-89B9-504AF0B9FA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'MVF short selling not allowed'!$D$74:$D$82</c:f>
              <c:numCache>
                <c:formatCode>General</c:formatCode>
                <c:ptCount val="9"/>
                <c:pt idx="0">
                  <c:v>2.9833913511539769E-2</c:v>
                </c:pt>
                <c:pt idx="1">
                  <c:v>3.07561182590281E-2</c:v>
                </c:pt>
                <c:pt idx="2">
                  <c:v>3.1833913511539767E-2</c:v>
                </c:pt>
                <c:pt idx="3">
                  <c:v>3.7833913511539773E-2</c:v>
                </c:pt>
              </c:numCache>
            </c:numRef>
          </c:xVal>
          <c:yVal>
            <c:numRef>
              <c:f>'MVF short selling not allowed'!$E$74:$E$82</c:f>
              <c:numCache>
                <c:formatCode>General</c:formatCode>
                <c:ptCount val="9"/>
                <c:pt idx="0">
                  <c:v>5.9224215353457883E-3</c:v>
                </c:pt>
                <c:pt idx="1">
                  <c:v>3.7355022693648285E-3</c:v>
                </c:pt>
                <c:pt idx="2">
                  <c:v>2.6156263273176402E-3</c:v>
                </c:pt>
                <c:pt idx="3">
                  <c:v>-4.9772413136611412E-4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4B-4860-89B9-504AF0B9FA4D}"/>
            </c:ext>
          </c:extLst>
        </c:ser>
        <c:ser>
          <c:idx val="2"/>
          <c:order val="2"/>
          <c:tx>
            <c:strRef>
              <c:f>'MVF short selling not allowed'!$H$71</c:f>
              <c:strCache>
                <c:ptCount val="1"/>
                <c:pt idx="0">
                  <c:v>CML DATA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'MVF short selling not allowed'!$I$73:$I$88</c:f>
              <c:numCache>
                <c:formatCode>General</c:formatCode>
                <c:ptCount val="16"/>
                <c:pt idx="0">
                  <c:v>0</c:v>
                </c:pt>
                <c:pt idx="1">
                  <c:v>3.6767168948215272E-3</c:v>
                </c:pt>
                <c:pt idx="2">
                  <c:v>7.3534337896430544E-3</c:v>
                </c:pt>
                <c:pt idx="3">
                  <c:v>1.1030150684464581E-2</c:v>
                </c:pt>
                <c:pt idx="4">
                  <c:v>1.4706867579286109E-2</c:v>
                </c:pt>
                <c:pt idx="5">
                  <c:v>1.8383584474107637E-2</c:v>
                </c:pt>
                <c:pt idx="6">
                  <c:v>2.2060301368929162E-2</c:v>
                </c:pt>
                <c:pt idx="7">
                  <c:v>2.5737018263750692E-2</c:v>
                </c:pt>
                <c:pt idx="8">
                  <c:v>2.9413735158572218E-2</c:v>
                </c:pt>
                <c:pt idx="9">
                  <c:v>3.3090452053393747E-2</c:v>
                </c:pt>
                <c:pt idx="10">
                  <c:v>3.676716894821528E-2</c:v>
                </c:pt>
                <c:pt idx="11">
                  <c:v>4.0443885843036813E-2</c:v>
                </c:pt>
                <c:pt idx="12">
                  <c:v>4.4120602737858332E-2</c:v>
                </c:pt>
                <c:pt idx="13">
                  <c:v>4.7797319632679865E-2</c:v>
                </c:pt>
                <c:pt idx="14">
                  <c:v>5.1474036527501391E-2</c:v>
                </c:pt>
                <c:pt idx="15">
                  <c:v>5.5150753422322923E-2</c:v>
                </c:pt>
              </c:numCache>
            </c:numRef>
          </c:xVal>
          <c:yVal>
            <c:numRef>
              <c:f>'MVF short selling not allowed'!$J$73:$J$88</c:f>
              <c:numCache>
                <c:formatCode>General</c:formatCode>
                <c:ptCount val="16"/>
                <c:pt idx="0">
                  <c:v>1.2086002819180486E-3</c:v>
                </c:pt>
                <c:pt idx="1">
                  <c:v>2.2081435593333232E-3</c:v>
                </c:pt>
                <c:pt idx="2">
                  <c:v>3.2076868367485979E-3</c:v>
                </c:pt>
                <c:pt idx="3">
                  <c:v>4.207230114163873E-3</c:v>
                </c:pt>
                <c:pt idx="4">
                  <c:v>5.2067733915791472E-3</c:v>
                </c:pt>
                <c:pt idx="5">
                  <c:v>6.2063166689944223E-3</c:v>
                </c:pt>
                <c:pt idx="6">
                  <c:v>7.2058599464096974E-3</c:v>
                </c:pt>
                <c:pt idx="7">
                  <c:v>8.2054032238249724E-3</c:v>
                </c:pt>
                <c:pt idx="8">
                  <c:v>9.2049465012402458E-3</c:v>
                </c:pt>
                <c:pt idx="9">
                  <c:v>1.0204489778655523E-2</c:v>
                </c:pt>
                <c:pt idx="10">
                  <c:v>1.1204033056070798E-2</c:v>
                </c:pt>
                <c:pt idx="11">
                  <c:v>1.2203576333486073E-2</c:v>
                </c:pt>
                <c:pt idx="12">
                  <c:v>1.3203119610901346E-2</c:v>
                </c:pt>
                <c:pt idx="13">
                  <c:v>1.4202662888316623E-2</c:v>
                </c:pt>
                <c:pt idx="14">
                  <c:v>1.5202206165731898E-2</c:v>
                </c:pt>
                <c:pt idx="15">
                  <c:v>1.6201749443147173E-2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4B-4860-89B9-504AF0B9FA4D}"/>
            </c:ext>
          </c:extLst>
        </c:ser>
        <c:ser>
          <c:idx val="3"/>
          <c:order val="3"/>
          <c:tx>
            <c:strRef>
              <c:f>'MVF short selling not allowed'!$C$58</c:f>
              <c:strCache>
                <c:ptCount val="1"/>
                <c:pt idx="0">
                  <c:v>Market portfolio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'MVF short selling not allowed'!$D$58</c:f>
              <c:numCache>
                <c:formatCode>General</c:formatCode>
                <c:ptCount val="1"/>
                <c:pt idx="0">
                  <c:v>3.676716894821528E-2</c:v>
                </c:pt>
              </c:numCache>
            </c:numRef>
          </c:xVal>
          <c:yVal>
            <c:numRef>
              <c:f>'MVF short selling not allowed'!$E$58</c:f>
              <c:numCache>
                <c:formatCode>General</c:formatCode>
                <c:ptCount val="1"/>
                <c:pt idx="0">
                  <c:v>1.1204033056070798E-2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4B-4860-89B9-504AF0B9F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185439"/>
        <c:axId val="1369185919"/>
      </c:scatterChart>
      <c:valAx>
        <c:axId val="136918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</a:t>
                </a:r>
                <a:r>
                  <a:rPr lang="en-GB" baseline="0"/>
                  <a:t> Deviation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85919"/>
        <c:crosses val="autoZero"/>
        <c:crossBetween val="midCat"/>
      </c:valAx>
      <c:valAx>
        <c:axId val="136918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8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850527</xdr:colOff>
      <xdr:row>58</xdr:row>
      <xdr:rowOff>189658</xdr:rowOff>
    </xdr:from>
    <xdr:to>
      <xdr:col>44</xdr:col>
      <xdr:colOff>56030</xdr:colOff>
      <xdr:row>76</xdr:row>
      <xdr:rowOff>80122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A57031-1B62-040E-2CB3-26B2FF1DC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536281</xdr:colOff>
      <xdr:row>66</xdr:row>
      <xdr:rowOff>29890</xdr:rowOff>
    </xdr:from>
    <xdr:to>
      <xdr:col>13</xdr:col>
      <xdr:colOff>818150</xdr:colOff>
      <xdr:row>83</xdr:row>
      <xdr:rowOff>87596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DC734D6-10BE-3465-AFCE-0F234152D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7714" y="12586628"/>
          <a:ext cx="3708546" cy="3356608"/>
        </a:xfrm>
        <a:prstGeom prst="rect">
          <a:avLst/>
        </a:prstGeom>
      </xdr:spPr>
    </xdr:pic>
    <xdr:clientData/>
  </xdr:twoCellAnchor>
  <xdr:twoCellAnchor>
    <xdr:from>
      <xdr:col>5</xdr:col>
      <xdr:colOff>193545</xdr:colOff>
      <xdr:row>47</xdr:row>
      <xdr:rowOff>143281</xdr:rowOff>
    </xdr:from>
    <xdr:to>
      <xdr:col>11</xdr:col>
      <xdr:colOff>499482</xdr:colOff>
      <xdr:row>62</xdr:row>
      <xdr:rowOff>116159</xdr:rowOff>
    </xdr:to>
    <xdr:graphicFrame macro="">
      <xdr:nvGraphicFramePr>
        <xdr:cNvPr id="25" name="Chart 3">
          <a:extLst>
            <a:ext uri="{FF2B5EF4-FFF2-40B4-BE49-F238E27FC236}">
              <a16:creationId xmlns:a16="http://schemas.microsoft.com/office/drawing/2014/main" id="{CBA1FF36-3115-04AA-5574-FC3FCD2A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380355</xdr:colOff>
      <xdr:row>49</xdr:row>
      <xdr:rowOff>35694</xdr:rowOff>
    </xdr:from>
    <xdr:to>
      <xdr:col>14</xdr:col>
      <xdr:colOff>239500</xdr:colOff>
      <xdr:row>68</xdr:row>
      <xdr:rowOff>20640</xdr:rowOff>
    </xdr:to>
    <xdr:graphicFrame macro="">
      <xdr:nvGraphicFramePr>
        <xdr:cNvPr id="11" name="Chart 2">
          <a:extLst>
            <a:ext uri="{FF2B5EF4-FFF2-40B4-BE49-F238E27FC236}">
              <a16:creationId xmlns:a16="http://schemas.microsoft.com/office/drawing/2014/main" id="{43518F75-B105-C8B9-1F43-01953E2D1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292054</xdr:colOff>
      <xdr:row>53</xdr:row>
      <xdr:rowOff>154700</xdr:rowOff>
    </xdr:from>
    <xdr:to>
      <xdr:col>20</xdr:col>
      <xdr:colOff>278764</xdr:colOff>
      <xdr:row>68</xdr:row>
      <xdr:rowOff>72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3A3F5D45-6E86-8C75-BEFC-A5BBF5C24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133-03AC-4772-9FC4-CCAF906C147B}">
  <dimension ref="A1:BU123"/>
  <sheetViews>
    <sheetView topLeftCell="Q1" workbookViewId="0">
      <selection activeCell="AB23" sqref="AB23"/>
    </sheetView>
  </sheetViews>
  <sheetFormatPr defaultColWidth="9.140625" defaultRowHeight="15" x14ac:dyDescent="0.25"/>
  <cols>
    <col min="1" max="2" width="10.42578125" style="1" customWidth="1"/>
    <col min="3" max="3" width="9.42578125" style="1" bestFit="1" customWidth="1"/>
    <col min="4" max="4" width="9.140625" style="1"/>
    <col min="5" max="5" width="11.85546875" style="1" bestFit="1" customWidth="1"/>
    <col min="6" max="35" width="9.42578125" style="1" bestFit="1" customWidth="1"/>
    <col min="36" max="37" width="9.140625" style="1"/>
    <col min="38" max="38" width="11.85546875" style="1" bestFit="1" customWidth="1"/>
    <col min="39" max="39" width="10.7109375" style="1" bestFit="1" customWidth="1"/>
    <col min="40" max="41" width="9.42578125" style="1" bestFit="1" customWidth="1"/>
    <col min="42" max="42" width="10.7109375" style="1" bestFit="1" customWidth="1"/>
    <col min="43" max="59" width="9.42578125" style="1" bestFit="1" customWidth="1"/>
    <col min="60" max="60" width="10.7109375" style="1" bestFit="1" customWidth="1"/>
    <col min="61" max="64" width="9.42578125" style="1" bestFit="1" customWidth="1"/>
    <col min="65" max="65" width="10.7109375" style="1" bestFit="1" customWidth="1"/>
    <col min="66" max="68" width="9.42578125" style="1" bestFit="1" customWidth="1"/>
    <col min="69" max="70" width="9.140625" style="1"/>
    <col min="71" max="71" width="11.85546875" style="1" bestFit="1" customWidth="1"/>
    <col min="72" max="72" width="13.28515625" style="1" customWidth="1"/>
    <col min="73" max="16384" width="9.140625" style="1"/>
  </cols>
  <sheetData>
    <row r="1" spans="1:73" x14ac:dyDescent="0.25">
      <c r="A1" s="137" t="s">
        <v>0</v>
      </c>
      <c r="B1" s="137"/>
      <c r="C1" s="137"/>
      <c r="F1" s="138" t="s">
        <v>1</v>
      </c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M1" s="138" t="s">
        <v>2</v>
      </c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T1" s="2" t="s">
        <v>3</v>
      </c>
    </row>
    <row r="2" spans="1:73" x14ac:dyDescent="0.25"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/>
      <c r="AK2" s="3"/>
      <c r="AL2" s="3" t="s">
        <v>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/>
      <c r="BR2" s="3"/>
      <c r="BS2" s="4" t="s">
        <v>4</v>
      </c>
      <c r="BT2" s="3" t="s">
        <v>65</v>
      </c>
      <c r="BU2" s="3"/>
    </row>
    <row r="3" spans="1:73" x14ac:dyDescent="0.25">
      <c r="A3" s="1" t="s">
        <v>66</v>
      </c>
      <c r="B3" s="5"/>
      <c r="C3" s="6">
        <f>(1+0.0146)^(1/12)-1</f>
        <v>1.2086002819180486E-3</v>
      </c>
      <c r="E3" s="7">
        <v>41789</v>
      </c>
      <c r="F3" s="8">
        <v>4283</v>
      </c>
      <c r="G3" s="8">
        <v>518</v>
      </c>
      <c r="H3" s="8">
        <v>423.00000000000006</v>
      </c>
      <c r="I3" s="8">
        <v>3600</v>
      </c>
      <c r="J3" s="8">
        <v>397</v>
      </c>
      <c r="K3" s="8">
        <v>336</v>
      </c>
      <c r="L3" s="8">
        <v>392</v>
      </c>
      <c r="M3" s="8">
        <v>229.99999999999997</v>
      </c>
      <c r="N3" s="8">
        <v>78</v>
      </c>
      <c r="O3" s="8">
        <v>430</v>
      </c>
      <c r="P3" s="8">
        <v>821.00000000000011</v>
      </c>
      <c r="Q3" s="8">
        <v>348</v>
      </c>
      <c r="R3" s="8">
        <v>6640.0000000000009</v>
      </c>
      <c r="S3" s="8">
        <v>1200</v>
      </c>
      <c r="T3" s="8">
        <v>1144</v>
      </c>
      <c r="U3" s="8">
        <v>118</v>
      </c>
      <c r="V3" s="8">
        <v>229</v>
      </c>
      <c r="W3" s="8">
        <v>3057</v>
      </c>
      <c r="X3" s="8">
        <v>324</v>
      </c>
      <c r="Y3" s="8">
        <v>346</v>
      </c>
      <c r="Z3" s="8">
        <v>440.00000000000006</v>
      </c>
      <c r="AA3" s="8">
        <v>2346.54</v>
      </c>
      <c r="AB3" s="8">
        <v>1321</v>
      </c>
      <c r="AC3" s="8">
        <v>1278</v>
      </c>
      <c r="AD3" s="8">
        <v>108</v>
      </c>
      <c r="AE3" s="8">
        <v>303</v>
      </c>
      <c r="AF3" s="8">
        <v>2680</v>
      </c>
      <c r="AG3" s="8">
        <v>868</v>
      </c>
      <c r="AH3" s="8">
        <v>209</v>
      </c>
      <c r="AI3" s="8">
        <v>3596</v>
      </c>
      <c r="AL3" s="7">
        <v>41789</v>
      </c>
      <c r="AM3" s="10">
        <v>54076.95</v>
      </c>
      <c r="AN3" s="10">
        <v>15445.35</v>
      </c>
      <c r="AO3" s="10">
        <v>13378.46</v>
      </c>
      <c r="AP3" s="10">
        <v>67443.81</v>
      </c>
      <c r="AQ3" s="10">
        <v>31433.47</v>
      </c>
      <c r="AR3" s="10">
        <v>16916.25</v>
      </c>
      <c r="AS3" s="10">
        <v>9289.58</v>
      </c>
      <c r="AT3" s="10">
        <v>13622.6</v>
      </c>
      <c r="AU3" s="10">
        <v>55571.58</v>
      </c>
      <c r="AV3" s="10">
        <v>7332.05</v>
      </c>
      <c r="AW3" s="10">
        <v>33238.639999999999</v>
      </c>
      <c r="AX3" s="10">
        <v>23424.89</v>
      </c>
      <c r="AY3" s="10">
        <v>10294.14</v>
      </c>
      <c r="AZ3" s="10">
        <v>4082.01</v>
      </c>
      <c r="BA3" s="10">
        <v>35527.11</v>
      </c>
      <c r="BB3" s="10">
        <v>2144.65</v>
      </c>
      <c r="BC3" s="10">
        <v>2270</v>
      </c>
      <c r="BD3" s="10">
        <v>43219.81</v>
      </c>
      <c r="BE3" s="10">
        <v>19555.48</v>
      </c>
      <c r="BF3" s="10">
        <v>6618.09</v>
      </c>
      <c r="BG3" s="10">
        <v>5844.93</v>
      </c>
      <c r="BH3" s="10">
        <v>92267.37</v>
      </c>
      <c r="BI3" s="10">
        <v>5210.34</v>
      </c>
      <c r="BJ3" s="10">
        <v>33130.879999999997</v>
      </c>
      <c r="BK3" s="10">
        <v>3521.36</v>
      </c>
      <c r="BL3" s="10">
        <v>24640.69</v>
      </c>
      <c r="BM3" s="10">
        <v>34396.68</v>
      </c>
      <c r="BN3" s="10">
        <v>5918.79</v>
      </c>
      <c r="BO3" s="10">
        <v>55395.43</v>
      </c>
      <c r="BP3" s="10">
        <v>7596.07</v>
      </c>
      <c r="BS3" s="7">
        <v>41789</v>
      </c>
      <c r="BT3" s="8">
        <v>6743.94</v>
      </c>
    </row>
    <row r="4" spans="1:73" x14ac:dyDescent="0.25">
      <c r="A4" s="1" t="s">
        <v>67</v>
      </c>
      <c r="B4" s="8"/>
      <c r="C4" s="6">
        <f>(1+0.4%)^(1/12)-1</f>
        <v>3.3272377940973819E-4</v>
      </c>
      <c r="E4" s="7">
        <v>41820</v>
      </c>
      <c r="F4" s="8">
        <v>4340</v>
      </c>
      <c r="G4" s="8">
        <v>504</v>
      </c>
      <c r="H4" s="8">
        <v>433</v>
      </c>
      <c r="I4" s="8">
        <v>3478</v>
      </c>
      <c r="J4" s="8">
        <v>385</v>
      </c>
      <c r="K4" s="8">
        <v>313</v>
      </c>
      <c r="L4" s="8">
        <v>359</v>
      </c>
      <c r="M4" s="8">
        <v>225</v>
      </c>
      <c r="N4" s="8">
        <v>74</v>
      </c>
      <c r="O4" s="8">
        <v>407</v>
      </c>
      <c r="P4" s="8">
        <v>775</v>
      </c>
      <c r="Q4" s="8">
        <v>330</v>
      </c>
      <c r="R4" s="8">
        <v>6475</v>
      </c>
      <c r="S4" s="8">
        <v>1205</v>
      </c>
      <c r="T4" s="8">
        <v>1107</v>
      </c>
      <c r="U4" s="8">
        <v>111.00000000000001</v>
      </c>
      <c r="V4" s="8">
        <v>214</v>
      </c>
      <c r="W4" s="8">
        <v>3108</v>
      </c>
      <c r="X4" s="8">
        <v>333</v>
      </c>
      <c r="Y4" s="8">
        <v>315</v>
      </c>
      <c r="Z4" s="8">
        <v>426</v>
      </c>
      <c r="AA4" s="8">
        <v>2421.3200000000002</v>
      </c>
      <c r="AB4" s="8">
        <v>1297</v>
      </c>
      <c r="AC4" s="8">
        <v>1136</v>
      </c>
      <c r="AD4" s="8">
        <v>113.99999999999999</v>
      </c>
      <c r="AE4" s="8">
        <v>284</v>
      </c>
      <c r="AF4" s="8">
        <v>2651</v>
      </c>
      <c r="AG4" s="8">
        <v>882</v>
      </c>
      <c r="AH4" s="8">
        <v>195</v>
      </c>
      <c r="AI4" s="8">
        <v>3788.0000000000005</v>
      </c>
      <c r="AL4" s="7">
        <v>41820</v>
      </c>
      <c r="AM4" s="8">
        <v>54801.54</v>
      </c>
      <c r="AN4" s="8">
        <v>15047.48</v>
      </c>
      <c r="AO4" s="8">
        <v>13683.97</v>
      </c>
      <c r="AP4" s="8">
        <v>64989.94</v>
      </c>
      <c r="AQ4" s="8">
        <v>30418.75</v>
      </c>
      <c r="AR4" s="8">
        <v>15737.68</v>
      </c>
      <c r="AS4" s="8">
        <v>8502.6200000000008</v>
      </c>
      <c r="AT4" s="8">
        <v>13339.02</v>
      </c>
      <c r="AU4" s="8">
        <v>52994.99</v>
      </c>
      <c r="AV4" s="8">
        <v>6946.93</v>
      </c>
      <c r="AW4" s="8">
        <v>34256.550000000003</v>
      </c>
      <c r="AX4" s="8">
        <v>22278.99</v>
      </c>
      <c r="AY4" s="8">
        <v>9956.6299999999992</v>
      </c>
      <c r="AZ4" s="8">
        <v>3893.41</v>
      </c>
      <c r="BA4" s="8">
        <v>34387.85</v>
      </c>
      <c r="BB4" s="8">
        <v>2030.63</v>
      </c>
      <c r="BC4" s="8">
        <v>2123.42</v>
      </c>
      <c r="BD4" s="8">
        <v>43948.81</v>
      </c>
      <c r="BE4" s="8">
        <v>20165.28</v>
      </c>
      <c r="BF4" s="8">
        <v>6032.96</v>
      </c>
      <c r="BG4" s="8">
        <v>5664.12</v>
      </c>
      <c r="BH4" s="8">
        <v>95737.84</v>
      </c>
      <c r="BI4" s="8">
        <v>5116.04</v>
      </c>
      <c r="BJ4" s="8">
        <v>29493.23</v>
      </c>
      <c r="BK4" s="8">
        <v>3708.94</v>
      </c>
      <c r="BL4" s="8">
        <v>23085.52</v>
      </c>
      <c r="BM4" s="8">
        <v>34024.47</v>
      </c>
      <c r="BN4" s="8">
        <v>6014.25</v>
      </c>
      <c r="BO4" s="8">
        <v>51562.55</v>
      </c>
      <c r="BP4" s="8">
        <v>8000.88</v>
      </c>
      <c r="BS4" s="7">
        <v>41820</v>
      </c>
      <c r="BT4" s="8">
        <v>6730.11</v>
      </c>
    </row>
    <row r="5" spans="1:73" x14ac:dyDescent="0.25">
      <c r="A5" s="1" t="s">
        <v>68</v>
      </c>
      <c r="B5" s="8"/>
      <c r="C5" s="6">
        <f>(1+0.0239)^(1/12)-1</f>
        <v>1.970177053312705E-3</v>
      </c>
      <c r="E5" s="7">
        <v>41851</v>
      </c>
      <c r="F5" s="8">
        <v>4344</v>
      </c>
      <c r="G5" s="8">
        <v>497</v>
      </c>
      <c r="H5" s="8">
        <v>428</v>
      </c>
      <c r="I5" s="8">
        <v>3483</v>
      </c>
      <c r="J5" s="8">
        <v>388</v>
      </c>
      <c r="K5" s="8">
        <v>309</v>
      </c>
      <c r="L5" s="8">
        <v>301</v>
      </c>
      <c r="M5" s="8">
        <v>234</v>
      </c>
      <c r="N5" s="8">
        <v>74</v>
      </c>
      <c r="O5" s="8">
        <v>411.00000000000006</v>
      </c>
      <c r="P5" s="8">
        <v>789</v>
      </c>
      <c r="Q5" s="8">
        <v>357</v>
      </c>
      <c r="R5" s="8">
        <v>6770</v>
      </c>
      <c r="S5" s="8">
        <v>1186</v>
      </c>
      <c r="T5" s="8">
        <v>1129</v>
      </c>
      <c r="U5" s="8">
        <v>118</v>
      </c>
      <c r="V5" s="8">
        <v>227</v>
      </c>
      <c r="W5" s="8">
        <v>3392</v>
      </c>
      <c r="X5" s="8">
        <v>324</v>
      </c>
      <c r="Y5" s="8">
        <v>313</v>
      </c>
      <c r="Z5" s="8">
        <v>405.99999999999994</v>
      </c>
      <c r="AA5" s="8">
        <v>2441.0499999999997</v>
      </c>
      <c r="AB5" s="8">
        <v>1275</v>
      </c>
      <c r="AC5" s="8">
        <v>1173</v>
      </c>
      <c r="AD5" s="8">
        <v>111.00000000000001</v>
      </c>
      <c r="AE5" s="8">
        <v>258</v>
      </c>
      <c r="AF5" s="8">
        <v>2570</v>
      </c>
      <c r="AG5" s="8">
        <v>890</v>
      </c>
      <c r="AH5" s="8">
        <v>198</v>
      </c>
      <c r="AI5" s="8">
        <v>3697</v>
      </c>
      <c r="AL5" s="7">
        <v>41851</v>
      </c>
      <c r="AM5" s="8">
        <v>54853.120000000003</v>
      </c>
      <c r="AN5" s="8">
        <v>14841.16</v>
      </c>
      <c r="AO5" s="8">
        <v>13508.71</v>
      </c>
      <c r="AP5" s="8">
        <v>64923.44</v>
      </c>
      <c r="AQ5" s="8">
        <v>30706.39</v>
      </c>
      <c r="AR5" s="8">
        <v>15554.12</v>
      </c>
      <c r="AS5" s="8">
        <v>7119.47</v>
      </c>
      <c r="AT5" s="8">
        <v>13918.24</v>
      </c>
      <c r="AU5" s="8">
        <v>52994.99</v>
      </c>
      <c r="AV5" s="8">
        <v>7033.94</v>
      </c>
      <c r="AW5" s="8">
        <v>34888.68</v>
      </c>
      <c r="AX5" s="8">
        <v>24165.61</v>
      </c>
      <c r="AY5" s="8">
        <v>10383.65</v>
      </c>
      <c r="AZ5" s="8">
        <v>3832.44</v>
      </c>
      <c r="BA5" s="8">
        <v>35095.97</v>
      </c>
      <c r="BB5" s="8">
        <v>2160.0500000000002</v>
      </c>
      <c r="BC5" s="8">
        <v>2253.16</v>
      </c>
      <c r="BD5" s="8">
        <v>47957.85</v>
      </c>
      <c r="BE5" s="8">
        <v>19618.419999999998</v>
      </c>
      <c r="BF5" s="8">
        <v>5986.21</v>
      </c>
      <c r="BG5" s="8">
        <v>5401.93</v>
      </c>
      <c r="BH5" s="8">
        <v>96398.84</v>
      </c>
      <c r="BI5" s="8">
        <v>5029.3100000000004</v>
      </c>
      <c r="BJ5" s="8">
        <v>30432.1</v>
      </c>
      <c r="BK5" s="8">
        <v>3621.1</v>
      </c>
      <c r="BL5" s="8">
        <v>20957.32</v>
      </c>
      <c r="BM5" s="8">
        <v>32984.89</v>
      </c>
      <c r="BN5" s="8">
        <v>6068.8</v>
      </c>
      <c r="BO5" s="8">
        <v>52491.71</v>
      </c>
      <c r="BP5" s="8">
        <v>7808.78</v>
      </c>
      <c r="BS5" s="7">
        <v>41851</v>
      </c>
      <c r="BT5" s="8">
        <v>6819.75</v>
      </c>
    </row>
    <row r="6" spans="1:73" x14ac:dyDescent="0.25">
      <c r="E6" s="7">
        <v>41880</v>
      </c>
      <c r="F6" s="8">
        <v>4567</v>
      </c>
      <c r="G6" s="8">
        <v>515</v>
      </c>
      <c r="H6" s="8">
        <v>445</v>
      </c>
      <c r="I6" s="8">
        <v>3553</v>
      </c>
      <c r="J6" s="8">
        <v>387</v>
      </c>
      <c r="K6" s="8">
        <v>319</v>
      </c>
      <c r="L6" s="8">
        <v>304</v>
      </c>
      <c r="M6" s="8">
        <v>242</v>
      </c>
      <c r="N6" s="8">
        <v>76</v>
      </c>
      <c r="O6" s="8">
        <v>411.00000000000006</v>
      </c>
      <c r="P6" s="8">
        <v>828.99999999999989</v>
      </c>
      <c r="Q6" s="8">
        <v>365</v>
      </c>
      <c r="R6" s="8">
        <v>7095</v>
      </c>
      <c r="S6" s="8">
        <v>1253</v>
      </c>
      <c r="T6" s="8">
        <v>1197</v>
      </c>
      <c r="U6" s="8">
        <v>127</v>
      </c>
      <c r="V6" s="8">
        <v>252</v>
      </c>
      <c r="W6" s="8">
        <v>3213.0000000000005</v>
      </c>
      <c r="X6" s="8">
        <v>318</v>
      </c>
      <c r="Y6" s="8">
        <v>290</v>
      </c>
      <c r="Z6" s="8">
        <v>413.99999999999994</v>
      </c>
      <c r="AA6" s="8">
        <v>2437.75</v>
      </c>
      <c r="AB6" s="8">
        <v>1316</v>
      </c>
      <c r="AC6" s="8">
        <v>1155</v>
      </c>
      <c r="AD6" s="8">
        <v>114.99999999999999</v>
      </c>
      <c r="AE6" s="8">
        <v>229.99999999999997</v>
      </c>
      <c r="AF6" s="8">
        <v>2659</v>
      </c>
      <c r="AG6" s="8">
        <v>877</v>
      </c>
      <c r="AH6" s="8">
        <v>206.99999999999997</v>
      </c>
      <c r="AI6" s="8">
        <v>3771</v>
      </c>
      <c r="AL6" s="7">
        <v>41880</v>
      </c>
      <c r="AM6" s="8">
        <v>57662.39</v>
      </c>
      <c r="AN6" s="8">
        <v>15357.01</v>
      </c>
      <c r="AO6" s="8">
        <v>14047.61</v>
      </c>
      <c r="AP6" s="8">
        <v>66237.56</v>
      </c>
      <c r="AQ6" s="8">
        <v>31501.89</v>
      </c>
      <c r="AR6" s="8">
        <v>16029.85</v>
      </c>
      <c r="AS6" s="8">
        <v>7192.92</v>
      </c>
      <c r="AT6" s="8">
        <v>14351.7</v>
      </c>
      <c r="AU6" s="8">
        <v>54436.74</v>
      </c>
      <c r="AV6" s="8">
        <v>7029.04</v>
      </c>
      <c r="AW6" s="8">
        <v>36984.449999999997</v>
      </c>
      <c r="AX6" s="8">
        <v>24696.73</v>
      </c>
      <c r="AY6" s="8">
        <v>10882.12</v>
      </c>
      <c r="AZ6" s="8">
        <v>4049.6</v>
      </c>
      <c r="BA6" s="8">
        <v>37213.25</v>
      </c>
      <c r="BB6" s="8">
        <v>2311.35</v>
      </c>
      <c r="BC6" s="8">
        <v>2491.6799999999998</v>
      </c>
      <c r="BD6" s="8">
        <v>45436.11</v>
      </c>
      <c r="BE6" s="8">
        <v>19260.09</v>
      </c>
      <c r="BF6" s="8">
        <v>5553.85</v>
      </c>
      <c r="BG6" s="8">
        <v>5505.9</v>
      </c>
      <c r="BH6" s="8">
        <v>96113.91</v>
      </c>
      <c r="BI6" s="8">
        <v>5191.04</v>
      </c>
      <c r="BJ6" s="8">
        <v>29962.74</v>
      </c>
      <c r="BK6" s="8">
        <v>3728.47</v>
      </c>
      <c r="BL6" s="8">
        <v>18678.82</v>
      </c>
      <c r="BM6" s="8">
        <v>34127.160000000003</v>
      </c>
      <c r="BN6" s="8">
        <v>5980.16</v>
      </c>
      <c r="BO6" s="8">
        <v>54788.82</v>
      </c>
      <c r="BP6" s="8">
        <v>7964.85</v>
      </c>
      <c r="BS6" s="7">
        <v>41880</v>
      </c>
      <c r="BT6" s="8">
        <v>6622.72</v>
      </c>
    </row>
    <row r="7" spans="1:73" x14ac:dyDescent="0.25">
      <c r="A7" s="3" t="s">
        <v>69</v>
      </c>
      <c r="B7" s="9"/>
      <c r="C7" s="9"/>
      <c r="E7" s="7">
        <v>41912</v>
      </c>
      <c r="F7" s="8">
        <v>4441</v>
      </c>
      <c r="G7" s="8">
        <v>517</v>
      </c>
      <c r="H7" s="8">
        <v>471</v>
      </c>
      <c r="I7" s="8">
        <v>3482</v>
      </c>
      <c r="J7" s="8">
        <v>380</v>
      </c>
      <c r="K7" s="8">
        <v>308</v>
      </c>
      <c r="L7" s="8">
        <v>324</v>
      </c>
      <c r="M7" s="8">
        <v>229</v>
      </c>
      <c r="N7" s="8">
        <v>77</v>
      </c>
      <c r="O7" s="8">
        <v>387</v>
      </c>
      <c r="P7" s="8">
        <v>819</v>
      </c>
      <c r="Q7" s="8">
        <v>370</v>
      </c>
      <c r="R7" s="8">
        <v>6605</v>
      </c>
      <c r="S7" s="8">
        <v>1263</v>
      </c>
      <c r="T7" s="8">
        <v>1136</v>
      </c>
      <c r="U7" s="8">
        <v>118</v>
      </c>
      <c r="V7" s="8">
        <v>215</v>
      </c>
      <c r="W7" s="8">
        <v>3031</v>
      </c>
      <c r="X7" s="8">
        <v>300</v>
      </c>
      <c r="Y7" s="8">
        <v>250.99999999999997</v>
      </c>
      <c r="Z7" s="8">
        <v>405.99999999999994</v>
      </c>
      <c r="AA7" s="8">
        <v>2362.92</v>
      </c>
      <c r="AB7" s="8">
        <v>1264</v>
      </c>
      <c r="AC7" s="8">
        <v>1086</v>
      </c>
      <c r="AD7" s="8">
        <v>112.99999999999999</v>
      </c>
      <c r="AE7" s="8">
        <v>186</v>
      </c>
      <c r="AF7" s="8">
        <v>2585</v>
      </c>
      <c r="AG7" s="8">
        <v>808</v>
      </c>
      <c r="AH7" s="8">
        <v>204</v>
      </c>
      <c r="AI7" s="8">
        <v>3569</v>
      </c>
      <c r="AL7" s="7">
        <v>41912</v>
      </c>
      <c r="AM7" s="8">
        <v>56085.07</v>
      </c>
      <c r="AN7" s="8">
        <v>15430.73</v>
      </c>
      <c r="AO7" s="8">
        <v>14882.64</v>
      </c>
      <c r="AP7" s="8">
        <v>64905.05</v>
      </c>
      <c r="AQ7" s="8">
        <v>30916.87</v>
      </c>
      <c r="AR7" s="8">
        <v>15388.44</v>
      </c>
      <c r="AS7" s="8">
        <v>7645.79</v>
      </c>
      <c r="AT7" s="8">
        <v>13593.63</v>
      </c>
      <c r="AU7" s="8">
        <v>54864.98</v>
      </c>
      <c r="AV7" s="8">
        <v>6615.48</v>
      </c>
      <c r="AW7" s="8">
        <v>36513.57</v>
      </c>
      <c r="AX7" s="8">
        <v>25160.27</v>
      </c>
      <c r="AY7" s="8">
        <v>10130.57</v>
      </c>
      <c r="AZ7" s="8">
        <v>4080.23</v>
      </c>
      <c r="BA7" s="8">
        <v>35316.269999999997</v>
      </c>
      <c r="BB7" s="8">
        <v>2147.29</v>
      </c>
      <c r="BC7" s="8">
        <v>2121.1999999999998</v>
      </c>
      <c r="BD7" s="8">
        <v>42862.81</v>
      </c>
      <c r="BE7" s="8">
        <v>18194.27</v>
      </c>
      <c r="BF7" s="8">
        <v>4813.67</v>
      </c>
      <c r="BG7" s="8">
        <v>5404.19</v>
      </c>
      <c r="BH7" s="8">
        <v>92904.01</v>
      </c>
      <c r="BI7" s="8">
        <v>4988.18</v>
      </c>
      <c r="BJ7" s="8">
        <v>28180.93</v>
      </c>
      <c r="BK7" s="8">
        <v>3669.9</v>
      </c>
      <c r="BL7" s="8">
        <v>15125</v>
      </c>
      <c r="BM7" s="8">
        <v>33177.4</v>
      </c>
      <c r="BN7" s="8">
        <v>5509.66</v>
      </c>
      <c r="BO7" s="8">
        <v>54173.120000000003</v>
      </c>
      <c r="BP7" s="8">
        <v>7538.45</v>
      </c>
      <c r="BS7" s="7">
        <v>41912</v>
      </c>
      <c r="BT7" s="8">
        <v>6546.47</v>
      </c>
    </row>
    <row r="8" spans="1:73" x14ac:dyDescent="0.25">
      <c r="A8" s="3" t="s">
        <v>70</v>
      </c>
      <c r="B8" s="9"/>
      <c r="C8" s="9"/>
      <c r="E8" s="7">
        <v>41943</v>
      </c>
      <c r="F8" s="8">
        <v>4543</v>
      </c>
      <c r="G8" s="8">
        <v>515</v>
      </c>
      <c r="H8" s="8">
        <v>459</v>
      </c>
      <c r="I8" s="8">
        <v>3547</v>
      </c>
      <c r="J8" s="8">
        <v>367</v>
      </c>
      <c r="K8" s="8">
        <v>302</v>
      </c>
      <c r="L8" s="8">
        <v>302</v>
      </c>
      <c r="M8" s="8">
        <v>231</v>
      </c>
      <c r="N8" s="8">
        <v>77</v>
      </c>
      <c r="O8" s="8">
        <v>389</v>
      </c>
      <c r="P8" s="8">
        <v>853.99999999999989</v>
      </c>
      <c r="Q8" s="8">
        <v>390</v>
      </c>
      <c r="R8" s="8">
        <v>6445</v>
      </c>
      <c r="S8" s="8">
        <v>1385</v>
      </c>
      <c r="T8" s="8">
        <v>1191</v>
      </c>
      <c r="U8" s="8">
        <v>123</v>
      </c>
      <c r="V8" s="8">
        <v>211</v>
      </c>
      <c r="W8" s="8">
        <v>2971</v>
      </c>
      <c r="X8" s="8">
        <v>266</v>
      </c>
      <c r="Y8" s="8">
        <v>245.00000000000003</v>
      </c>
      <c r="Z8" s="8">
        <v>409.99999999999994</v>
      </c>
      <c r="AA8" s="8">
        <v>2231.19</v>
      </c>
      <c r="AB8" s="8">
        <v>1165</v>
      </c>
      <c r="AC8" s="8">
        <v>894</v>
      </c>
      <c r="AD8" s="8">
        <v>118</v>
      </c>
      <c r="AE8" s="8">
        <v>173</v>
      </c>
      <c r="AF8" s="8">
        <v>2514</v>
      </c>
      <c r="AG8" s="8">
        <v>853.99999999999989</v>
      </c>
      <c r="AH8" s="8">
        <v>206.99999999999997</v>
      </c>
      <c r="AI8" s="8">
        <v>3749</v>
      </c>
      <c r="AL8" s="7">
        <v>41943</v>
      </c>
      <c r="AM8" s="8">
        <v>57375.77</v>
      </c>
      <c r="AN8" s="8">
        <v>15357.07</v>
      </c>
      <c r="AO8" s="8">
        <v>14466.34</v>
      </c>
      <c r="AP8" s="8">
        <v>66117.5</v>
      </c>
      <c r="AQ8" s="8">
        <v>29935.65</v>
      </c>
      <c r="AR8" s="8">
        <v>15048.15</v>
      </c>
      <c r="AS8" s="8">
        <v>7127.12</v>
      </c>
      <c r="AT8" s="8">
        <v>13719.63</v>
      </c>
      <c r="AU8" s="8">
        <v>55050.52</v>
      </c>
      <c r="AV8" s="8">
        <v>6650.04</v>
      </c>
      <c r="AW8" s="8">
        <v>38045.72</v>
      </c>
      <c r="AX8" s="8">
        <v>26514.22</v>
      </c>
      <c r="AY8" s="8">
        <v>9852.7000000000007</v>
      </c>
      <c r="AZ8" s="8">
        <v>4475.3</v>
      </c>
      <c r="BA8" s="8">
        <v>37023.050000000003</v>
      </c>
      <c r="BB8" s="8">
        <v>2245.73</v>
      </c>
      <c r="BC8" s="8">
        <v>2072.8200000000002</v>
      </c>
      <c r="BD8" s="8">
        <v>42014.62</v>
      </c>
      <c r="BE8" s="8">
        <v>15902.81</v>
      </c>
      <c r="BF8" s="8">
        <v>4698.9399999999996</v>
      </c>
      <c r="BG8" s="8">
        <v>5449.39</v>
      </c>
      <c r="BH8" s="8">
        <v>87261.7</v>
      </c>
      <c r="BI8" s="8">
        <v>4598.29</v>
      </c>
      <c r="BJ8" s="8">
        <v>23229.200000000001</v>
      </c>
      <c r="BK8" s="8">
        <v>3852.09</v>
      </c>
      <c r="BL8" s="8">
        <v>14101.5</v>
      </c>
      <c r="BM8" s="8">
        <v>32266.16</v>
      </c>
      <c r="BN8" s="8">
        <v>5826.73</v>
      </c>
      <c r="BO8" s="8">
        <v>54943.839999999997</v>
      </c>
      <c r="BP8" s="8">
        <v>7919.55</v>
      </c>
      <c r="BS8" s="7">
        <v>41943</v>
      </c>
      <c r="BT8" s="8">
        <v>6722.62</v>
      </c>
    </row>
    <row r="9" spans="1:73" x14ac:dyDescent="0.25">
      <c r="A9" s="3" t="s">
        <v>71</v>
      </c>
      <c r="B9" s="9"/>
      <c r="C9" s="9"/>
      <c r="E9" s="7">
        <v>41971</v>
      </c>
      <c r="F9" s="8">
        <v>4780</v>
      </c>
      <c r="G9" s="8">
        <v>501.99999999999994</v>
      </c>
      <c r="H9" s="8">
        <v>480.99999999999994</v>
      </c>
      <c r="I9" s="8">
        <v>3795.0000000000005</v>
      </c>
      <c r="J9" s="8">
        <v>409.99999999999994</v>
      </c>
      <c r="K9" s="8">
        <v>285</v>
      </c>
      <c r="L9" s="8">
        <v>312</v>
      </c>
      <c r="M9" s="8">
        <v>247.00000000000003</v>
      </c>
      <c r="N9" s="8">
        <v>80</v>
      </c>
      <c r="O9" s="8">
        <v>467</v>
      </c>
      <c r="P9" s="8">
        <v>858</v>
      </c>
      <c r="Q9" s="8">
        <v>397</v>
      </c>
      <c r="R9" s="8">
        <v>6775</v>
      </c>
      <c r="S9" s="8">
        <v>1451</v>
      </c>
      <c r="T9" s="8">
        <v>1278</v>
      </c>
      <c r="U9" s="8">
        <v>119</v>
      </c>
      <c r="V9" s="8">
        <v>218.00000000000003</v>
      </c>
      <c r="W9" s="8">
        <v>2992</v>
      </c>
      <c r="X9" s="8">
        <v>265</v>
      </c>
      <c r="Y9" s="8">
        <v>233</v>
      </c>
      <c r="Z9" s="8">
        <v>458</v>
      </c>
      <c r="AA9" s="8">
        <v>2137</v>
      </c>
      <c r="AB9" s="8">
        <v>1157</v>
      </c>
      <c r="AC9" s="8">
        <v>892</v>
      </c>
      <c r="AD9" s="8">
        <v>134</v>
      </c>
      <c r="AE9" s="8">
        <v>186</v>
      </c>
      <c r="AF9" s="8">
        <v>2706</v>
      </c>
      <c r="AG9" s="8">
        <v>906</v>
      </c>
      <c r="AH9" s="8">
        <v>234</v>
      </c>
      <c r="AI9" s="8">
        <v>3940.9999999999995</v>
      </c>
      <c r="AL9" s="7">
        <v>41971</v>
      </c>
      <c r="AM9" s="8">
        <v>60362.32</v>
      </c>
      <c r="AN9" s="8">
        <v>14974.7</v>
      </c>
      <c r="AO9" s="8">
        <v>15173.91</v>
      </c>
      <c r="AP9" s="8">
        <v>70731.13</v>
      </c>
      <c r="AQ9" s="8">
        <v>33404.47</v>
      </c>
      <c r="AR9" s="8">
        <v>14145.3</v>
      </c>
      <c r="AS9" s="8">
        <v>7345.04</v>
      </c>
      <c r="AT9" s="8">
        <v>14657.13</v>
      </c>
      <c r="AU9" s="8">
        <v>57348.77</v>
      </c>
      <c r="AV9" s="8">
        <v>7987.74</v>
      </c>
      <c r="AW9" s="8">
        <v>38189.89</v>
      </c>
      <c r="AX9" s="8">
        <v>27015.07</v>
      </c>
      <c r="AY9" s="8">
        <v>10357.18</v>
      </c>
      <c r="AZ9" s="8">
        <v>4689.4799999999996</v>
      </c>
      <c r="BA9" s="8">
        <v>39738.07</v>
      </c>
      <c r="BB9" s="8">
        <v>2170.9899999999998</v>
      </c>
      <c r="BC9" s="8">
        <v>2136.13</v>
      </c>
      <c r="BD9" s="8">
        <v>42312.87</v>
      </c>
      <c r="BE9" s="8">
        <v>15893.38</v>
      </c>
      <c r="BF9" s="8">
        <v>4467.34</v>
      </c>
      <c r="BG9" s="8">
        <v>6091.3</v>
      </c>
      <c r="BH9" s="8">
        <v>83556.639999999999</v>
      </c>
      <c r="BI9" s="8">
        <v>4566.7299999999996</v>
      </c>
      <c r="BJ9" s="8">
        <v>23168.75</v>
      </c>
      <c r="BK9" s="8">
        <v>4366.1400000000003</v>
      </c>
      <c r="BL9" s="8">
        <v>15145.32</v>
      </c>
      <c r="BM9" s="8">
        <v>34730.39</v>
      </c>
      <c r="BN9" s="8">
        <v>6174.5</v>
      </c>
      <c r="BO9" s="8">
        <v>62017.38</v>
      </c>
      <c r="BP9" s="8">
        <v>8324.25</v>
      </c>
      <c r="BS9" s="7">
        <v>41971</v>
      </c>
      <c r="BT9" s="8">
        <v>6566.09</v>
      </c>
    </row>
    <row r="10" spans="1:73" x14ac:dyDescent="0.25">
      <c r="E10" s="7">
        <v>42004</v>
      </c>
      <c r="F10" s="8">
        <v>4555</v>
      </c>
      <c r="G10" s="8">
        <v>479</v>
      </c>
      <c r="H10" s="8">
        <v>472</v>
      </c>
      <c r="I10" s="8">
        <v>3500</v>
      </c>
      <c r="J10" s="8">
        <v>401.99999999999994</v>
      </c>
      <c r="K10" s="8">
        <v>279</v>
      </c>
      <c r="L10" s="8">
        <v>340</v>
      </c>
      <c r="M10" s="8">
        <v>249.00000000000003</v>
      </c>
      <c r="N10" s="8">
        <v>76</v>
      </c>
      <c r="O10" s="8">
        <v>458</v>
      </c>
      <c r="P10" s="8">
        <v>847.00000000000011</v>
      </c>
      <c r="Q10" s="8">
        <v>396</v>
      </c>
      <c r="R10" s="8">
        <v>6820</v>
      </c>
      <c r="S10" s="8">
        <v>1494</v>
      </c>
      <c r="T10" s="8">
        <v>1232</v>
      </c>
      <c r="U10" s="8">
        <v>121</v>
      </c>
      <c r="V10" s="8">
        <v>225</v>
      </c>
      <c r="W10" s="8">
        <v>3000</v>
      </c>
      <c r="X10" s="8">
        <v>274</v>
      </c>
      <c r="Y10" s="8">
        <v>247.00000000000003</v>
      </c>
      <c r="Z10" s="8">
        <v>457</v>
      </c>
      <c r="AA10" s="8">
        <v>2146.5499999999997</v>
      </c>
      <c r="AB10" s="8">
        <v>1098</v>
      </c>
      <c r="AC10" s="8">
        <v>917</v>
      </c>
      <c r="AD10" s="8">
        <v>138</v>
      </c>
      <c r="AE10" s="8">
        <v>189</v>
      </c>
      <c r="AF10" s="8">
        <v>2628</v>
      </c>
      <c r="AG10" s="8">
        <v>916</v>
      </c>
      <c r="AH10" s="8">
        <v>223</v>
      </c>
      <c r="AI10" s="8">
        <v>4098</v>
      </c>
      <c r="AL10" s="7">
        <v>42004</v>
      </c>
      <c r="AM10" s="8">
        <v>57542.46</v>
      </c>
      <c r="AN10" s="8">
        <v>14295.03</v>
      </c>
      <c r="AO10" s="8">
        <v>14882.14</v>
      </c>
      <c r="AP10" s="8">
        <v>65241.64</v>
      </c>
      <c r="AQ10" s="8">
        <v>32685.87</v>
      </c>
      <c r="AR10" s="8">
        <v>13862.76</v>
      </c>
      <c r="AS10" s="8">
        <v>8018.21</v>
      </c>
      <c r="AT10" s="8">
        <v>14771.18</v>
      </c>
      <c r="AU10" s="8">
        <v>54115.56</v>
      </c>
      <c r="AV10" s="8">
        <v>7829.34</v>
      </c>
      <c r="AW10" s="8">
        <v>37636.32</v>
      </c>
      <c r="AX10" s="8">
        <v>27037.8</v>
      </c>
      <c r="AY10" s="8">
        <v>10425.969999999999</v>
      </c>
      <c r="AZ10" s="8">
        <v>4835.9399999999996</v>
      </c>
      <c r="BA10" s="8">
        <v>38311.269999999997</v>
      </c>
      <c r="BB10" s="8">
        <v>2211.09</v>
      </c>
      <c r="BC10" s="8">
        <v>2191.5300000000002</v>
      </c>
      <c r="BD10" s="8">
        <v>42424.35</v>
      </c>
      <c r="BE10" s="8">
        <v>16377.91</v>
      </c>
      <c r="BF10" s="8">
        <v>4722.09</v>
      </c>
      <c r="BG10" s="8">
        <v>6070.96</v>
      </c>
      <c r="BH10" s="8">
        <v>83872.33</v>
      </c>
      <c r="BI10" s="8">
        <v>4334.3999999999996</v>
      </c>
      <c r="BJ10" s="8">
        <v>23809.919999999998</v>
      </c>
      <c r="BK10" s="8">
        <v>4483.2700000000004</v>
      </c>
      <c r="BL10" s="8">
        <v>15352.46</v>
      </c>
      <c r="BM10" s="8">
        <v>33729.300000000003</v>
      </c>
      <c r="BN10" s="8">
        <v>6246.1</v>
      </c>
      <c r="BO10" s="8">
        <v>59023.43</v>
      </c>
      <c r="BP10" s="8">
        <v>8656.42</v>
      </c>
      <c r="BS10" s="7">
        <v>42004</v>
      </c>
      <c r="BT10" s="8">
        <v>6749.4</v>
      </c>
    </row>
    <row r="11" spans="1:73" x14ac:dyDescent="0.25">
      <c r="E11" s="7">
        <v>42034</v>
      </c>
      <c r="F11" s="8">
        <v>4743</v>
      </c>
      <c r="G11" s="8">
        <v>522</v>
      </c>
      <c r="H11" s="8">
        <v>507</v>
      </c>
      <c r="I11" s="8">
        <v>3752.0000000000005</v>
      </c>
      <c r="J11" s="8">
        <v>418</v>
      </c>
      <c r="K11" s="8">
        <v>294</v>
      </c>
      <c r="L11" s="8">
        <v>343</v>
      </c>
      <c r="M11" s="8">
        <v>268</v>
      </c>
      <c r="N11" s="8">
        <v>74</v>
      </c>
      <c r="O11" s="8">
        <v>463</v>
      </c>
      <c r="P11" s="8">
        <v>863.00000000000011</v>
      </c>
      <c r="Q11" s="8">
        <v>364</v>
      </c>
      <c r="R11" s="8">
        <v>7234.9999999999991</v>
      </c>
      <c r="S11" s="8">
        <v>1507</v>
      </c>
      <c r="T11" s="8">
        <v>1338</v>
      </c>
      <c r="U11" s="8">
        <v>121</v>
      </c>
      <c r="V11" s="8">
        <v>233</v>
      </c>
      <c r="W11" s="8">
        <v>2925</v>
      </c>
      <c r="X11" s="8">
        <v>281</v>
      </c>
      <c r="Y11" s="8">
        <v>254.99999999999997</v>
      </c>
      <c r="Z11" s="8">
        <v>493</v>
      </c>
      <c r="AA11" s="8">
        <v>2022.8799999999999</v>
      </c>
      <c r="AB11" s="8">
        <v>1127</v>
      </c>
      <c r="AC11" s="8">
        <v>844.99999999999989</v>
      </c>
      <c r="AD11" s="8">
        <v>135</v>
      </c>
      <c r="AE11" s="8">
        <v>224.00000000000003</v>
      </c>
      <c r="AF11" s="8">
        <v>2930</v>
      </c>
      <c r="AG11" s="8">
        <v>1027</v>
      </c>
      <c r="AH11" s="8">
        <v>235</v>
      </c>
      <c r="AI11" s="8">
        <v>4300</v>
      </c>
      <c r="AL11" s="7">
        <v>42034</v>
      </c>
      <c r="AM11" s="8">
        <v>59910.86</v>
      </c>
      <c r="AN11" s="8">
        <v>15585.22</v>
      </c>
      <c r="AO11" s="8">
        <v>16003.66</v>
      </c>
      <c r="AP11" s="8">
        <v>69941.440000000002</v>
      </c>
      <c r="AQ11" s="8">
        <v>34038.51</v>
      </c>
      <c r="AR11" s="8">
        <v>14598.13</v>
      </c>
      <c r="AS11" s="8">
        <v>8058.46</v>
      </c>
      <c r="AT11" s="8">
        <v>15918.8</v>
      </c>
      <c r="AU11" s="8">
        <v>52638.13</v>
      </c>
      <c r="AV11" s="8">
        <v>7921.17</v>
      </c>
      <c r="AW11" s="8">
        <v>38374.870000000003</v>
      </c>
      <c r="AX11" s="8">
        <v>24846.880000000001</v>
      </c>
      <c r="AY11" s="8">
        <v>11060.39</v>
      </c>
      <c r="AZ11" s="8">
        <v>4878.8500000000004</v>
      </c>
      <c r="BA11" s="8">
        <v>41598.03</v>
      </c>
      <c r="BB11" s="8">
        <v>2203.8000000000002</v>
      </c>
      <c r="BC11" s="8">
        <v>2265.5300000000002</v>
      </c>
      <c r="BD11" s="8">
        <v>41364.400000000001</v>
      </c>
      <c r="BE11" s="8">
        <v>16680.25</v>
      </c>
      <c r="BF11" s="8">
        <v>4889.34</v>
      </c>
      <c r="BG11" s="8">
        <v>6550.13</v>
      </c>
      <c r="BH11" s="8">
        <v>78795.17</v>
      </c>
      <c r="BI11" s="8">
        <v>4448.88</v>
      </c>
      <c r="BJ11" s="8">
        <v>21950.07</v>
      </c>
      <c r="BK11" s="8">
        <v>4405.18</v>
      </c>
      <c r="BL11" s="8">
        <v>18256.43</v>
      </c>
      <c r="BM11" s="8">
        <v>37605.32</v>
      </c>
      <c r="BN11" s="8">
        <v>7002.99</v>
      </c>
      <c r="BO11" s="8">
        <v>62166.66</v>
      </c>
      <c r="BP11" s="8">
        <v>9082.89</v>
      </c>
      <c r="BS11" s="7">
        <v>42034</v>
      </c>
      <c r="BT11" s="8">
        <v>6946.66</v>
      </c>
    </row>
    <row r="12" spans="1:73" x14ac:dyDescent="0.25">
      <c r="E12" s="7">
        <v>42062</v>
      </c>
      <c r="F12" s="8">
        <v>4470</v>
      </c>
      <c r="G12" s="8">
        <v>533</v>
      </c>
      <c r="H12" s="8">
        <v>532</v>
      </c>
      <c r="I12" s="8">
        <v>3782</v>
      </c>
      <c r="J12" s="8">
        <v>455.99999999999994</v>
      </c>
      <c r="K12" s="8">
        <v>244</v>
      </c>
      <c r="L12" s="8">
        <v>365</v>
      </c>
      <c r="M12" s="8">
        <v>280</v>
      </c>
      <c r="N12" s="8">
        <v>79</v>
      </c>
      <c r="O12" s="8">
        <v>483</v>
      </c>
      <c r="P12" s="8">
        <v>818</v>
      </c>
      <c r="Q12" s="8">
        <v>369</v>
      </c>
      <c r="R12" s="8">
        <v>7495</v>
      </c>
      <c r="S12" s="8">
        <v>1670</v>
      </c>
      <c r="T12" s="8">
        <v>1345</v>
      </c>
      <c r="U12" s="8">
        <v>135</v>
      </c>
      <c r="V12" s="8">
        <v>303</v>
      </c>
      <c r="W12" s="8">
        <v>3192</v>
      </c>
      <c r="X12" s="8">
        <v>299</v>
      </c>
      <c r="Y12" s="8">
        <v>272</v>
      </c>
      <c r="Z12" s="8">
        <v>523</v>
      </c>
      <c r="AA12" s="8">
        <v>2123.69</v>
      </c>
      <c r="AB12" s="8">
        <v>1155</v>
      </c>
      <c r="AC12" s="8">
        <v>943</v>
      </c>
      <c r="AD12" s="8">
        <v>144</v>
      </c>
      <c r="AE12" s="8">
        <v>245.00000000000003</v>
      </c>
      <c r="AF12" s="8">
        <v>2866</v>
      </c>
      <c r="AG12" s="8">
        <v>946.00000000000011</v>
      </c>
      <c r="AH12" s="8">
        <v>224.00000000000003</v>
      </c>
      <c r="AI12" s="8">
        <v>4515</v>
      </c>
      <c r="AL12" s="7">
        <v>42062</v>
      </c>
      <c r="AM12" s="8">
        <v>56459.54</v>
      </c>
      <c r="AN12" s="8">
        <v>15911.89</v>
      </c>
      <c r="AO12" s="8">
        <v>16781.18</v>
      </c>
      <c r="AP12" s="8">
        <v>70500.88</v>
      </c>
      <c r="AQ12" s="8">
        <v>38138.57</v>
      </c>
      <c r="AR12" s="8">
        <v>12139.02</v>
      </c>
      <c r="AS12" s="8">
        <v>8570.27</v>
      </c>
      <c r="AT12" s="8">
        <v>16608.38</v>
      </c>
      <c r="AU12" s="8">
        <v>56385.22</v>
      </c>
      <c r="AV12" s="8">
        <v>8301.07</v>
      </c>
      <c r="AW12" s="8">
        <v>36160.800000000003</v>
      </c>
      <c r="AX12" s="8">
        <v>25180.48</v>
      </c>
      <c r="AY12" s="8">
        <v>11457.86</v>
      </c>
      <c r="AZ12" s="8">
        <v>5406.77</v>
      </c>
      <c r="BA12" s="8">
        <v>41843.53</v>
      </c>
      <c r="BB12" s="8">
        <v>2466.29</v>
      </c>
      <c r="BC12" s="8">
        <v>2945.37</v>
      </c>
      <c r="BD12" s="8">
        <v>45128.87</v>
      </c>
      <c r="BE12" s="8">
        <v>17640.43</v>
      </c>
      <c r="BF12" s="8">
        <v>5205.22</v>
      </c>
      <c r="BG12" s="8">
        <v>6950.19</v>
      </c>
      <c r="BH12" s="8">
        <v>82708.899999999994</v>
      </c>
      <c r="BI12" s="8">
        <v>4559.45</v>
      </c>
      <c r="BJ12" s="8">
        <v>24504.45</v>
      </c>
      <c r="BK12" s="8">
        <v>4701.25</v>
      </c>
      <c r="BL12" s="8">
        <v>19933.82</v>
      </c>
      <c r="BM12" s="8">
        <v>36783.910000000003</v>
      </c>
      <c r="BN12" s="8">
        <v>6450.66</v>
      </c>
      <c r="BO12" s="8">
        <v>59489.13</v>
      </c>
      <c r="BP12" s="8">
        <v>9548.39</v>
      </c>
      <c r="BS12" s="7">
        <v>42062</v>
      </c>
      <c r="BT12" s="8">
        <v>6773.04</v>
      </c>
    </row>
    <row r="13" spans="1:73" x14ac:dyDescent="0.25">
      <c r="E13" s="7">
        <v>42094</v>
      </c>
      <c r="F13" s="8">
        <v>4626</v>
      </c>
      <c r="G13" s="8">
        <v>534</v>
      </c>
      <c r="H13" s="8">
        <v>523</v>
      </c>
      <c r="I13" s="8">
        <v>3488.0000000000005</v>
      </c>
      <c r="J13" s="8">
        <v>438</v>
      </c>
      <c r="K13" s="8">
        <v>252.99999999999997</v>
      </c>
      <c r="L13" s="8">
        <v>381</v>
      </c>
      <c r="M13" s="8">
        <v>279</v>
      </c>
      <c r="N13" s="8">
        <v>78</v>
      </c>
      <c r="O13" s="8">
        <v>512</v>
      </c>
      <c r="P13" s="8">
        <v>798</v>
      </c>
      <c r="Q13" s="8">
        <v>342</v>
      </c>
      <c r="R13" s="8">
        <v>7025</v>
      </c>
      <c r="S13" s="8">
        <v>1663</v>
      </c>
      <c r="T13" s="8">
        <v>1381</v>
      </c>
      <c r="U13" s="8">
        <v>137</v>
      </c>
      <c r="V13" s="8">
        <v>300</v>
      </c>
      <c r="W13" s="8">
        <v>2772</v>
      </c>
      <c r="X13" s="8">
        <v>300</v>
      </c>
      <c r="Y13" s="8">
        <v>259</v>
      </c>
      <c r="Z13" s="8">
        <v>544</v>
      </c>
      <c r="AA13" s="8">
        <v>2013.72</v>
      </c>
      <c r="AB13" s="8">
        <v>1118</v>
      </c>
      <c r="AC13" s="8">
        <v>1041</v>
      </c>
      <c r="AD13" s="8">
        <v>155</v>
      </c>
      <c r="AE13" s="8">
        <v>241</v>
      </c>
      <c r="AF13" s="8">
        <v>2815</v>
      </c>
      <c r="AG13" s="8">
        <v>933</v>
      </c>
      <c r="AH13" s="8">
        <v>220.00000000000003</v>
      </c>
      <c r="AI13" s="8">
        <v>4506</v>
      </c>
      <c r="AL13" s="7">
        <v>42094</v>
      </c>
      <c r="AM13" s="8">
        <v>58455.87</v>
      </c>
      <c r="AN13" s="8">
        <v>15943.07</v>
      </c>
      <c r="AO13" s="8">
        <v>16537.16</v>
      </c>
      <c r="AP13" s="8">
        <v>65030.23</v>
      </c>
      <c r="AQ13" s="8">
        <v>36670.31</v>
      </c>
      <c r="AR13" s="8">
        <v>12573.59</v>
      </c>
      <c r="AS13" s="8">
        <v>8910.4699999999993</v>
      </c>
      <c r="AT13" s="8">
        <v>16555.72</v>
      </c>
      <c r="AU13" s="8">
        <v>55871.360000000001</v>
      </c>
      <c r="AV13" s="8">
        <v>8811.5400000000009</v>
      </c>
      <c r="AW13" s="8">
        <v>35267.82</v>
      </c>
      <c r="AX13" s="8">
        <v>23485.61</v>
      </c>
      <c r="AY13" s="8">
        <v>10739.35</v>
      </c>
      <c r="AZ13" s="8">
        <v>5097.7700000000004</v>
      </c>
      <c r="BA13" s="8">
        <v>42985.69</v>
      </c>
      <c r="BB13" s="8">
        <v>2491.81</v>
      </c>
      <c r="BC13" s="8">
        <v>2905.6</v>
      </c>
      <c r="BD13" s="8">
        <v>39104.53</v>
      </c>
      <c r="BE13" s="8">
        <v>17606.560000000001</v>
      </c>
      <c r="BF13" s="8">
        <v>4976.8999999999996</v>
      </c>
      <c r="BG13" s="8">
        <v>7232.71</v>
      </c>
      <c r="BH13" s="8">
        <v>78426.13</v>
      </c>
      <c r="BI13" s="8">
        <v>4413.6000000000004</v>
      </c>
      <c r="BJ13" s="8">
        <v>27039.15</v>
      </c>
      <c r="BK13" s="8">
        <v>5039.6099999999997</v>
      </c>
      <c r="BL13" s="8">
        <v>19645.46</v>
      </c>
      <c r="BM13" s="8">
        <v>36129.35</v>
      </c>
      <c r="BN13" s="8">
        <v>6362.02</v>
      </c>
      <c r="BO13" s="8">
        <v>58445.74</v>
      </c>
      <c r="BP13" s="8">
        <v>9531.67</v>
      </c>
      <c r="BS13" s="7">
        <v>42094</v>
      </c>
      <c r="BT13" s="8">
        <v>6960.63</v>
      </c>
    </row>
    <row r="14" spans="1:73" x14ac:dyDescent="0.25">
      <c r="E14" s="7">
        <v>42124</v>
      </c>
      <c r="F14" s="8">
        <v>4496</v>
      </c>
      <c r="G14" s="8">
        <v>521</v>
      </c>
      <c r="H14" s="8">
        <v>508</v>
      </c>
      <c r="I14" s="8">
        <v>3593</v>
      </c>
      <c r="J14" s="8">
        <v>455.99999999999994</v>
      </c>
      <c r="K14" s="8">
        <v>254.99999999999997</v>
      </c>
      <c r="L14" s="8">
        <v>351</v>
      </c>
      <c r="M14" s="8">
        <v>260</v>
      </c>
      <c r="N14" s="8">
        <v>77</v>
      </c>
      <c r="O14" s="8">
        <v>529</v>
      </c>
      <c r="P14" s="8">
        <v>811</v>
      </c>
      <c r="Q14" s="8">
        <v>340</v>
      </c>
      <c r="R14" s="8">
        <v>7350</v>
      </c>
      <c r="S14" s="8">
        <v>1700</v>
      </c>
      <c r="T14" s="8">
        <v>1345</v>
      </c>
      <c r="U14" s="8">
        <v>134</v>
      </c>
      <c r="V14" s="8">
        <v>316</v>
      </c>
      <c r="W14" s="8">
        <v>2885</v>
      </c>
      <c r="X14" s="8">
        <v>334</v>
      </c>
      <c r="Y14" s="8">
        <v>272</v>
      </c>
      <c r="Z14" s="8">
        <v>552</v>
      </c>
      <c r="AA14" s="8">
        <v>2068.7400000000002</v>
      </c>
      <c r="AB14" s="8">
        <v>1145</v>
      </c>
      <c r="AC14" s="8">
        <v>1018</v>
      </c>
      <c r="AD14" s="8">
        <v>166</v>
      </c>
      <c r="AE14" s="8">
        <v>221</v>
      </c>
      <c r="AF14" s="8">
        <v>2866</v>
      </c>
      <c r="AG14" s="8">
        <v>971.00000000000011</v>
      </c>
      <c r="AH14" s="8">
        <v>231</v>
      </c>
      <c r="AI14" s="8">
        <v>4515</v>
      </c>
      <c r="AL14" s="7">
        <v>42124</v>
      </c>
      <c r="AM14" s="8">
        <v>56816.78</v>
      </c>
      <c r="AN14" s="8">
        <v>21319.66</v>
      </c>
      <c r="AO14" s="8">
        <v>16072.06</v>
      </c>
      <c r="AP14" s="8">
        <v>66969</v>
      </c>
      <c r="AQ14" s="8">
        <v>38157.03</v>
      </c>
      <c r="AR14" s="8">
        <v>12704.95</v>
      </c>
      <c r="AS14" s="8">
        <v>8208.35</v>
      </c>
      <c r="AT14" s="8">
        <v>15450.43</v>
      </c>
      <c r="AU14" s="8">
        <v>55228.99</v>
      </c>
      <c r="AV14" s="8">
        <v>9123.1299999999992</v>
      </c>
      <c r="AW14" s="8">
        <v>35874.730000000003</v>
      </c>
      <c r="AX14" s="8">
        <v>23461.38</v>
      </c>
      <c r="AY14" s="8">
        <v>11236.19</v>
      </c>
      <c r="AZ14" s="8">
        <v>5211.21</v>
      </c>
      <c r="BA14" s="8">
        <v>41880.97</v>
      </c>
      <c r="BB14" s="8">
        <v>2448.06</v>
      </c>
      <c r="BC14" s="8">
        <v>3059.45</v>
      </c>
      <c r="BD14" s="8">
        <v>40636.26</v>
      </c>
      <c r="BE14" s="8">
        <v>19248.93</v>
      </c>
      <c r="BF14" s="8">
        <v>5224.59</v>
      </c>
      <c r="BG14" s="8">
        <v>7338.95</v>
      </c>
      <c r="BH14" s="8">
        <v>80568.800000000003</v>
      </c>
      <c r="BI14" s="8">
        <v>4520.2</v>
      </c>
      <c r="BJ14" s="8">
        <v>26498.97</v>
      </c>
      <c r="BK14" s="8">
        <v>5407.25</v>
      </c>
      <c r="BL14" s="8">
        <v>17951.84</v>
      </c>
      <c r="BM14" s="8">
        <v>36783.910000000003</v>
      </c>
      <c r="BN14" s="8">
        <v>6621.14</v>
      </c>
      <c r="BO14" s="8">
        <v>61123.45</v>
      </c>
      <c r="BP14" s="8">
        <v>9550.39</v>
      </c>
      <c r="BS14" s="7">
        <v>42124</v>
      </c>
      <c r="BT14" s="8">
        <v>6984.43</v>
      </c>
    </row>
    <row r="15" spans="1:73" x14ac:dyDescent="0.25">
      <c r="E15" s="7">
        <v>42153</v>
      </c>
      <c r="F15" s="8">
        <v>4373</v>
      </c>
      <c r="G15" s="8">
        <v>517</v>
      </c>
      <c r="H15" s="8">
        <v>515</v>
      </c>
      <c r="I15" s="8">
        <v>3604.9999999999995</v>
      </c>
      <c r="J15" s="8">
        <v>447</v>
      </c>
      <c r="K15" s="8">
        <v>278</v>
      </c>
      <c r="L15" s="8">
        <v>370</v>
      </c>
      <c r="M15" s="8">
        <v>266</v>
      </c>
      <c r="N15" s="8">
        <v>88</v>
      </c>
      <c r="O15" s="8">
        <v>558</v>
      </c>
      <c r="P15" s="8">
        <v>861.99999999999989</v>
      </c>
      <c r="Q15" s="8">
        <v>347</v>
      </c>
      <c r="R15" s="8">
        <v>7520</v>
      </c>
      <c r="S15" s="8">
        <v>1962</v>
      </c>
      <c r="T15" s="8">
        <v>1343</v>
      </c>
      <c r="U15" s="8">
        <v>147</v>
      </c>
      <c r="V15" s="8">
        <v>335</v>
      </c>
      <c r="W15" s="8">
        <v>2856</v>
      </c>
      <c r="X15" s="8">
        <v>319</v>
      </c>
      <c r="Y15" s="8">
        <v>252</v>
      </c>
      <c r="Z15" s="8">
        <v>574</v>
      </c>
      <c r="AA15" s="8">
        <v>1952.1599999999999</v>
      </c>
      <c r="AB15" s="8">
        <v>1199</v>
      </c>
      <c r="AC15" s="8">
        <v>996.00000000000011</v>
      </c>
      <c r="AD15" s="8">
        <v>184</v>
      </c>
      <c r="AE15" s="8">
        <v>212</v>
      </c>
      <c r="AF15" s="8">
        <v>2887</v>
      </c>
      <c r="AG15" s="8">
        <v>996.00000000000011</v>
      </c>
      <c r="AH15" s="8">
        <v>254.99999999999997</v>
      </c>
      <c r="AI15" s="8">
        <v>4399</v>
      </c>
      <c r="AL15" s="7">
        <v>42153</v>
      </c>
      <c r="AM15" s="8">
        <v>55249.95</v>
      </c>
      <c r="AN15" s="8">
        <v>21179.21</v>
      </c>
      <c r="AO15" s="8">
        <v>16295.51</v>
      </c>
      <c r="AP15" s="8">
        <v>67211.31</v>
      </c>
      <c r="AQ15" s="8">
        <v>37389.53</v>
      </c>
      <c r="AR15" s="8">
        <v>13809.3</v>
      </c>
      <c r="AS15" s="8">
        <v>8603.82</v>
      </c>
      <c r="AT15" s="8">
        <v>15795.75</v>
      </c>
      <c r="AU15" s="8">
        <v>62715.76</v>
      </c>
      <c r="AV15" s="8">
        <v>9609.3700000000008</v>
      </c>
      <c r="AW15" s="8">
        <v>34942.93</v>
      </c>
      <c r="AX15" s="8">
        <v>23933.63</v>
      </c>
      <c r="AY15" s="8">
        <v>11496.08</v>
      </c>
      <c r="AZ15" s="8">
        <v>6014.35</v>
      </c>
      <c r="BA15" s="8">
        <v>41829.57</v>
      </c>
      <c r="BB15" s="8">
        <v>2679.56</v>
      </c>
      <c r="BC15" s="8">
        <v>3231.11</v>
      </c>
      <c r="BD15" s="8">
        <v>40144.839999999997</v>
      </c>
      <c r="BE15" s="8">
        <v>18349.169999999998</v>
      </c>
      <c r="BF15" s="8">
        <v>4833.04</v>
      </c>
      <c r="BG15" s="8">
        <v>7625.99</v>
      </c>
      <c r="BH15" s="8">
        <v>76028.66</v>
      </c>
      <c r="BI15" s="8">
        <v>4733.38</v>
      </c>
      <c r="BJ15" s="8">
        <v>26630.7</v>
      </c>
      <c r="BK15" s="8">
        <v>5970.1</v>
      </c>
      <c r="BL15" s="8">
        <v>17269.509999999998</v>
      </c>
      <c r="BM15" s="8">
        <v>37053.43</v>
      </c>
      <c r="BN15" s="8">
        <v>6791.61</v>
      </c>
      <c r="BO15" s="8">
        <v>67700.13</v>
      </c>
      <c r="BP15" s="8">
        <v>9306.94</v>
      </c>
      <c r="BS15" s="7">
        <v>42153</v>
      </c>
      <c r="BT15" s="8">
        <v>6520.98</v>
      </c>
    </row>
    <row r="16" spans="1:73" x14ac:dyDescent="0.25">
      <c r="E16" s="7">
        <v>42185</v>
      </c>
      <c r="F16" s="8">
        <v>4019</v>
      </c>
      <c r="G16" s="8">
        <v>487</v>
      </c>
      <c r="H16" s="8">
        <v>451</v>
      </c>
      <c r="I16" s="8">
        <v>3415</v>
      </c>
      <c r="J16" s="8">
        <v>450</v>
      </c>
      <c r="K16" s="8">
        <v>264</v>
      </c>
      <c r="L16" s="8">
        <v>347</v>
      </c>
      <c r="M16" s="8">
        <v>249.00000000000003</v>
      </c>
      <c r="N16" s="8">
        <v>85</v>
      </c>
      <c r="O16" s="8">
        <v>513</v>
      </c>
      <c r="P16" s="8">
        <v>754</v>
      </c>
      <c r="Q16" s="8">
        <v>353</v>
      </c>
      <c r="R16" s="8">
        <v>7450</v>
      </c>
      <c r="S16" s="8">
        <v>1975</v>
      </c>
      <c r="T16" s="8">
        <v>1265</v>
      </c>
      <c r="U16" s="8">
        <v>148</v>
      </c>
      <c r="V16" s="8">
        <v>328</v>
      </c>
      <c r="W16" s="8">
        <v>2614</v>
      </c>
      <c r="X16" s="8">
        <v>278</v>
      </c>
      <c r="Y16" s="8">
        <v>265</v>
      </c>
      <c r="Z16" s="8">
        <v>540</v>
      </c>
      <c r="AA16" s="8">
        <v>1797.3400000000001</v>
      </c>
      <c r="AB16" s="8">
        <v>1129</v>
      </c>
      <c r="AC16" s="8">
        <v>969.99999999999989</v>
      </c>
      <c r="AD16" s="8">
        <v>186</v>
      </c>
      <c r="AE16" s="8">
        <v>212</v>
      </c>
      <c r="AF16" s="8">
        <v>2730</v>
      </c>
      <c r="AG16" s="8">
        <v>892</v>
      </c>
      <c r="AH16" s="8">
        <v>229.99999999999997</v>
      </c>
      <c r="AI16" s="8">
        <v>4249</v>
      </c>
      <c r="AL16" s="7">
        <v>42185</v>
      </c>
      <c r="AM16" s="8">
        <v>50785.73</v>
      </c>
      <c r="AN16" s="8">
        <v>19925.310000000001</v>
      </c>
      <c r="AO16" s="8">
        <v>14274.7</v>
      </c>
      <c r="AP16" s="8">
        <v>63661.87</v>
      </c>
      <c r="AQ16" s="8">
        <v>37535.910000000003</v>
      </c>
      <c r="AR16" s="8">
        <v>13323.74</v>
      </c>
      <c r="AS16" s="8">
        <v>8056.88</v>
      </c>
      <c r="AT16" s="8">
        <v>14799.04</v>
      </c>
      <c r="AU16" s="8">
        <v>60838.98</v>
      </c>
      <c r="AV16" s="8">
        <v>8836.89</v>
      </c>
      <c r="AW16" s="8">
        <v>33320.54</v>
      </c>
      <c r="AX16" s="8">
        <v>24489.599999999999</v>
      </c>
      <c r="AY16" s="8">
        <v>11389.07</v>
      </c>
      <c r="AZ16" s="8">
        <v>6054.33</v>
      </c>
      <c r="BA16" s="8">
        <v>39401.550000000003</v>
      </c>
      <c r="BB16" s="8">
        <v>2697.79</v>
      </c>
      <c r="BC16" s="8">
        <v>3159.22</v>
      </c>
      <c r="BD16" s="8">
        <v>36656.269999999997</v>
      </c>
      <c r="BE16" s="8">
        <v>15996.15</v>
      </c>
      <c r="BF16" s="8">
        <v>5100.3599999999997</v>
      </c>
      <c r="BG16" s="8">
        <v>7177.76</v>
      </c>
      <c r="BH16" s="8">
        <v>69702.039999999994</v>
      </c>
      <c r="BI16" s="8">
        <v>4457.5</v>
      </c>
      <c r="BJ16" s="8">
        <v>25950.79</v>
      </c>
      <c r="BK16" s="8">
        <v>6044.93</v>
      </c>
      <c r="BL16" s="8">
        <v>17294.61</v>
      </c>
      <c r="BM16" s="8">
        <v>35038.42</v>
      </c>
      <c r="BN16" s="8">
        <v>6082.44</v>
      </c>
      <c r="BO16" s="8">
        <v>60946.25</v>
      </c>
      <c r="BP16" s="8">
        <v>8989.0400000000009</v>
      </c>
      <c r="BS16" s="7">
        <v>42185</v>
      </c>
      <c r="BT16" s="8">
        <v>6696.28</v>
      </c>
    </row>
    <row r="17" spans="5:72" x14ac:dyDescent="0.25">
      <c r="E17" s="7">
        <v>42216</v>
      </c>
      <c r="F17" s="8">
        <v>4320</v>
      </c>
      <c r="G17" s="8">
        <v>514</v>
      </c>
      <c r="H17" s="8">
        <v>480</v>
      </c>
      <c r="I17" s="8">
        <v>3801</v>
      </c>
      <c r="J17" s="8">
        <v>463.99999999999994</v>
      </c>
      <c r="K17" s="8">
        <v>266</v>
      </c>
      <c r="L17" s="8">
        <v>361</v>
      </c>
      <c r="M17" s="8">
        <v>261</v>
      </c>
      <c r="N17" s="8">
        <v>83</v>
      </c>
      <c r="O17" s="8">
        <v>520</v>
      </c>
      <c r="P17" s="8">
        <v>787</v>
      </c>
      <c r="Q17" s="8">
        <v>344</v>
      </c>
      <c r="R17" s="8">
        <v>7990.0000000000009</v>
      </c>
      <c r="S17" s="8">
        <v>2047</v>
      </c>
      <c r="T17" s="8">
        <v>1245</v>
      </c>
      <c r="U17" s="8">
        <v>147</v>
      </c>
      <c r="V17" s="8">
        <v>364</v>
      </c>
      <c r="W17" s="8">
        <v>2486</v>
      </c>
      <c r="X17" s="8">
        <v>254</v>
      </c>
      <c r="Y17" s="8">
        <v>265</v>
      </c>
      <c r="Z17" s="8">
        <v>538</v>
      </c>
      <c r="AA17" s="8">
        <v>1853.54</v>
      </c>
      <c r="AB17" s="8">
        <v>1129</v>
      </c>
      <c r="AC17" s="8">
        <v>933</v>
      </c>
      <c r="AD17" s="8">
        <v>194</v>
      </c>
      <c r="AE17" s="8">
        <v>215</v>
      </c>
      <c r="AF17" s="8">
        <v>2907</v>
      </c>
      <c r="AG17" s="8">
        <v>892</v>
      </c>
      <c r="AH17" s="8">
        <v>242</v>
      </c>
      <c r="AI17" s="8">
        <v>4459</v>
      </c>
      <c r="AL17" s="7">
        <v>42216</v>
      </c>
      <c r="AM17" s="8">
        <v>54590.32</v>
      </c>
      <c r="AN17" s="8">
        <v>21038.06</v>
      </c>
      <c r="AO17" s="8">
        <v>15193.52</v>
      </c>
      <c r="AP17" s="8">
        <v>70857.94</v>
      </c>
      <c r="AQ17" s="8">
        <v>38726.870000000003</v>
      </c>
      <c r="AR17" s="8">
        <v>13463.78</v>
      </c>
      <c r="AS17" s="8">
        <v>8352.7800000000007</v>
      </c>
      <c r="AT17" s="8">
        <v>15501.05</v>
      </c>
      <c r="AU17" s="8">
        <v>59382.95</v>
      </c>
      <c r="AV17" s="8">
        <v>8958.44</v>
      </c>
      <c r="AW17" s="8">
        <v>34664.199999999997</v>
      </c>
      <c r="AX17" s="8">
        <v>23843.8</v>
      </c>
      <c r="AY17" s="8">
        <v>12214.58</v>
      </c>
      <c r="AZ17" s="8">
        <v>6275.05</v>
      </c>
      <c r="BA17" s="8">
        <v>38758.870000000003</v>
      </c>
      <c r="BB17" s="8">
        <v>2677.74</v>
      </c>
      <c r="BC17" s="8">
        <v>3513.03</v>
      </c>
      <c r="BD17" s="8">
        <v>34751.21</v>
      </c>
      <c r="BE17" s="8">
        <v>14598.82</v>
      </c>
      <c r="BF17" s="8">
        <v>5094.05</v>
      </c>
      <c r="BG17" s="8">
        <v>7148.38</v>
      </c>
      <c r="BH17" s="8">
        <v>71881.77</v>
      </c>
      <c r="BI17" s="8">
        <v>4457.96</v>
      </c>
      <c r="BJ17" s="8">
        <v>24962.67</v>
      </c>
      <c r="BK17" s="8">
        <v>6324.73</v>
      </c>
      <c r="BL17" s="8">
        <v>17551.169999999998</v>
      </c>
      <c r="BM17" s="8">
        <v>37310.160000000003</v>
      </c>
      <c r="BN17" s="8">
        <v>6082.44</v>
      </c>
      <c r="BO17" s="8">
        <v>64204.01</v>
      </c>
      <c r="BP17" s="8">
        <v>9469.7999999999993</v>
      </c>
      <c r="BS17" s="7">
        <v>42216</v>
      </c>
      <c r="BT17" s="8">
        <v>6247.94</v>
      </c>
    </row>
    <row r="18" spans="5:72" x14ac:dyDescent="0.25">
      <c r="E18" s="7">
        <v>42247</v>
      </c>
      <c r="F18" s="8">
        <v>4120</v>
      </c>
      <c r="G18" s="8">
        <v>478</v>
      </c>
      <c r="H18" s="8">
        <v>451.99999999999994</v>
      </c>
      <c r="I18" s="8">
        <v>3479</v>
      </c>
      <c r="J18" s="8">
        <v>437</v>
      </c>
      <c r="K18" s="8">
        <v>243.00000000000003</v>
      </c>
      <c r="L18" s="8">
        <v>356</v>
      </c>
      <c r="M18" s="8">
        <v>252.99999999999997</v>
      </c>
      <c r="N18" s="8">
        <v>77</v>
      </c>
      <c r="O18" s="8">
        <v>499</v>
      </c>
      <c r="P18" s="8">
        <v>793</v>
      </c>
      <c r="Q18" s="8">
        <v>338</v>
      </c>
      <c r="R18" s="8">
        <v>7945</v>
      </c>
      <c r="S18" s="8">
        <v>2103</v>
      </c>
      <c r="T18" s="8">
        <v>1171</v>
      </c>
      <c r="U18" s="8">
        <v>148</v>
      </c>
      <c r="V18" s="8">
        <v>372</v>
      </c>
      <c r="W18" s="8">
        <v>2388</v>
      </c>
      <c r="X18" s="8">
        <v>237</v>
      </c>
      <c r="Y18" s="8">
        <v>243.00000000000003</v>
      </c>
      <c r="Z18" s="8">
        <v>482</v>
      </c>
      <c r="AA18" s="8">
        <v>1696.06</v>
      </c>
      <c r="AB18" s="8">
        <v>1129</v>
      </c>
      <c r="AC18" s="8">
        <v>728</v>
      </c>
      <c r="AD18" s="8">
        <v>200.99999999999997</v>
      </c>
      <c r="AE18" s="8">
        <v>191</v>
      </c>
      <c r="AF18" s="8">
        <v>2623</v>
      </c>
      <c r="AG18" s="8">
        <v>855.00000000000011</v>
      </c>
      <c r="AH18" s="8">
        <v>227</v>
      </c>
      <c r="AI18" s="8">
        <v>4121</v>
      </c>
      <c r="AL18" s="7">
        <v>42247</v>
      </c>
      <c r="AM18" s="8">
        <v>52068.02</v>
      </c>
      <c r="AN18" s="8">
        <v>19573.580000000002</v>
      </c>
      <c r="AO18" s="8">
        <v>14307.67</v>
      </c>
      <c r="AP18" s="8">
        <v>64855.5</v>
      </c>
      <c r="AQ18" s="8">
        <v>36607.629999999997</v>
      </c>
      <c r="AR18" s="8">
        <v>12287.99</v>
      </c>
      <c r="AS18" s="8">
        <v>8214.2999999999993</v>
      </c>
      <c r="AT18" s="8">
        <v>15025.66</v>
      </c>
      <c r="AU18" s="8">
        <v>55228.99</v>
      </c>
      <c r="AV18" s="8">
        <v>8576.4500000000007</v>
      </c>
      <c r="AW18" s="8">
        <v>35124.61</v>
      </c>
      <c r="AX18" s="8">
        <v>23479.8</v>
      </c>
      <c r="AY18" s="8">
        <v>12145.79</v>
      </c>
      <c r="AZ18" s="8">
        <v>6446.71</v>
      </c>
      <c r="BA18" s="8">
        <v>36457.81</v>
      </c>
      <c r="BB18" s="8">
        <v>2703.26</v>
      </c>
      <c r="BC18" s="8">
        <v>3578.88</v>
      </c>
      <c r="BD18" s="8">
        <v>33271.81</v>
      </c>
      <c r="BE18" s="8">
        <v>13670.31</v>
      </c>
      <c r="BF18" s="8">
        <v>4668.28</v>
      </c>
      <c r="BG18" s="8">
        <v>6413.88</v>
      </c>
      <c r="BH18" s="8">
        <v>66452</v>
      </c>
      <c r="BI18" s="8">
        <v>4459.7</v>
      </c>
      <c r="BJ18" s="8">
        <v>19484.09</v>
      </c>
      <c r="BK18" s="8">
        <v>6549.21</v>
      </c>
      <c r="BL18" s="8">
        <v>15569.99</v>
      </c>
      <c r="BM18" s="8">
        <v>33665.129999999997</v>
      </c>
      <c r="BN18" s="8">
        <v>5830.14</v>
      </c>
      <c r="BO18" s="8">
        <v>60183.16</v>
      </c>
      <c r="BP18" s="8">
        <v>8753.07</v>
      </c>
      <c r="BS18" s="7">
        <v>42247</v>
      </c>
      <c r="BT18" s="8">
        <v>6061.61</v>
      </c>
    </row>
    <row r="19" spans="5:72" x14ac:dyDescent="0.25">
      <c r="E19" s="7">
        <v>42277</v>
      </c>
      <c r="F19" s="8">
        <v>4182</v>
      </c>
      <c r="G19" s="8">
        <v>447</v>
      </c>
      <c r="H19" s="8">
        <v>448.00000000000006</v>
      </c>
      <c r="I19" s="8">
        <v>3643</v>
      </c>
      <c r="J19" s="8">
        <v>420</v>
      </c>
      <c r="K19" s="8">
        <v>229</v>
      </c>
      <c r="L19" s="8">
        <v>359</v>
      </c>
      <c r="M19" s="8">
        <v>238</v>
      </c>
      <c r="N19" s="8">
        <v>75</v>
      </c>
      <c r="O19" s="8">
        <v>479</v>
      </c>
      <c r="P19" s="8">
        <v>848</v>
      </c>
      <c r="Q19" s="8">
        <v>317</v>
      </c>
      <c r="R19" s="8">
        <v>7609.9999999999991</v>
      </c>
      <c r="S19" s="8">
        <v>2007.9999999999998</v>
      </c>
      <c r="T19" s="8">
        <v>1151</v>
      </c>
      <c r="U19" s="8">
        <v>147</v>
      </c>
      <c r="V19" s="8">
        <v>365</v>
      </c>
      <c r="W19" s="8">
        <v>2210</v>
      </c>
      <c r="X19" s="8">
        <v>216</v>
      </c>
      <c r="Y19" s="8">
        <v>261</v>
      </c>
      <c r="Z19" s="8">
        <v>476.99999999999994</v>
      </c>
      <c r="AA19" s="8">
        <v>1561.1200000000001</v>
      </c>
      <c r="AB19" s="8">
        <v>1005.0000000000001</v>
      </c>
      <c r="AC19" s="8">
        <v>610</v>
      </c>
      <c r="AD19" s="8">
        <v>195</v>
      </c>
      <c r="AE19" s="8">
        <v>183</v>
      </c>
      <c r="AF19" s="8">
        <v>2686</v>
      </c>
      <c r="AG19" s="8">
        <v>925</v>
      </c>
      <c r="AH19" s="8">
        <v>208</v>
      </c>
      <c r="AI19" s="8">
        <v>4010</v>
      </c>
      <c r="AL19" s="7">
        <v>42277</v>
      </c>
      <c r="AM19" s="8">
        <v>52846.46</v>
      </c>
      <c r="AN19" s="8">
        <v>18287.060000000001</v>
      </c>
      <c r="AO19" s="8">
        <v>14166.54</v>
      </c>
      <c r="AP19" s="8">
        <v>67913</v>
      </c>
      <c r="AQ19" s="8">
        <v>35128.410000000003</v>
      </c>
      <c r="AR19" s="8">
        <v>11583.86</v>
      </c>
      <c r="AS19" s="8">
        <v>8247.26</v>
      </c>
      <c r="AT19" s="8">
        <v>14157.84</v>
      </c>
      <c r="AU19" s="8">
        <v>53644.5</v>
      </c>
      <c r="AV19" s="8">
        <v>8222.1299999999992</v>
      </c>
      <c r="AW19" s="8">
        <v>37526.74</v>
      </c>
      <c r="AX19" s="8">
        <v>21960.67</v>
      </c>
      <c r="AY19" s="8">
        <v>11633.66</v>
      </c>
      <c r="AZ19" s="8">
        <v>6155.66</v>
      </c>
      <c r="BA19" s="8">
        <v>35827.910000000003</v>
      </c>
      <c r="BB19" s="8">
        <v>2681.38</v>
      </c>
      <c r="BC19" s="8">
        <v>3506.71</v>
      </c>
      <c r="BD19" s="8">
        <v>30682.82</v>
      </c>
      <c r="BE19" s="8">
        <v>12447.74</v>
      </c>
      <c r="BF19" s="8">
        <v>5020.59</v>
      </c>
      <c r="BG19" s="8">
        <v>6339.3</v>
      </c>
      <c r="BH19" s="8">
        <v>61537.55</v>
      </c>
      <c r="BI19" s="8">
        <v>3969.93</v>
      </c>
      <c r="BJ19" s="8">
        <v>16320.79</v>
      </c>
      <c r="BK19" s="8">
        <v>6360.52</v>
      </c>
      <c r="BL19" s="8">
        <v>14906.9</v>
      </c>
      <c r="BM19" s="8">
        <v>34473.699999999997</v>
      </c>
      <c r="BN19" s="8">
        <v>6307.46</v>
      </c>
      <c r="BO19" s="8">
        <v>55346.879999999997</v>
      </c>
      <c r="BP19" s="8">
        <v>8517.7099999999991</v>
      </c>
      <c r="BS19" s="7">
        <v>42277</v>
      </c>
      <c r="BT19" s="8">
        <v>6361.09</v>
      </c>
    </row>
    <row r="20" spans="5:72" x14ac:dyDescent="0.25">
      <c r="E20" s="7">
        <v>42307</v>
      </c>
      <c r="F20" s="8">
        <v>4151</v>
      </c>
      <c r="G20" s="8">
        <v>480</v>
      </c>
      <c r="H20" s="8">
        <v>440.00000000000006</v>
      </c>
      <c r="I20" s="8">
        <v>3860</v>
      </c>
      <c r="J20" s="8">
        <v>465.00000000000006</v>
      </c>
      <c r="K20" s="8">
        <v>225.99999999999997</v>
      </c>
      <c r="L20" s="8">
        <v>353</v>
      </c>
      <c r="M20" s="8">
        <v>262</v>
      </c>
      <c r="N20" s="8">
        <v>74</v>
      </c>
      <c r="O20" s="8">
        <v>491</v>
      </c>
      <c r="P20" s="8">
        <v>852.99999999999989</v>
      </c>
      <c r="Q20" s="8">
        <v>319</v>
      </c>
      <c r="R20" s="8">
        <v>8000</v>
      </c>
      <c r="S20" s="8">
        <v>1994.0000000000002</v>
      </c>
      <c r="T20" s="8">
        <v>1254</v>
      </c>
      <c r="U20" s="8">
        <v>155</v>
      </c>
      <c r="V20" s="8">
        <v>384</v>
      </c>
      <c r="W20" s="8">
        <v>2358</v>
      </c>
      <c r="X20" s="8">
        <v>223</v>
      </c>
      <c r="Y20" s="8">
        <v>266</v>
      </c>
      <c r="Z20" s="8">
        <v>507</v>
      </c>
      <c r="AA20" s="8">
        <v>1704.56</v>
      </c>
      <c r="AB20" s="8">
        <v>961.99999999999989</v>
      </c>
      <c r="AC20" s="8">
        <v>687</v>
      </c>
      <c r="AD20" s="8">
        <v>198</v>
      </c>
      <c r="AE20" s="8">
        <v>183</v>
      </c>
      <c r="AF20" s="8">
        <v>2893</v>
      </c>
      <c r="AG20" s="8">
        <v>989</v>
      </c>
      <c r="AH20" s="8">
        <v>214</v>
      </c>
      <c r="AI20" s="8">
        <v>4266</v>
      </c>
      <c r="AL20" s="7">
        <v>42307</v>
      </c>
      <c r="AM20" s="8">
        <v>52454.69</v>
      </c>
      <c r="AN20" s="8">
        <v>19662.73</v>
      </c>
      <c r="AO20" s="8">
        <v>13934.13</v>
      </c>
      <c r="AP20" s="8">
        <v>71949.38</v>
      </c>
      <c r="AQ20" s="8">
        <v>38931.75</v>
      </c>
      <c r="AR20" s="8">
        <v>11427.18</v>
      </c>
      <c r="AS20" s="8">
        <v>8111.46</v>
      </c>
      <c r="AT20" s="8">
        <v>15555.2</v>
      </c>
      <c r="AU20" s="8">
        <v>52623.85</v>
      </c>
      <c r="AV20" s="8">
        <v>8403.07</v>
      </c>
      <c r="AW20" s="8">
        <v>37767.69</v>
      </c>
      <c r="AX20" s="8">
        <v>39585.480000000003</v>
      </c>
      <c r="AY20" s="8">
        <v>12229.88</v>
      </c>
      <c r="AZ20" s="8">
        <v>6112.75</v>
      </c>
      <c r="BA20" s="8">
        <v>39054.69</v>
      </c>
      <c r="BB20" s="8">
        <v>2816.27</v>
      </c>
      <c r="BC20" s="8">
        <v>3682.5</v>
      </c>
      <c r="BD20" s="8">
        <v>32641.71</v>
      </c>
      <c r="BE20" s="8">
        <v>12640.8</v>
      </c>
      <c r="BF20" s="8">
        <v>5124.68</v>
      </c>
      <c r="BG20" s="8">
        <v>6741.58</v>
      </c>
      <c r="BH20" s="8">
        <v>67191.7</v>
      </c>
      <c r="BI20" s="8">
        <v>3800.07</v>
      </c>
      <c r="BJ20" s="8">
        <v>18391.18</v>
      </c>
      <c r="BK20" s="8">
        <v>6441.85</v>
      </c>
      <c r="BL20" s="8">
        <v>14922.37</v>
      </c>
      <c r="BM20" s="8">
        <v>37130.44</v>
      </c>
      <c r="BN20" s="8">
        <v>6740.46</v>
      </c>
      <c r="BO20" s="8">
        <v>56886.86</v>
      </c>
      <c r="BP20" s="8">
        <v>9061.5</v>
      </c>
      <c r="BS20" s="7">
        <v>42307</v>
      </c>
      <c r="BT20" s="8">
        <v>6356.09</v>
      </c>
    </row>
    <row r="21" spans="5:72" x14ac:dyDescent="0.25">
      <c r="E21" s="7">
        <v>42338</v>
      </c>
      <c r="F21" s="8">
        <v>4502</v>
      </c>
      <c r="G21" s="8">
        <v>505</v>
      </c>
      <c r="H21" s="8">
        <v>516</v>
      </c>
      <c r="I21" s="8">
        <v>3868</v>
      </c>
      <c r="J21" s="8">
        <v>496</v>
      </c>
      <c r="K21" s="8">
        <v>218.00000000000003</v>
      </c>
      <c r="L21" s="8">
        <v>353</v>
      </c>
      <c r="M21" s="8">
        <v>272</v>
      </c>
      <c r="N21" s="8">
        <v>73</v>
      </c>
      <c r="O21" s="8">
        <v>480.99999999999994</v>
      </c>
      <c r="P21" s="8">
        <v>853.99999999999989</v>
      </c>
      <c r="Q21" s="8">
        <v>304</v>
      </c>
      <c r="R21" s="8">
        <v>7920</v>
      </c>
      <c r="S21" s="8">
        <v>1914.9999999999998</v>
      </c>
      <c r="T21" s="8">
        <v>1271</v>
      </c>
      <c r="U21" s="8">
        <v>160</v>
      </c>
      <c r="V21" s="8">
        <v>400</v>
      </c>
      <c r="W21" s="8">
        <v>2208</v>
      </c>
      <c r="X21" s="8">
        <v>196</v>
      </c>
      <c r="Y21" s="8">
        <v>254</v>
      </c>
      <c r="Z21" s="8">
        <v>509</v>
      </c>
      <c r="AA21" s="8">
        <v>1655.78</v>
      </c>
      <c r="AB21" s="8">
        <v>1033</v>
      </c>
      <c r="AC21" s="8">
        <v>557</v>
      </c>
      <c r="AD21" s="8">
        <v>195</v>
      </c>
      <c r="AE21" s="8">
        <v>167</v>
      </c>
      <c r="AF21" s="8">
        <v>2834</v>
      </c>
      <c r="AG21" s="8">
        <v>966</v>
      </c>
      <c r="AH21" s="8">
        <v>224.00000000000003</v>
      </c>
      <c r="AI21" s="8">
        <v>3907</v>
      </c>
      <c r="AL21" s="7">
        <v>42338</v>
      </c>
      <c r="AM21" s="8">
        <v>56906.32</v>
      </c>
      <c r="AN21" s="8">
        <v>20694.93</v>
      </c>
      <c r="AO21" s="8">
        <v>16347.62</v>
      </c>
      <c r="AP21" s="8">
        <v>72107.75</v>
      </c>
      <c r="AQ21" s="8">
        <v>41538.230000000003</v>
      </c>
      <c r="AR21" s="8">
        <v>11056.86</v>
      </c>
      <c r="AS21" s="8">
        <v>8109.91</v>
      </c>
      <c r="AT21" s="8">
        <v>16150.5</v>
      </c>
      <c r="AU21" s="8">
        <v>52074.27</v>
      </c>
      <c r="AV21" s="8">
        <v>8205.0499999999993</v>
      </c>
      <c r="AW21" s="8">
        <v>37810.44</v>
      </c>
      <c r="AX21" s="8">
        <v>37700.18</v>
      </c>
      <c r="AY21" s="8">
        <v>12107.57</v>
      </c>
      <c r="AZ21" s="8">
        <v>5870.58</v>
      </c>
      <c r="BA21" s="8">
        <v>39590.25</v>
      </c>
      <c r="BB21" s="8">
        <v>2909.24</v>
      </c>
      <c r="BC21" s="8">
        <v>3832.84</v>
      </c>
      <c r="BD21" s="8">
        <v>30449.32</v>
      </c>
      <c r="BE21" s="8">
        <v>11151.54</v>
      </c>
      <c r="BF21" s="8">
        <v>4882.42</v>
      </c>
      <c r="BG21" s="8">
        <v>6770.96</v>
      </c>
      <c r="BH21" s="8">
        <v>65268.7</v>
      </c>
      <c r="BI21" s="8">
        <v>4081.32</v>
      </c>
      <c r="BJ21" s="8">
        <v>18264.52</v>
      </c>
      <c r="BK21" s="8">
        <v>6331.23</v>
      </c>
      <c r="BL21" s="8">
        <v>13611.84</v>
      </c>
      <c r="BM21" s="8">
        <v>36373.22</v>
      </c>
      <c r="BN21" s="8">
        <v>6590.45</v>
      </c>
      <c r="BO21" s="8">
        <v>59548.21</v>
      </c>
      <c r="BP21" s="8">
        <v>8298.82</v>
      </c>
      <c r="BS21" s="7">
        <v>42338</v>
      </c>
      <c r="BT21" s="8">
        <v>6242.32</v>
      </c>
    </row>
    <row r="22" spans="5:72" x14ac:dyDescent="0.25">
      <c r="E22" s="7">
        <v>42369</v>
      </c>
      <c r="F22" s="8">
        <v>4616</v>
      </c>
      <c r="G22" s="8">
        <v>509.99999999999994</v>
      </c>
      <c r="H22" s="8">
        <v>500</v>
      </c>
      <c r="I22" s="8">
        <v>3771</v>
      </c>
      <c r="J22" s="8">
        <v>472</v>
      </c>
      <c r="K22" s="8">
        <v>218.00000000000003</v>
      </c>
      <c r="L22" s="8">
        <v>330</v>
      </c>
      <c r="M22" s="8">
        <v>268</v>
      </c>
      <c r="N22" s="8">
        <v>73</v>
      </c>
      <c r="O22" s="8">
        <v>433</v>
      </c>
      <c r="P22" s="8">
        <v>865</v>
      </c>
      <c r="Q22" s="8">
        <v>303</v>
      </c>
      <c r="R22" s="8">
        <v>7290.0000000000009</v>
      </c>
      <c r="S22" s="8">
        <v>2027</v>
      </c>
      <c r="T22" s="8">
        <v>1264</v>
      </c>
      <c r="U22" s="8">
        <v>159</v>
      </c>
      <c r="V22" s="8">
        <v>412</v>
      </c>
      <c r="W22" s="8">
        <v>1979</v>
      </c>
      <c r="X22" s="8">
        <v>186</v>
      </c>
      <c r="Y22" s="8">
        <v>259</v>
      </c>
      <c r="Z22" s="8">
        <v>505.99999999999994</v>
      </c>
      <c r="AA22" s="8">
        <v>1554.81</v>
      </c>
      <c r="AB22" s="8">
        <v>940</v>
      </c>
      <c r="AC22" s="8">
        <v>564</v>
      </c>
      <c r="AD22" s="8">
        <v>202.99999999999997</v>
      </c>
      <c r="AE22" s="8">
        <v>149</v>
      </c>
      <c r="AF22" s="8">
        <v>2926</v>
      </c>
      <c r="AG22" s="8">
        <v>935</v>
      </c>
      <c r="AH22" s="8">
        <v>221</v>
      </c>
      <c r="AI22" s="8">
        <v>3781</v>
      </c>
      <c r="AL22" s="7">
        <v>42369</v>
      </c>
      <c r="AM22" s="8">
        <v>58358.23</v>
      </c>
      <c r="AN22" s="8">
        <v>20890.02</v>
      </c>
      <c r="AO22" s="8">
        <v>15815.5</v>
      </c>
      <c r="AP22" s="8">
        <v>70299.75</v>
      </c>
      <c r="AQ22" s="8">
        <v>39463.730000000003</v>
      </c>
      <c r="AR22" s="8">
        <v>11057.32</v>
      </c>
      <c r="AS22" s="8">
        <v>7561.5</v>
      </c>
      <c r="AT22" s="8">
        <v>15930.86</v>
      </c>
      <c r="AU22" s="8">
        <v>52152.79</v>
      </c>
      <c r="AV22" s="8">
        <v>7380.44</v>
      </c>
      <c r="AW22" s="8">
        <v>38288.51</v>
      </c>
      <c r="AX22" s="8">
        <v>37805.82</v>
      </c>
      <c r="AY22" s="8">
        <v>11144.47</v>
      </c>
      <c r="AZ22" s="8">
        <v>6216.79</v>
      </c>
      <c r="BA22" s="8">
        <v>39384.269999999997</v>
      </c>
      <c r="BB22" s="8">
        <v>2898.2</v>
      </c>
      <c r="BC22" s="8">
        <v>3936.06</v>
      </c>
      <c r="BD22" s="8">
        <v>27199.21</v>
      </c>
      <c r="BE22" s="8">
        <v>10572.36</v>
      </c>
      <c r="BF22" s="8">
        <v>4978.63</v>
      </c>
      <c r="BG22" s="8">
        <v>6726.42</v>
      </c>
      <c r="BH22" s="8">
        <v>62051.09</v>
      </c>
      <c r="BI22" s="8">
        <v>3711.95</v>
      </c>
      <c r="BJ22" s="8">
        <v>18478.97</v>
      </c>
      <c r="BK22" s="8">
        <v>6618.28</v>
      </c>
      <c r="BL22" s="8">
        <v>12170.89</v>
      </c>
      <c r="BM22" s="8">
        <v>37364.51</v>
      </c>
      <c r="BN22" s="8">
        <v>6379.06</v>
      </c>
      <c r="BO22" s="8">
        <v>58686.81</v>
      </c>
      <c r="BP22" s="8">
        <v>8030.62</v>
      </c>
      <c r="BS22" s="7">
        <v>42369</v>
      </c>
      <c r="BT22" s="8">
        <v>6083.79</v>
      </c>
    </row>
    <row r="23" spans="5:72" x14ac:dyDescent="0.25">
      <c r="E23" s="7">
        <v>42398</v>
      </c>
      <c r="F23" s="8">
        <v>4488</v>
      </c>
      <c r="G23" s="8">
        <v>475</v>
      </c>
      <c r="H23" s="8">
        <v>516</v>
      </c>
      <c r="I23" s="8">
        <v>3897</v>
      </c>
      <c r="J23" s="8">
        <v>484.99999999999994</v>
      </c>
      <c r="K23" s="8">
        <v>204.99999999999997</v>
      </c>
      <c r="L23" s="8">
        <v>326</v>
      </c>
      <c r="M23" s="8">
        <v>244</v>
      </c>
      <c r="N23" s="8">
        <v>65</v>
      </c>
      <c r="O23" s="8">
        <v>405.99999999999994</v>
      </c>
      <c r="P23" s="8">
        <v>909</v>
      </c>
      <c r="Q23" s="8">
        <v>254</v>
      </c>
      <c r="R23" s="8">
        <v>6925</v>
      </c>
      <c r="S23" s="8">
        <v>2036</v>
      </c>
      <c r="T23" s="8">
        <v>1129</v>
      </c>
      <c r="U23" s="8">
        <v>157</v>
      </c>
      <c r="V23" s="8">
        <v>398</v>
      </c>
      <c r="W23" s="8">
        <v>1714</v>
      </c>
      <c r="X23" s="8">
        <v>180</v>
      </c>
      <c r="Y23" s="8">
        <v>245.00000000000003</v>
      </c>
      <c r="Z23" s="8">
        <v>463</v>
      </c>
      <c r="AA23" s="8">
        <v>1525.22</v>
      </c>
      <c r="AB23" s="8">
        <v>944</v>
      </c>
      <c r="AC23" s="8">
        <v>471</v>
      </c>
      <c r="AD23" s="8">
        <v>192</v>
      </c>
      <c r="AE23" s="8">
        <v>173</v>
      </c>
      <c r="AF23" s="8">
        <v>3085</v>
      </c>
      <c r="AG23" s="8">
        <v>956</v>
      </c>
      <c r="AH23" s="8">
        <v>224.00000000000003</v>
      </c>
      <c r="AI23" s="8">
        <v>3436</v>
      </c>
      <c r="AL23" s="7">
        <v>42398</v>
      </c>
      <c r="AM23" s="8">
        <v>56727.519999999997</v>
      </c>
      <c r="AN23" s="8">
        <v>19465.82</v>
      </c>
      <c r="AO23" s="8">
        <v>16336.39</v>
      </c>
      <c r="AP23" s="8">
        <v>72648.81</v>
      </c>
      <c r="AQ23" s="8">
        <v>48300.81</v>
      </c>
      <c r="AR23" s="8">
        <v>10383.040000000001</v>
      </c>
      <c r="AS23" s="8">
        <v>7488.14</v>
      </c>
      <c r="AT23" s="8">
        <v>14485.31</v>
      </c>
      <c r="AU23" s="8">
        <v>46721.25</v>
      </c>
      <c r="AV23" s="8">
        <v>6888.43</v>
      </c>
      <c r="AW23" s="8">
        <v>40297.22</v>
      </c>
      <c r="AX23" s="8">
        <v>31635.55</v>
      </c>
      <c r="AY23" s="8">
        <v>10433.870000000001</v>
      </c>
      <c r="AZ23" s="8">
        <v>6244.39</v>
      </c>
      <c r="BA23" s="8">
        <v>35179.75</v>
      </c>
      <c r="BB23" s="8">
        <v>2850.9</v>
      </c>
      <c r="BC23" s="8">
        <v>3797.55</v>
      </c>
      <c r="BD23" s="8">
        <v>23551.33</v>
      </c>
      <c r="BE23" s="8">
        <v>10204.709999999999</v>
      </c>
      <c r="BF23" s="8">
        <v>4715.16</v>
      </c>
      <c r="BG23" s="8">
        <v>6156.85</v>
      </c>
      <c r="BH23" s="8">
        <v>60870.2</v>
      </c>
      <c r="BI23" s="8">
        <v>3727.78</v>
      </c>
      <c r="BJ23" s="8">
        <v>15440.12</v>
      </c>
      <c r="BK23" s="8">
        <v>6269.61</v>
      </c>
      <c r="BL23" s="8">
        <v>14116.6</v>
      </c>
      <c r="BM23" s="8">
        <v>39594.720000000001</v>
      </c>
      <c r="BN23" s="8">
        <v>6522.26</v>
      </c>
      <c r="BO23" s="8">
        <v>59456.92</v>
      </c>
      <c r="BP23" s="8">
        <v>7298.95</v>
      </c>
      <c r="BS23" s="7">
        <v>42398</v>
      </c>
      <c r="BT23" s="8">
        <v>6097.09</v>
      </c>
    </row>
    <row r="24" spans="5:72" x14ac:dyDescent="0.25">
      <c r="E24" s="7">
        <v>42429</v>
      </c>
      <c r="F24" s="8">
        <v>4107</v>
      </c>
      <c r="G24" s="8">
        <v>433</v>
      </c>
      <c r="H24" s="8">
        <v>513</v>
      </c>
      <c r="I24" s="8">
        <v>3926</v>
      </c>
      <c r="J24" s="8">
        <v>486.00000000000006</v>
      </c>
      <c r="K24" s="8">
        <v>208</v>
      </c>
      <c r="L24" s="8">
        <v>334</v>
      </c>
      <c r="M24" s="8">
        <v>227</v>
      </c>
      <c r="N24" s="8">
        <v>72</v>
      </c>
      <c r="O24" s="8">
        <v>407</v>
      </c>
      <c r="P24" s="8">
        <v>889</v>
      </c>
      <c r="Q24" s="8">
        <v>225</v>
      </c>
      <c r="R24" s="8">
        <v>6765.0000000000009</v>
      </c>
      <c r="S24" s="8">
        <v>2184</v>
      </c>
      <c r="T24" s="8">
        <v>1038</v>
      </c>
      <c r="U24" s="8">
        <v>166</v>
      </c>
      <c r="V24" s="8">
        <v>393</v>
      </c>
      <c r="W24" s="8">
        <v>1904</v>
      </c>
      <c r="X24" s="8">
        <v>220.00000000000003</v>
      </c>
      <c r="Y24" s="8">
        <v>254</v>
      </c>
      <c r="Z24" s="8">
        <v>445</v>
      </c>
      <c r="AA24" s="8">
        <v>1648.6799999999998</v>
      </c>
      <c r="AB24" s="8">
        <v>1002</v>
      </c>
      <c r="AC24" s="8">
        <v>430</v>
      </c>
      <c r="AD24" s="8">
        <v>186</v>
      </c>
      <c r="AE24" s="8">
        <v>180</v>
      </c>
      <c r="AF24" s="8">
        <v>3092</v>
      </c>
      <c r="AG24" s="8">
        <v>926</v>
      </c>
      <c r="AH24" s="8">
        <v>220.00000000000003</v>
      </c>
      <c r="AI24" s="8">
        <v>3369</v>
      </c>
      <c r="AL24" s="7">
        <v>42429</v>
      </c>
      <c r="AM24" s="8">
        <v>51922.05</v>
      </c>
      <c r="AN24" s="8">
        <v>17741.64</v>
      </c>
      <c r="AO24" s="8">
        <v>16245.15</v>
      </c>
      <c r="AP24" s="8">
        <v>73180.25</v>
      </c>
      <c r="AQ24" s="8">
        <v>48468.93</v>
      </c>
      <c r="AR24" s="8">
        <v>10545.97</v>
      </c>
      <c r="AS24" s="8">
        <v>7625.03</v>
      </c>
      <c r="AT24" s="8">
        <v>13504.04</v>
      </c>
      <c r="AU24" s="8">
        <v>51733.11</v>
      </c>
      <c r="AV24" s="8">
        <v>6888.73</v>
      </c>
      <c r="AW24" s="8">
        <v>39375.040000000001</v>
      </c>
      <c r="AX24" s="8">
        <v>28030.38</v>
      </c>
      <c r="AY24" s="8">
        <v>10192.799999999999</v>
      </c>
      <c r="AZ24" s="8">
        <v>6718.45</v>
      </c>
      <c r="BA24" s="8">
        <v>32349.93</v>
      </c>
      <c r="BB24" s="8">
        <v>3018.27</v>
      </c>
      <c r="BC24" s="8">
        <v>3736.92</v>
      </c>
      <c r="BD24" s="8">
        <v>26167.1</v>
      </c>
      <c r="BE24" s="8">
        <v>12484.72</v>
      </c>
      <c r="BF24" s="8">
        <v>4894.1400000000003</v>
      </c>
      <c r="BG24" s="8">
        <v>5912.74</v>
      </c>
      <c r="BH24" s="8">
        <v>69403.429999999993</v>
      </c>
      <c r="BI24" s="8">
        <v>3958.92</v>
      </c>
      <c r="BJ24" s="8">
        <v>14111.57</v>
      </c>
      <c r="BK24" s="8">
        <v>6068.75</v>
      </c>
      <c r="BL24" s="8">
        <v>14686.52</v>
      </c>
      <c r="BM24" s="8">
        <v>39684.519999999997</v>
      </c>
      <c r="BN24" s="8">
        <v>6310.88</v>
      </c>
      <c r="BO24" s="8">
        <v>58343.83</v>
      </c>
      <c r="BP24" s="8">
        <v>7160.48</v>
      </c>
      <c r="BS24" s="7">
        <v>42429</v>
      </c>
      <c r="BT24" s="8">
        <v>6174.9</v>
      </c>
    </row>
    <row r="25" spans="5:72" x14ac:dyDescent="0.25">
      <c r="E25" s="7">
        <v>42460</v>
      </c>
      <c r="F25" s="8">
        <v>3902.0000000000005</v>
      </c>
      <c r="G25" s="8">
        <v>451</v>
      </c>
      <c r="H25" s="8">
        <v>509</v>
      </c>
      <c r="I25" s="8">
        <v>4090</v>
      </c>
      <c r="J25" s="8">
        <v>440.00000000000006</v>
      </c>
      <c r="K25" s="8">
        <v>227.99999999999997</v>
      </c>
      <c r="L25" s="8">
        <v>377</v>
      </c>
      <c r="M25" s="8">
        <v>235</v>
      </c>
      <c r="N25" s="8">
        <v>68</v>
      </c>
      <c r="O25" s="8">
        <v>388</v>
      </c>
      <c r="P25" s="8">
        <v>911</v>
      </c>
      <c r="Q25" s="8">
        <v>224.00000000000003</v>
      </c>
      <c r="R25" s="8">
        <v>5400</v>
      </c>
      <c r="S25" s="8">
        <v>2085</v>
      </c>
      <c r="T25" s="8">
        <v>1074</v>
      </c>
      <c r="U25" s="8">
        <v>177</v>
      </c>
      <c r="V25" s="8">
        <v>421</v>
      </c>
      <c r="W25" s="8">
        <v>1955</v>
      </c>
      <c r="X25" s="8">
        <v>221</v>
      </c>
      <c r="Y25" s="8">
        <v>276</v>
      </c>
      <c r="Z25" s="8">
        <v>455.99999999999994</v>
      </c>
      <c r="AA25" s="8">
        <v>1691.94</v>
      </c>
      <c r="AB25" s="8">
        <v>1076</v>
      </c>
      <c r="AC25" s="8">
        <v>473.00000000000006</v>
      </c>
      <c r="AD25" s="8">
        <v>190</v>
      </c>
      <c r="AE25" s="8">
        <v>192</v>
      </c>
      <c r="AF25" s="8">
        <v>3152</v>
      </c>
      <c r="AG25" s="8">
        <v>923</v>
      </c>
      <c r="AH25" s="8">
        <v>221</v>
      </c>
      <c r="AI25" s="8">
        <v>3402.0000000000005</v>
      </c>
      <c r="AL25" s="7">
        <v>42460</v>
      </c>
      <c r="AM25" s="8">
        <v>49347.14</v>
      </c>
      <c r="AN25" s="8">
        <v>18467.95</v>
      </c>
      <c r="AO25" s="8">
        <v>16128.39</v>
      </c>
      <c r="AP25" s="8">
        <v>76247.06</v>
      </c>
      <c r="AQ25" s="8">
        <v>43873.61</v>
      </c>
      <c r="AR25" s="8">
        <v>11545.5</v>
      </c>
      <c r="AS25" s="8">
        <v>8592.5499999999993</v>
      </c>
      <c r="AT25" s="8">
        <v>13992.14</v>
      </c>
      <c r="AU25" s="8">
        <v>48548.41</v>
      </c>
      <c r="AV25" s="8">
        <v>6590.96</v>
      </c>
      <c r="AW25" s="8">
        <v>40331.4</v>
      </c>
      <c r="AX25" s="8">
        <v>27966.27</v>
      </c>
      <c r="AY25" s="8">
        <v>8126.45</v>
      </c>
      <c r="AZ25" s="8">
        <v>6414.13</v>
      </c>
      <c r="BA25" s="8">
        <v>33470.550000000003</v>
      </c>
      <c r="BB25" s="8">
        <v>3216.58</v>
      </c>
      <c r="BC25" s="8">
        <v>3992.04</v>
      </c>
      <c r="BD25" s="8">
        <v>26877.06</v>
      </c>
      <c r="BE25" s="8">
        <v>12539.96</v>
      </c>
      <c r="BF25" s="8">
        <v>5317.36</v>
      </c>
      <c r="BG25" s="8">
        <v>6064.18</v>
      </c>
      <c r="BH25" s="8">
        <v>72336.460000000006</v>
      </c>
      <c r="BI25" s="8">
        <v>4251.47</v>
      </c>
      <c r="BJ25" s="8">
        <v>15506.13</v>
      </c>
      <c r="BK25" s="8">
        <v>6201.18</v>
      </c>
      <c r="BL25" s="8">
        <v>15614.63</v>
      </c>
      <c r="BM25" s="8">
        <v>40461.040000000001</v>
      </c>
      <c r="BN25" s="8">
        <v>6293.83</v>
      </c>
      <c r="BO25" s="8">
        <v>58747.53</v>
      </c>
      <c r="BP25" s="8">
        <v>7232.61</v>
      </c>
      <c r="BS25" s="7">
        <v>42460</v>
      </c>
      <c r="BT25" s="8">
        <v>6241.89</v>
      </c>
    </row>
    <row r="26" spans="5:72" x14ac:dyDescent="0.25">
      <c r="E26" s="7">
        <v>42489</v>
      </c>
      <c r="F26" s="8">
        <v>3928</v>
      </c>
      <c r="G26" s="8">
        <v>426.99999999999994</v>
      </c>
      <c r="H26" s="8">
        <v>476.99999999999994</v>
      </c>
      <c r="I26" s="8">
        <v>4170</v>
      </c>
      <c r="J26" s="8">
        <v>443</v>
      </c>
      <c r="K26" s="8">
        <v>238</v>
      </c>
      <c r="L26" s="8">
        <v>364</v>
      </c>
      <c r="M26" s="8">
        <v>223</v>
      </c>
      <c r="N26" s="8">
        <v>67</v>
      </c>
      <c r="O26" s="8">
        <v>405</v>
      </c>
      <c r="P26" s="8">
        <v>899</v>
      </c>
      <c r="Q26" s="8">
        <v>231</v>
      </c>
      <c r="R26" s="8">
        <v>5085</v>
      </c>
      <c r="S26" s="8">
        <v>1987</v>
      </c>
      <c r="T26" s="8">
        <v>1113</v>
      </c>
      <c r="U26" s="8">
        <v>176</v>
      </c>
      <c r="V26" s="8">
        <v>386</v>
      </c>
      <c r="W26" s="8">
        <v>2300</v>
      </c>
      <c r="X26" s="8">
        <v>219</v>
      </c>
      <c r="Y26" s="8">
        <v>289</v>
      </c>
      <c r="Z26" s="8">
        <v>426.99999999999994</v>
      </c>
      <c r="AA26" s="8">
        <v>1798.37</v>
      </c>
      <c r="AB26" s="8">
        <v>1108</v>
      </c>
      <c r="AC26" s="8">
        <v>552</v>
      </c>
      <c r="AD26" s="8">
        <v>184</v>
      </c>
      <c r="AE26" s="8">
        <v>172</v>
      </c>
      <c r="AF26" s="8">
        <v>3054</v>
      </c>
      <c r="AG26" s="8">
        <v>940</v>
      </c>
      <c r="AH26" s="8">
        <v>219</v>
      </c>
      <c r="AI26" s="8">
        <v>3327.0000000000005</v>
      </c>
      <c r="AL26" s="7">
        <v>42489</v>
      </c>
      <c r="AM26" s="8">
        <v>49669.59</v>
      </c>
      <c r="AN26" s="8">
        <v>17545.8</v>
      </c>
      <c r="AO26" s="8">
        <v>15143.15</v>
      </c>
      <c r="AP26" s="8">
        <v>77738.44</v>
      </c>
      <c r="AQ26" s="8">
        <v>44148.03</v>
      </c>
      <c r="AR26" s="8">
        <v>12088.04</v>
      </c>
      <c r="AS26" s="8">
        <v>8287.6299999999992</v>
      </c>
      <c r="AT26" s="8">
        <v>13272.3</v>
      </c>
      <c r="AU26" s="8">
        <v>47870.36</v>
      </c>
      <c r="AV26" s="8">
        <v>6873.25</v>
      </c>
      <c r="AW26" s="8">
        <v>39839.660000000003</v>
      </c>
      <c r="AX26" s="8">
        <v>28976.37</v>
      </c>
      <c r="AY26" s="8">
        <v>7633.42</v>
      </c>
      <c r="AZ26" s="8">
        <v>6112.65</v>
      </c>
      <c r="BA26" s="8">
        <v>34667.97</v>
      </c>
      <c r="BB26" s="8">
        <v>3203.84</v>
      </c>
      <c r="BC26" s="8">
        <v>3649.54</v>
      </c>
      <c r="BD26" s="8">
        <v>31621.360000000001</v>
      </c>
      <c r="BE26" s="8">
        <v>12310.18</v>
      </c>
      <c r="BF26" s="8">
        <v>5561.54</v>
      </c>
      <c r="BG26" s="8">
        <v>5682.2</v>
      </c>
      <c r="BH26" s="8">
        <v>76886.62</v>
      </c>
      <c r="BI26" s="8">
        <v>4377.91</v>
      </c>
      <c r="BJ26" s="8">
        <v>18116.46</v>
      </c>
      <c r="BK26" s="8">
        <v>6016.56</v>
      </c>
      <c r="BL26" s="8">
        <v>14010.83</v>
      </c>
      <c r="BM26" s="8">
        <v>39203.25</v>
      </c>
      <c r="BN26" s="8">
        <v>6406.34</v>
      </c>
      <c r="BO26" s="8">
        <v>58216.37</v>
      </c>
      <c r="BP26" s="8">
        <v>7071.88</v>
      </c>
      <c r="BS26" s="7">
        <v>42489</v>
      </c>
      <c r="BT26" s="8">
        <v>6230.79</v>
      </c>
    </row>
    <row r="27" spans="5:72" x14ac:dyDescent="0.25">
      <c r="E27" s="7">
        <v>42521</v>
      </c>
      <c r="F27" s="8">
        <v>4028</v>
      </c>
      <c r="G27" s="8">
        <v>444.00000000000006</v>
      </c>
      <c r="H27" s="8">
        <v>484</v>
      </c>
      <c r="I27" s="8">
        <v>4198</v>
      </c>
      <c r="J27" s="8">
        <v>443</v>
      </c>
      <c r="K27" s="8">
        <v>204</v>
      </c>
      <c r="L27" s="8">
        <v>367</v>
      </c>
      <c r="M27" s="8">
        <v>239</v>
      </c>
      <c r="N27" s="8">
        <v>72</v>
      </c>
      <c r="O27" s="8">
        <v>363</v>
      </c>
      <c r="P27" s="8">
        <v>928.99999999999989</v>
      </c>
      <c r="Q27" s="8">
        <v>248</v>
      </c>
      <c r="R27" s="8">
        <v>5440</v>
      </c>
      <c r="S27" s="8">
        <v>2102</v>
      </c>
      <c r="T27" s="8">
        <v>1139</v>
      </c>
      <c r="U27" s="8">
        <v>180</v>
      </c>
      <c r="V27" s="8">
        <v>422</v>
      </c>
      <c r="W27" s="8">
        <v>1942.0000000000002</v>
      </c>
      <c r="X27" s="8">
        <v>202.99999999999997</v>
      </c>
      <c r="Y27" s="8">
        <v>269</v>
      </c>
      <c r="Z27" s="8">
        <v>461.00000000000006</v>
      </c>
      <c r="AA27" s="8">
        <v>1679.61</v>
      </c>
      <c r="AB27" s="8">
        <v>1122</v>
      </c>
      <c r="AC27" s="8">
        <v>529</v>
      </c>
      <c r="AD27" s="8">
        <v>204.99999999999997</v>
      </c>
      <c r="AE27" s="8">
        <v>165</v>
      </c>
      <c r="AF27" s="8">
        <v>3146</v>
      </c>
      <c r="AG27" s="8">
        <v>969.99999999999989</v>
      </c>
      <c r="AH27" s="8">
        <v>231</v>
      </c>
      <c r="AI27" s="8">
        <v>3619</v>
      </c>
      <c r="AL27" s="7">
        <v>42521</v>
      </c>
      <c r="AM27" s="8">
        <v>50936.99</v>
      </c>
      <c r="AN27" s="8">
        <v>18253.14</v>
      </c>
      <c r="AO27" s="8">
        <v>15344.86</v>
      </c>
      <c r="AP27" s="8">
        <v>78263.75</v>
      </c>
      <c r="AQ27" s="8">
        <v>43958.17</v>
      </c>
      <c r="AR27" s="8">
        <v>11057.3</v>
      </c>
      <c r="AS27" s="8">
        <v>8345.42</v>
      </c>
      <c r="AT27" s="8">
        <v>14242.18</v>
      </c>
      <c r="AU27" s="8">
        <v>51403.360000000001</v>
      </c>
      <c r="AV27" s="8">
        <v>6163.95</v>
      </c>
      <c r="AW27" s="8">
        <v>41160.949999999997</v>
      </c>
      <c r="AX27" s="8">
        <v>31158.43</v>
      </c>
      <c r="AY27" s="8">
        <v>8098.05</v>
      </c>
      <c r="AZ27" s="8">
        <v>6480.34</v>
      </c>
      <c r="BA27" s="8">
        <v>35544.370000000003</v>
      </c>
      <c r="BB27" s="8">
        <v>3293.73</v>
      </c>
      <c r="BC27" s="8">
        <v>3989.46</v>
      </c>
      <c r="BD27" s="8">
        <v>26700.84</v>
      </c>
      <c r="BE27" s="8">
        <v>11381.68</v>
      </c>
      <c r="BF27" s="8">
        <v>5169.9399999999996</v>
      </c>
      <c r="BG27" s="8">
        <v>6125.2</v>
      </c>
      <c r="BH27" s="8">
        <v>71809.23</v>
      </c>
      <c r="BI27" s="8">
        <v>4433.25</v>
      </c>
      <c r="BJ27" s="8">
        <v>17375.07</v>
      </c>
      <c r="BK27" s="8">
        <v>6705.77</v>
      </c>
      <c r="BL27" s="8">
        <v>13495.54</v>
      </c>
      <c r="BM27" s="8">
        <v>40377.629999999997</v>
      </c>
      <c r="BN27" s="8">
        <v>6614.32</v>
      </c>
      <c r="BO27" s="8">
        <v>61317.120000000003</v>
      </c>
      <c r="BP27" s="8">
        <v>7694.2</v>
      </c>
      <c r="BS27" s="7">
        <v>42521</v>
      </c>
      <c r="BT27" s="8">
        <v>6504.33</v>
      </c>
    </row>
    <row r="28" spans="5:72" x14ac:dyDescent="0.25">
      <c r="E28" s="7">
        <v>42551</v>
      </c>
      <c r="F28" s="8">
        <v>4467</v>
      </c>
      <c r="G28" s="8">
        <v>389</v>
      </c>
      <c r="H28" s="8">
        <v>524</v>
      </c>
      <c r="I28" s="8">
        <v>4843</v>
      </c>
      <c r="J28" s="8">
        <v>409.99999999999994</v>
      </c>
      <c r="K28" s="8">
        <v>225.99999999999997</v>
      </c>
      <c r="L28" s="8">
        <v>323</v>
      </c>
      <c r="M28" s="8">
        <v>191</v>
      </c>
      <c r="N28" s="8">
        <v>54</v>
      </c>
      <c r="O28" s="8">
        <v>305</v>
      </c>
      <c r="P28" s="8">
        <v>1011</v>
      </c>
      <c r="Q28" s="8">
        <v>172</v>
      </c>
      <c r="R28" s="8">
        <v>4930</v>
      </c>
      <c r="S28" s="8">
        <v>1447</v>
      </c>
      <c r="T28" s="8">
        <v>1038</v>
      </c>
      <c r="U28" s="8">
        <v>193</v>
      </c>
      <c r="V28" s="8">
        <v>365</v>
      </c>
      <c r="W28" s="8">
        <v>2294</v>
      </c>
      <c r="X28" s="8">
        <v>233</v>
      </c>
      <c r="Y28" s="8">
        <v>231.99999999999997</v>
      </c>
      <c r="Z28" s="8">
        <v>401</v>
      </c>
      <c r="AA28" s="8">
        <v>2050.1999999999998</v>
      </c>
      <c r="AB28" s="8">
        <v>1153</v>
      </c>
      <c r="AC28" s="8">
        <v>565</v>
      </c>
      <c r="AD28" s="8">
        <v>132</v>
      </c>
      <c r="AE28" s="8">
        <v>175</v>
      </c>
      <c r="AF28" s="8">
        <v>3579</v>
      </c>
      <c r="AG28" s="8">
        <v>1035</v>
      </c>
      <c r="AH28" s="8">
        <v>227.99999999999997</v>
      </c>
      <c r="AI28" s="8">
        <v>3000</v>
      </c>
      <c r="AL28" s="7">
        <v>42551</v>
      </c>
      <c r="AM28" s="8">
        <v>56488.47</v>
      </c>
      <c r="AN28" s="8">
        <v>15985.11</v>
      </c>
      <c r="AO28" s="8">
        <v>16628.95</v>
      </c>
      <c r="AP28" s="8">
        <v>90289.25</v>
      </c>
      <c r="AQ28" s="8">
        <v>40702.61</v>
      </c>
      <c r="AR28" s="8">
        <v>12328.39</v>
      </c>
      <c r="AS28" s="8">
        <v>7314.47</v>
      </c>
      <c r="AT28" s="8">
        <v>11350.95</v>
      </c>
      <c r="AU28" s="8">
        <v>38584.639999999999</v>
      </c>
      <c r="AV28" s="8">
        <v>5175.3</v>
      </c>
      <c r="AW28" s="8">
        <v>44799.69</v>
      </c>
      <c r="AX28" s="8">
        <v>21723.45</v>
      </c>
      <c r="AY28" s="8">
        <v>7289.99</v>
      </c>
      <c r="AZ28" s="8">
        <v>4461.0200000000004</v>
      </c>
      <c r="BA28" s="8">
        <v>32418.45</v>
      </c>
      <c r="BB28" s="8">
        <v>3533.31</v>
      </c>
      <c r="BC28" s="8">
        <v>3443.8</v>
      </c>
      <c r="BD28" s="8">
        <v>31532.7</v>
      </c>
      <c r="BE28" s="8">
        <v>13082.63</v>
      </c>
      <c r="BF28" s="8">
        <v>4473</v>
      </c>
      <c r="BG28" s="8">
        <v>5324.56</v>
      </c>
      <c r="BH28" s="8">
        <v>88689.55</v>
      </c>
      <c r="BI28" s="8">
        <v>4556.04</v>
      </c>
      <c r="BJ28" s="8">
        <v>18533.849999999999</v>
      </c>
      <c r="BK28" s="8">
        <v>4319.54</v>
      </c>
      <c r="BL28" s="8">
        <v>14296.64</v>
      </c>
      <c r="BM28" s="8">
        <v>45934.98</v>
      </c>
      <c r="BN28" s="8">
        <v>7057.54</v>
      </c>
      <c r="BO28" s="8">
        <v>60573.35</v>
      </c>
      <c r="BP28" s="8">
        <v>6379.38</v>
      </c>
      <c r="BS28" s="7">
        <v>42551</v>
      </c>
      <c r="BT28" s="8">
        <v>6724.43</v>
      </c>
    </row>
    <row r="29" spans="5:72" x14ac:dyDescent="0.25">
      <c r="E29" s="7">
        <v>42580</v>
      </c>
      <c r="F29" s="8">
        <v>5048</v>
      </c>
      <c r="G29" s="8">
        <v>386</v>
      </c>
      <c r="H29" s="8">
        <v>534</v>
      </c>
      <c r="I29" s="8">
        <v>4824</v>
      </c>
      <c r="J29" s="8">
        <v>413</v>
      </c>
      <c r="K29" s="8">
        <v>241</v>
      </c>
      <c r="L29" s="8">
        <v>336</v>
      </c>
      <c r="M29" s="8">
        <v>206</v>
      </c>
      <c r="N29" s="8">
        <v>53</v>
      </c>
      <c r="O29" s="8">
        <v>305</v>
      </c>
      <c r="P29" s="8">
        <v>999</v>
      </c>
      <c r="Q29" s="8">
        <v>193</v>
      </c>
      <c r="R29" s="8">
        <v>5025</v>
      </c>
      <c r="S29" s="8">
        <v>1687</v>
      </c>
      <c r="T29" s="8">
        <v>1102</v>
      </c>
      <c r="U29" s="8">
        <v>215</v>
      </c>
      <c r="V29" s="8">
        <v>405</v>
      </c>
      <c r="W29" s="8">
        <v>2461</v>
      </c>
      <c r="X29" s="8">
        <v>259</v>
      </c>
      <c r="Y29" s="8">
        <v>224.00000000000003</v>
      </c>
      <c r="Z29" s="8">
        <v>445</v>
      </c>
      <c r="AA29" s="8">
        <v>1952.33</v>
      </c>
      <c r="AB29" s="8">
        <v>1263</v>
      </c>
      <c r="AC29" s="8">
        <v>605</v>
      </c>
      <c r="AD29" s="8">
        <v>155</v>
      </c>
      <c r="AE29" s="8">
        <v>156</v>
      </c>
      <c r="AF29" s="8">
        <v>3534.0000000000005</v>
      </c>
      <c r="AG29" s="8">
        <v>1017</v>
      </c>
      <c r="AH29" s="8">
        <v>229.99999999999997</v>
      </c>
      <c r="AI29" s="8">
        <v>3315</v>
      </c>
      <c r="AL29" s="7">
        <v>42580</v>
      </c>
      <c r="AM29" s="8">
        <v>63837.75</v>
      </c>
      <c r="AN29" s="8">
        <v>15871.56</v>
      </c>
      <c r="AO29" s="8">
        <v>16949.7</v>
      </c>
      <c r="AP29" s="8">
        <v>89945</v>
      </c>
      <c r="AQ29" s="8">
        <v>41035.75</v>
      </c>
      <c r="AR29" s="8">
        <v>13181.26</v>
      </c>
      <c r="AS29" s="8">
        <v>7600.15</v>
      </c>
      <c r="AT29" s="8">
        <v>12243.79</v>
      </c>
      <c r="AU29" s="8">
        <v>37935.14</v>
      </c>
      <c r="AV29" s="8">
        <v>5187.5200000000004</v>
      </c>
      <c r="AW29" s="8">
        <v>44268.32</v>
      </c>
      <c r="AX29" s="8">
        <v>24356.85</v>
      </c>
      <c r="AY29" s="8">
        <v>7402.32</v>
      </c>
      <c r="AZ29" s="8">
        <v>5200.93</v>
      </c>
      <c r="BA29" s="8">
        <v>34430.269999999997</v>
      </c>
      <c r="BB29" s="8">
        <v>3931.99</v>
      </c>
      <c r="BC29" s="8">
        <v>3824.24</v>
      </c>
      <c r="BD29" s="8">
        <v>33835.11</v>
      </c>
      <c r="BE29" s="8">
        <v>14544.43</v>
      </c>
      <c r="BF29" s="8">
        <v>4319.01</v>
      </c>
      <c r="BG29" s="8">
        <v>5916.68</v>
      </c>
      <c r="BH29" s="8">
        <v>84455.99</v>
      </c>
      <c r="BI29" s="8">
        <v>4990.7</v>
      </c>
      <c r="BJ29" s="8">
        <v>19849.439999999999</v>
      </c>
      <c r="BK29" s="8">
        <v>5050.8900000000003</v>
      </c>
      <c r="BL29" s="8">
        <v>12751.73</v>
      </c>
      <c r="BM29" s="8">
        <v>45351.01</v>
      </c>
      <c r="BN29" s="8">
        <v>6934.8</v>
      </c>
      <c r="BO29" s="8">
        <v>61078.91</v>
      </c>
      <c r="BP29" s="8">
        <v>7069.44</v>
      </c>
      <c r="BS29" s="7">
        <v>42580</v>
      </c>
      <c r="BT29" s="8">
        <v>6781.51</v>
      </c>
    </row>
    <row r="30" spans="5:72" x14ac:dyDescent="0.25">
      <c r="E30" s="7">
        <v>42613</v>
      </c>
      <c r="F30" s="8">
        <v>4909</v>
      </c>
      <c r="G30" s="8">
        <v>423.00000000000006</v>
      </c>
      <c r="H30" s="8">
        <v>539</v>
      </c>
      <c r="I30" s="8">
        <v>4725</v>
      </c>
      <c r="J30" s="8">
        <v>386</v>
      </c>
      <c r="K30" s="8">
        <v>233</v>
      </c>
      <c r="L30" s="8">
        <v>371</v>
      </c>
      <c r="M30" s="8">
        <v>210</v>
      </c>
      <c r="N30" s="8">
        <v>59</v>
      </c>
      <c r="O30" s="8">
        <v>330</v>
      </c>
      <c r="P30" s="8">
        <v>965</v>
      </c>
      <c r="Q30" s="8">
        <v>202</v>
      </c>
      <c r="R30" s="8">
        <v>5525</v>
      </c>
      <c r="S30" s="8">
        <v>1823.9999999999998</v>
      </c>
      <c r="T30" s="8">
        <v>1126</v>
      </c>
      <c r="U30" s="8">
        <v>214</v>
      </c>
      <c r="V30" s="8">
        <v>409.99999999999994</v>
      </c>
      <c r="W30" s="8">
        <v>2301</v>
      </c>
      <c r="X30" s="8">
        <v>252</v>
      </c>
      <c r="Y30" s="8">
        <v>240</v>
      </c>
      <c r="Z30" s="8">
        <v>473.00000000000006</v>
      </c>
      <c r="AA30" s="8">
        <v>1872.0500000000002</v>
      </c>
      <c r="AB30" s="8">
        <v>1341</v>
      </c>
      <c r="AC30" s="8">
        <v>642</v>
      </c>
      <c r="AD30" s="8">
        <v>161</v>
      </c>
      <c r="AE30" s="8">
        <v>166</v>
      </c>
      <c r="AF30" s="8">
        <v>3529</v>
      </c>
      <c r="AG30" s="8">
        <v>972.00000000000011</v>
      </c>
      <c r="AH30" s="8">
        <v>229.99999999999997</v>
      </c>
      <c r="AI30" s="8">
        <v>3584.0000000000005</v>
      </c>
      <c r="AL30" s="7">
        <v>42613</v>
      </c>
      <c r="AM30" s="8">
        <v>62098.01</v>
      </c>
      <c r="AN30" s="8">
        <v>17385.34</v>
      </c>
      <c r="AO30" s="8">
        <v>17094.650000000001</v>
      </c>
      <c r="AP30" s="8">
        <v>88089.94</v>
      </c>
      <c r="AQ30" s="8">
        <v>38458.49</v>
      </c>
      <c r="AR30" s="8">
        <v>12717.01</v>
      </c>
      <c r="AS30" s="8">
        <v>8357.59</v>
      </c>
      <c r="AT30" s="8">
        <v>12518</v>
      </c>
      <c r="AU30" s="8">
        <v>42360.31</v>
      </c>
      <c r="AV30" s="8">
        <v>5600.26</v>
      </c>
      <c r="AW30" s="8">
        <v>42978.65</v>
      </c>
      <c r="AX30" s="8">
        <v>25508.93</v>
      </c>
      <c r="AY30" s="8">
        <v>8138.86</v>
      </c>
      <c r="AZ30" s="8">
        <v>5623.79</v>
      </c>
      <c r="BA30" s="8">
        <v>35166.03</v>
      </c>
      <c r="BB30" s="8">
        <v>3911.87</v>
      </c>
      <c r="BC30" s="8">
        <v>3855.48</v>
      </c>
      <c r="BD30" s="8">
        <v>31631.48</v>
      </c>
      <c r="BE30" s="8">
        <v>14158.38</v>
      </c>
      <c r="BF30" s="8">
        <v>4627.28</v>
      </c>
      <c r="BG30" s="8">
        <v>6291.84</v>
      </c>
      <c r="BH30" s="8">
        <v>80982.710000000006</v>
      </c>
      <c r="BI30" s="8">
        <v>5301.27</v>
      </c>
      <c r="BJ30" s="8">
        <v>21077.85</v>
      </c>
      <c r="BK30" s="8">
        <v>5266.38</v>
      </c>
      <c r="BL30" s="8">
        <v>13597.89</v>
      </c>
      <c r="BM30" s="8">
        <v>45293.25</v>
      </c>
      <c r="BN30" s="8">
        <v>6624.54</v>
      </c>
      <c r="BO30" s="8">
        <v>61163.74</v>
      </c>
      <c r="BP30" s="8">
        <v>7643.14</v>
      </c>
      <c r="BS30" s="7">
        <v>42613</v>
      </c>
      <c r="BT30" s="8">
        <v>6899.33</v>
      </c>
    </row>
    <row r="31" spans="5:72" x14ac:dyDescent="0.25">
      <c r="E31" s="7">
        <v>42643</v>
      </c>
      <c r="F31" s="8">
        <v>5004</v>
      </c>
      <c r="G31" s="8">
        <v>434.99999999999994</v>
      </c>
      <c r="H31" s="8">
        <v>524</v>
      </c>
      <c r="I31" s="8">
        <v>4930</v>
      </c>
      <c r="J31" s="8">
        <v>389</v>
      </c>
      <c r="K31" s="8">
        <v>227.99999999999997</v>
      </c>
      <c r="L31" s="8">
        <v>377</v>
      </c>
      <c r="M31" s="8">
        <v>219</v>
      </c>
      <c r="N31" s="8">
        <v>55.000000000000007</v>
      </c>
      <c r="O31" s="8">
        <v>317</v>
      </c>
      <c r="P31" s="8">
        <v>1007</v>
      </c>
      <c r="Q31" s="8">
        <v>180</v>
      </c>
      <c r="R31" s="8">
        <v>4776</v>
      </c>
      <c r="S31" s="8">
        <v>1814.9999999999998</v>
      </c>
      <c r="T31" s="8">
        <v>1128</v>
      </c>
      <c r="U31" s="8">
        <v>222.00000000000003</v>
      </c>
      <c r="V31" s="8">
        <v>422</v>
      </c>
      <c r="W31" s="8">
        <v>2574</v>
      </c>
      <c r="X31" s="8">
        <v>236</v>
      </c>
      <c r="Y31" s="8">
        <v>246</v>
      </c>
      <c r="Z31" s="8">
        <v>458</v>
      </c>
      <c r="AA31" s="8">
        <v>1917.93</v>
      </c>
      <c r="AB31" s="8">
        <v>1464</v>
      </c>
      <c r="AC31" s="8">
        <v>628</v>
      </c>
      <c r="AD31" s="8">
        <v>154</v>
      </c>
      <c r="AE31" s="8">
        <v>183</v>
      </c>
      <c r="AF31" s="8">
        <v>3654</v>
      </c>
      <c r="AG31" s="8">
        <v>1002.9999999999999</v>
      </c>
      <c r="AH31" s="8">
        <v>222.00000000000003</v>
      </c>
      <c r="AI31" s="8">
        <v>3364</v>
      </c>
      <c r="AL31" s="7">
        <v>42643</v>
      </c>
      <c r="AM31" s="8">
        <v>63301.64</v>
      </c>
      <c r="AN31" s="8">
        <v>17876.53</v>
      </c>
      <c r="AO31" s="8">
        <v>16636.89</v>
      </c>
      <c r="AP31" s="8">
        <v>91912.44</v>
      </c>
      <c r="AQ31" s="8">
        <v>38735.129999999997</v>
      </c>
      <c r="AR31" s="8">
        <v>12477.41</v>
      </c>
      <c r="AS31" s="8">
        <v>8482.09</v>
      </c>
      <c r="AT31" s="8">
        <v>13018.27</v>
      </c>
      <c r="AU31" s="8">
        <v>38934.370000000003</v>
      </c>
      <c r="AV31" s="8">
        <v>5379.42</v>
      </c>
      <c r="AW31" s="8">
        <v>44848.46</v>
      </c>
      <c r="AX31" s="8">
        <v>22706.05</v>
      </c>
      <c r="AY31" s="8">
        <v>7035.51</v>
      </c>
      <c r="AZ31" s="8">
        <v>5596.04</v>
      </c>
      <c r="BA31" s="8">
        <v>35243.79</v>
      </c>
      <c r="BB31" s="8">
        <v>4066.61</v>
      </c>
      <c r="BC31" s="8">
        <v>3962.52</v>
      </c>
      <c r="BD31" s="8">
        <v>35391.86</v>
      </c>
      <c r="BE31" s="8">
        <v>13239.13</v>
      </c>
      <c r="BF31" s="8">
        <v>5375.02</v>
      </c>
      <c r="BG31" s="8">
        <v>6092.96</v>
      </c>
      <c r="BH31" s="8">
        <v>83812.45</v>
      </c>
      <c r="BI31" s="8">
        <v>5788.54</v>
      </c>
      <c r="BJ31" s="8">
        <v>20631.88</v>
      </c>
      <c r="BK31" s="8">
        <v>5031.3</v>
      </c>
      <c r="BL31" s="8">
        <v>14954.91</v>
      </c>
      <c r="BM31" s="8">
        <v>46904</v>
      </c>
      <c r="BN31" s="8">
        <v>6839.34</v>
      </c>
      <c r="BO31" s="8">
        <v>59017.31</v>
      </c>
      <c r="BP31" s="8">
        <v>7174.23</v>
      </c>
      <c r="BS31" s="7">
        <v>42643</v>
      </c>
      <c r="BT31" s="8">
        <v>6954.22</v>
      </c>
    </row>
    <row r="32" spans="5:72" x14ac:dyDescent="0.25">
      <c r="E32" s="7">
        <v>42674</v>
      </c>
      <c r="F32" s="8">
        <v>4588</v>
      </c>
      <c r="G32" s="8">
        <v>437</v>
      </c>
      <c r="H32" s="8">
        <v>543</v>
      </c>
      <c r="I32" s="8">
        <v>4691</v>
      </c>
      <c r="J32" s="8">
        <v>376</v>
      </c>
      <c r="K32" s="8">
        <v>214</v>
      </c>
      <c r="L32" s="8">
        <v>361</v>
      </c>
      <c r="M32" s="8">
        <v>209</v>
      </c>
      <c r="N32" s="8">
        <v>56.999999999999993</v>
      </c>
      <c r="O32" s="8">
        <v>326</v>
      </c>
      <c r="P32" s="8">
        <v>982</v>
      </c>
      <c r="Q32" s="8">
        <v>190</v>
      </c>
      <c r="R32" s="8">
        <v>4816</v>
      </c>
      <c r="S32" s="8">
        <v>1694.0000000000002</v>
      </c>
      <c r="T32" s="8">
        <v>1102</v>
      </c>
      <c r="U32" s="8">
        <v>227.99999999999997</v>
      </c>
      <c r="V32" s="8">
        <v>374</v>
      </c>
      <c r="W32" s="8">
        <v>2839</v>
      </c>
      <c r="X32" s="8">
        <v>239</v>
      </c>
      <c r="Y32" s="8">
        <v>250.99999999999997</v>
      </c>
      <c r="Z32" s="8">
        <v>479</v>
      </c>
      <c r="AA32" s="8">
        <v>2039.02</v>
      </c>
      <c r="AB32" s="8">
        <v>1418</v>
      </c>
      <c r="AC32" s="8">
        <v>712</v>
      </c>
      <c r="AD32" s="8">
        <v>142</v>
      </c>
      <c r="AE32" s="8">
        <v>210</v>
      </c>
      <c r="AF32" s="8">
        <v>3418</v>
      </c>
      <c r="AG32" s="8">
        <v>940</v>
      </c>
      <c r="AH32" s="8">
        <v>225</v>
      </c>
      <c r="AI32" s="8">
        <v>3106</v>
      </c>
      <c r="AL32" s="7">
        <v>42674</v>
      </c>
      <c r="AM32" s="8">
        <v>58040.08</v>
      </c>
      <c r="AN32" s="8">
        <v>17970.05</v>
      </c>
      <c r="AO32" s="8">
        <v>17225.88</v>
      </c>
      <c r="AP32" s="8">
        <v>87466.81</v>
      </c>
      <c r="AQ32" s="8">
        <v>37434.629999999997</v>
      </c>
      <c r="AR32" s="8">
        <v>11712.39</v>
      </c>
      <c r="AS32" s="8">
        <v>8111.55</v>
      </c>
      <c r="AT32" s="8">
        <v>12467.86</v>
      </c>
      <c r="AU32" s="8">
        <v>40868.6</v>
      </c>
      <c r="AV32" s="8">
        <v>5532.14</v>
      </c>
      <c r="AW32" s="8">
        <v>43740.35</v>
      </c>
      <c r="AX32" s="8">
        <v>24014.13</v>
      </c>
      <c r="AY32" s="8">
        <v>7082.24</v>
      </c>
      <c r="AZ32" s="8">
        <v>5224.1099999999997</v>
      </c>
      <c r="BA32" s="8">
        <v>34418.550000000003</v>
      </c>
      <c r="BB32" s="8">
        <v>4208.33</v>
      </c>
      <c r="BC32" s="8">
        <v>3504.88</v>
      </c>
      <c r="BD32" s="8">
        <v>39034.86</v>
      </c>
      <c r="BE32" s="8">
        <v>13358.74</v>
      </c>
      <c r="BF32" s="8">
        <v>5486.69</v>
      </c>
      <c r="BG32" s="8">
        <v>6370.94</v>
      </c>
      <c r="BH32" s="8">
        <v>89104.09</v>
      </c>
      <c r="BI32" s="8">
        <v>5606.9</v>
      </c>
      <c r="BJ32" s="8">
        <v>23377.68</v>
      </c>
      <c r="BK32" s="8">
        <v>4626.45</v>
      </c>
      <c r="BL32" s="8">
        <v>17227.57</v>
      </c>
      <c r="BM32" s="8">
        <v>43868.61</v>
      </c>
      <c r="BN32" s="8">
        <v>6409.75</v>
      </c>
      <c r="BO32" s="8">
        <v>59831.29</v>
      </c>
      <c r="BP32" s="8">
        <v>6622.88</v>
      </c>
      <c r="BS32" s="7">
        <v>42674</v>
      </c>
      <c r="BT32" s="8">
        <v>6783.79</v>
      </c>
    </row>
    <row r="33" spans="5:72" x14ac:dyDescent="0.25">
      <c r="E33" s="7">
        <v>42704</v>
      </c>
      <c r="F33" s="8">
        <v>4149</v>
      </c>
      <c r="G33" s="8">
        <v>442</v>
      </c>
      <c r="H33" s="8">
        <v>601</v>
      </c>
      <c r="I33" s="8">
        <v>4393</v>
      </c>
      <c r="J33" s="8">
        <v>357</v>
      </c>
      <c r="K33" s="8">
        <v>210</v>
      </c>
      <c r="L33" s="8">
        <v>353</v>
      </c>
      <c r="M33" s="8">
        <v>236</v>
      </c>
      <c r="N33" s="8">
        <v>57.999999999999993</v>
      </c>
      <c r="O33" s="8">
        <v>314</v>
      </c>
      <c r="P33" s="8">
        <v>842</v>
      </c>
      <c r="Q33" s="8">
        <v>195</v>
      </c>
      <c r="R33" s="8">
        <v>4904</v>
      </c>
      <c r="S33" s="8">
        <v>1700</v>
      </c>
      <c r="T33" s="8">
        <v>1279</v>
      </c>
      <c r="U33" s="8">
        <v>214</v>
      </c>
      <c r="V33" s="8">
        <v>367</v>
      </c>
      <c r="W33" s="8">
        <v>2990</v>
      </c>
      <c r="X33" s="8">
        <v>223</v>
      </c>
      <c r="Y33" s="8">
        <v>231</v>
      </c>
      <c r="Z33" s="8">
        <v>470</v>
      </c>
      <c r="AA33" s="8">
        <v>2036.02</v>
      </c>
      <c r="AB33" s="8">
        <v>1411</v>
      </c>
      <c r="AC33" s="8">
        <v>641</v>
      </c>
      <c r="AD33" s="8">
        <v>148</v>
      </c>
      <c r="AE33" s="8">
        <v>208</v>
      </c>
      <c r="AF33" s="8">
        <v>3196</v>
      </c>
      <c r="AG33" s="8">
        <v>883</v>
      </c>
      <c r="AH33" s="8">
        <v>194</v>
      </c>
      <c r="AI33" s="8">
        <v>2976</v>
      </c>
      <c r="AL33" s="7">
        <v>42704</v>
      </c>
      <c r="AM33" s="8">
        <v>52493.279999999999</v>
      </c>
      <c r="AN33" s="8">
        <v>18141.400000000001</v>
      </c>
      <c r="AO33" s="8">
        <v>19070.25</v>
      </c>
      <c r="AP33" s="8">
        <v>81911.06</v>
      </c>
      <c r="AQ33" s="8">
        <v>35559.35</v>
      </c>
      <c r="AR33" s="8">
        <v>11540.41</v>
      </c>
      <c r="AS33" s="8">
        <v>7905.86</v>
      </c>
      <c r="AT33" s="8">
        <v>14040.65</v>
      </c>
      <c r="AU33" s="8">
        <v>41303.980000000003</v>
      </c>
      <c r="AV33" s="8">
        <v>5340.46</v>
      </c>
      <c r="AW33" s="8">
        <v>37493.72</v>
      </c>
      <c r="AX33" s="8">
        <v>24738.94</v>
      </c>
      <c r="AY33" s="8">
        <v>7211.65</v>
      </c>
      <c r="AZ33" s="8">
        <v>5242.6400000000003</v>
      </c>
      <c r="BA33" s="8">
        <v>39955.85</v>
      </c>
      <c r="BB33" s="8">
        <v>3922.09</v>
      </c>
      <c r="BC33" s="8">
        <v>3431.38</v>
      </c>
      <c r="BD33" s="8">
        <v>41106.71</v>
      </c>
      <c r="BE33" s="8">
        <v>12439.4</v>
      </c>
      <c r="BF33" s="8">
        <v>5051.57</v>
      </c>
      <c r="BG33" s="8">
        <v>6248.89</v>
      </c>
      <c r="BH33" s="8">
        <v>88973.17</v>
      </c>
      <c r="BI33" s="8">
        <v>5579.27</v>
      </c>
      <c r="BJ33" s="8">
        <v>21053.759999999998</v>
      </c>
      <c r="BK33" s="8">
        <v>4841.9399999999996</v>
      </c>
      <c r="BL33" s="8">
        <v>17060.18</v>
      </c>
      <c r="BM33" s="8">
        <v>41019.360000000001</v>
      </c>
      <c r="BN33" s="8">
        <v>6021.07</v>
      </c>
      <c r="BO33" s="8">
        <v>51610.81</v>
      </c>
      <c r="BP33" s="8">
        <v>6346.41</v>
      </c>
      <c r="BS33" s="7">
        <v>42704</v>
      </c>
      <c r="BT33" s="8">
        <v>7142.83</v>
      </c>
    </row>
    <row r="34" spans="5:72" x14ac:dyDescent="0.25">
      <c r="E34" s="7">
        <v>42734</v>
      </c>
      <c r="F34" s="8">
        <v>4438</v>
      </c>
      <c r="G34" s="8">
        <v>480.99999999999994</v>
      </c>
      <c r="H34" s="8">
        <v>591</v>
      </c>
      <c r="I34" s="8">
        <v>4621</v>
      </c>
      <c r="J34" s="8">
        <v>367</v>
      </c>
      <c r="K34" s="8">
        <v>234</v>
      </c>
      <c r="L34" s="8">
        <v>350</v>
      </c>
      <c r="M34" s="8">
        <v>248</v>
      </c>
      <c r="N34" s="8">
        <v>63</v>
      </c>
      <c r="O34" s="8">
        <v>335</v>
      </c>
      <c r="P34" s="8">
        <v>877.99999999999989</v>
      </c>
      <c r="Q34" s="8">
        <v>225.99999999999997</v>
      </c>
      <c r="R34" s="8">
        <v>4983</v>
      </c>
      <c r="S34" s="8">
        <v>1776.0000000000002</v>
      </c>
      <c r="T34" s="8">
        <v>1344</v>
      </c>
      <c r="U34" s="8">
        <v>222.00000000000003</v>
      </c>
      <c r="V34" s="8">
        <v>390</v>
      </c>
      <c r="W34" s="8">
        <v>3158</v>
      </c>
      <c r="X34" s="8">
        <v>220.00000000000003</v>
      </c>
      <c r="Y34" s="8">
        <v>249.00000000000003</v>
      </c>
      <c r="Z34" s="8">
        <v>509.99999999999994</v>
      </c>
      <c r="AA34" s="8">
        <v>2218.08</v>
      </c>
      <c r="AB34" s="8">
        <v>1416</v>
      </c>
      <c r="AC34" s="8">
        <v>664</v>
      </c>
      <c r="AD34" s="8">
        <v>153</v>
      </c>
      <c r="AE34" s="8">
        <v>206.99999999999997</v>
      </c>
      <c r="AF34" s="8">
        <v>3293</v>
      </c>
      <c r="AG34" s="8">
        <v>901</v>
      </c>
      <c r="AH34" s="8">
        <v>200</v>
      </c>
      <c r="AI34" s="8">
        <v>3244</v>
      </c>
      <c r="AL34" s="7">
        <v>42734</v>
      </c>
      <c r="AM34" s="8">
        <v>56136.63</v>
      </c>
      <c r="AN34" s="8">
        <v>19755.169999999998</v>
      </c>
      <c r="AO34" s="8">
        <v>18785.990000000002</v>
      </c>
      <c r="AP34" s="8">
        <v>86161.81</v>
      </c>
      <c r="AQ34" s="8">
        <v>36538.71</v>
      </c>
      <c r="AR34" s="8">
        <v>12846.45</v>
      </c>
      <c r="AS34" s="8">
        <v>7857.71</v>
      </c>
      <c r="AT34" s="8">
        <v>14743.27</v>
      </c>
      <c r="AU34" s="8">
        <v>44615.72</v>
      </c>
      <c r="AV34" s="8">
        <v>5686.53</v>
      </c>
      <c r="AW34" s="8">
        <v>38985.449999999997</v>
      </c>
      <c r="AX34" s="8">
        <v>28596.86</v>
      </c>
      <c r="AY34" s="8">
        <v>7327.82</v>
      </c>
      <c r="AZ34" s="8">
        <v>5477.02</v>
      </c>
      <c r="BA34" s="8">
        <v>42006.77</v>
      </c>
      <c r="BB34" s="8">
        <v>4064.78</v>
      </c>
      <c r="BC34" s="8">
        <v>3638.32</v>
      </c>
      <c r="BD34" s="8">
        <v>43423.71</v>
      </c>
      <c r="BE34" s="8">
        <v>12283.11</v>
      </c>
      <c r="BF34" s="8">
        <v>5451.76</v>
      </c>
      <c r="BG34" s="8">
        <v>6775.48</v>
      </c>
      <c r="BH34" s="8">
        <v>98236.55</v>
      </c>
      <c r="BI34" s="8">
        <v>5599.05</v>
      </c>
      <c r="BJ34" s="8">
        <v>21792.66</v>
      </c>
      <c r="BK34" s="8">
        <v>5011.72</v>
      </c>
      <c r="BL34" s="8">
        <v>16908.95</v>
      </c>
      <c r="BM34" s="8">
        <v>42257.89</v>
      </c>
      <c r="BN34" s="8">
        <v>6143.81</v>
      </c>
      <c r="BO34" s="8">
        <v>53194.39</v>
      </c>
      <c r="BP34" s="8">
        <v>6918.02</v>
      </c>
      <c r="BS34" s="7">
        <v>42734</v>
      </c>
      <c r="BT34" s="8">
        <v>7099.15</v>
      </c>
    </row>
    <row r="35" spans="5:72" x14ac:dyDescent="0.25">
      <c r="E35" s="7">
        <v>42766</v>
      </c>
      <c r="F35" s="8">
        <v>4194</v>
      </c>
      <c r="G35" s="8">
        <v>471</v>
      </c>
      <c r="H35" s="8">
        <v>582</v>
      </c>
      <c r="I35" s="8">
        <v>4899</v>
      </c>
      <c r="J35" s="8">
        <v>304</v>
      </c>
      <c r="K35" s="8">
        <v>224.00000000000003</v>
      </c>
      <c r="L35" s="8">
        <v>336</v>
      </c>
      <c r="M35" s="8">
        <v>235</v>
      </c>
      <c r="N35" s="8">
        <v>65</v>
      </c>
      <c r="O35" s="8">
        <v>321</v>
      </c>
      <c r="P35" s="8">
        <v>856</v>
      </c>
      <c r="Q35" s="8">
        <v>223</v>
      </c>
      <c r="R35" s="8">
        <v>3829.9999999999995</v>
      </c>
      <c r="S35" s="8">
        <v>1929</v>
      </c>
      <c r="T35" s="8">
        <v>1265</v>
      </c>
      <c r="U35" s="8">
        <v>227.99999999999997</v>
      </c>
      <c r="V35" s="8">
        <v>401.99999999999994</v>
      </c>
      <c r="W35" s="8">
        <v>3490.9999999999995</v>
      </c>
      <c r="X35" s="8">
        <v>220.00000000000003</v>
      </c>
      <c r="Y35" s="8">
        <v>258</v>
      </c>
      <c r="Z35" s="8">
        <v>499</v>
      </c>
      <c r="AA35" s="8">
        <v>2150.94</v>
      </c>
      <c r="AB35" s="8">
        <v>1501</v>
      </c>
      <c r="AC35" s="8">
        <v>774</v>
      </c>
      <c r="AD35" s="8">
        <v>167</v>
      </c>
      <c r="AE35" s="8">
        <v>194</v>
      </c>
      <c r="AF35" s="8">
        <v>3227.0000000000005</v>
      </c>
      <c r="AG35" s="8">
        <v>917</v>
      </c>
      <c r="AH35" s="8">
        <v>194</v>
      </c>
      <c r="AI35" s="8">
        <v>3372</v>
      </c>
      <c r="AL35" s="7">
        <v>42766</v>
      </c>
      <c r="AM35" s="8">
        <v>53065.8</v>
      </c>
      <c r="AN35" s="8">
        <v>19371.32</v>
      </c>
      <c r="AO35" s="8">
        <v>18486.63</v>
      </c>
      <c r="AP35" s="8">
        <v>91344.88</v>
      </c>
      <c r="AQ35" s="8">
        <v>30262.97</v>
      </c>
      <c r="AR35" s="8">
        <v>12311.47</v>
      </c>
      <c r="AS35" s="8">
        <v>7529.82</v>
      </c>
      <c r="AT35" s="8">
        <v>13987.82</v>
      </c>
      <c r="AU35" s="8">
        <v>46342.96</v>
      </c>
      <c r="AV35" s="8">
        <v>5450.95</v>
      </c>
      <c r="AW35" s="8">
        <v>37981.21</v>
      </c>
      <c r="AX35" s="8">
        <v>28240.43</v>
      </c>
      <c r="AY35" s="8">
        <v>5632.27</v>
      </c>
      <c r="AZ35" s="8">
        <v>5951.55</v>
      </c>
      <c r="BA35" s="8">
        <v>39543.47</v>
      </c>
      <c r="BB35" s="8">
        <v>4180.0200000000004</v>
      </c>
      <c r="BC35" s="8">
        <v>3744.39</v>
      </c>
      <c r="BD35" s="8">
        <v>47998.22</v>
      </c>
      <c r="BE35" s="8">
        <v>12274.1</v>
      </c>
      <c r="BF35" s="8">
        <v>5639.93</v>
      </c>
      <c r="BG35" s="8">
        <v>6630.84</v>
      </c>
      <c r="BH35" s="8">
        <v>95262.77</v>
      </c>
      <c r="BI35" s="8">
        <v>5935.58</v>
      </c>
      <c r="BJ35" s="8">
        <v>25424.799999999999</v>
      </c>
      <c r="BK35" s="8">
        <v>5464.62</v>
      </c>
      <c r="BL35" s="8">
        <v>15908.22</v>
      </c>
      <c r="BM35" s="8">
        <v>41423.620000000003</v>
      </c>
      <c r="BN35" s="8">
        <v>6252.91</v>
      </c>
      <c r="BO35" s="8">
        <v>51733.87</v>
      </c>
      <c r="BP35" s="8">
        <v>7191.08</v>
      </c>
      <c r="BS35" s="7">
        <v>42766</v>
      </c>
      <c r="BT35" s="8">
        <v>7263.44</v>
      </c>
    </row>
    <row r="36" spans="5:72" x14ac:dyDescent="0.25">
      <c r="E36" s="7">
        <v>42794</v>
      </c>
      <c r="F36" s="8">
        <v>4644</v>
      </c>
      <c r="G36" s="8">
        <v>492</v>
      </c>
      <c r="H36" s="8">
        <v>630</v>
      </c>
      <c r="I36" s="8">
        <v>5080</v>
      </c>
      <c r="J36" s="8">
        <v>327</v>
      </c>
      <c r="K36" s="8">
        <v>227</v>
      </c>
      <c r="L36" s="8">
        <v>329</v>
      </c>
      <c r="M36" s="8">
        <v>248</v>
      </c>
      <c r="N36" s="8">
        <v>69</v>
      </c>
      <c r="O36" s="8">
        <v>320</v>
      </c>
      <c r="P36" s="8">
        <v>902</v>
      </c>
      <c r="Q36" s="8">
        <v>239</v>
      </c>
      <c r="R36" s="8">
        <v>3827.0000000000005</v>
      </c>
      <c r="S36" s="8">
        <v>2061</v>
      </c>
      <c r="T36" s="8">
        <v>1327</v>
      </c>
      <c r="U36" s="8">
        <v>239</v>
      </c>
      <c r="V36" s="8">
        <v>393</v>
      </c>
      <c r="W36" s="8">
        <v>3297</v>
      </c>
      <c r="X36" s="8">
        <v>259</v>
      </c>
      <c r="Y36" s="8">
        <v>268</v>
      </c>
      <c r="Z36" s="8">
        <v>522</v>
      </c>
      <c r="AA36" s="8">
        <v>2081.81</v>
      </c>
      <c r="AB36" s="8">
        <v>1495</v>
      </c>
      <c r="AC36" s="8">
        <v>722</v>
      </c>
      <c r="AD36" s="8">
        <v>180</v>
      </c>
      <c r="AE36" s="8">
        <v>188</v>
      </c>
      <c r="AF36" s="8">
        <v>3819</v>
      </c>
      <c r="AG36" s="8">
        <v>977.99999999999989</v>
      </c>
      <c r="AH36" s="8">
        <v>202</v>
      </c>
      <c r="AI36" s="8">
        <v>3286</v>
      </c>
      <c r="AL36" s="7">
        <v>42794</v>
      </c>
      <c r="AM36" s="8">
        <v>58764.57</v>
      </c>
      <c r="AN36" s="8">
        <v>20230.05</v>
      </c>
      <c r="AO36" s="8">
        <v>20015.84</v>
      </c>
      <c r="AP36" s="8">
        <v>94710.19</v>
      </c>
      <c r="AQ36" s="8">
        <v>32579.77</v>
      </c>
      <c r="AR36" s="8">
        <v>12454.18</v>
      </c>
      <c r="AS36" s="8">
        <v>7373.78</v>
      </c>
      <c r="AT36" s="8">
        <v>14786.25</v>
      </c>
      <c r="AU36" s="8">
        <v>49071.56</v>
      </c>
      <c r="AV36" s="8">
        <v>5439.58</v>
      </c>
      <c r="AW36" s="8">
        <v>39982.85</v>
      </c>
      <c r="AX36" s="8">
        <v>30277.73</v>
      </c>
      <c r="AY36" s="8">
        <v>5627.85</v>
      </c>
      <c r="AZ36" s="8">
        <v>6358.81</v>
      </c>
      <c r="BA36" s="8">
        <v>41493.410000000003</v>
      </c>
      <c r="BB36" s="8">
        <v>4373.93</v>
      </c>
      <c r="BC36" s="8">
        <v>3657.79</v>
      </c>
      <c r="BD36" s="8">
        <v>45331.46</v>
      </c>
      <c r="BE36" s="8">
        <v>14471.54</v>
      </c>
      <c r="BF36" s="8">
        <v>5852.04</v>
      </c>
      <c r="BG36" s="8">
        <v>6944.98</v>
      </c>
      <c r="BH36" s="8">
        <v>92201.18</v>
      </c>
      <c r="BI36" s="8">
        <v>5911.96</v>
      </c>
      <c r="BJ36" s="8">
        <v>23730.27</v>
      </c>
      <c r="BK36" s="8">
        <v>5888</v>
      </c>
      <c r="BL36" s="8">
        <v>15401.57</v>
      </c>
      <c r="BM36" s="8">
        <v>49015.28</v>
      </c>
      <c r="BN36" s="8">
        <v>6672.28</v>
      </c>
      <c r="BO36" s="8">
        <v>53748.46</v>
      </c>
      <c r="BP36" s="8">
        <v>7007.87</v>
      </c>
      <c r="BS36" s="7">
        <v>42794</v>
      </c>
      <c r="BT36" s="8">
        <v>7322.92</v>
      </c>
    </row>
    <row r="37" spans="5:72" x14ac:dyDescent="0.25">
      <c r="E37" s="7">
        <v>42825</v>
      </c>
      <c r="F37" s="8">
        <v>4913</v>
      </c>
      <c r="G37" s="8">
        <v>526</v>
      </c>
      <c r="H37" s="8">
        <v>643</v>
      </c>
      <c r="I37" s="8">
        <v>5300</v>
      </c>
      <c r="J37" s="8">
        <v>318</v>
      </c>
      <c r="K37" s="8">
        <v>217</v>
      </c>
      <c r="L37" s="8">
        <v>326</v>
      </c>
      <c r="M37" s="8">
        <v>247.00000000000003</v>
      </c>
      <c r="N37" s="8">
        <v>66</v>
      </c>
      <c r="O37" s="8">
        <v>322</v>
      </c>
      <c r="P37" s="8">
        <v>935</v>
      </c>
      <c r="Q37" s="8">
        <v>243.00000000000003</v>
      </c>
      <c r="R37" s="8">
        <v>4320</v>
      </c>
      <c r="S37" s="8">
        <v>2094</v>
      </c>
      <c r="T37" s="8">
        <v>1392</v>
      </c>
      <c r="U37" s="8">
        <v>247.00000000000003</v>
      </c>
      <c r="V37" s="8">
        <v>399</v>
      </c>
      <c r="W37" s="8">
        <v>3209.0000000000005</v>
      </c>
      <c r="X37" s="8">
        <v>248</v>
      </c>
      <c r="Y37" s="8">
        <v>264</v>
      </c>
      <c r="Z37" s="8">
        <v>515</v>
      </c>
      <c r="AA37" s="8">
        <v>2105.3200000000002</v>
      </c>
      <c r="AB37" s="8">
        <v>1619.0000000000002</v>
      </c>
      <c r="AC37" s="8">
        <v>763</v>
      </c>
      <c r="AD37" s="8">
        <v>193</v>
      </c>
      <c r="AE37" s="8">
        <v>185</v>
      </c>
      <c r="AF37" s="8">
        <v>3940</v>
      </c>
      <c r="AG37" s="8">
        <v>994</v>
      </c>
      <c r="AH37" s="8">
        <v>208</v>
      </c>
      <c r="AI37" s="8">
        <v>3400</v>
      </c>
      <c r="AL37" s="7">
        <v>42825</v>
      </c>
      <c r="AM37" s="8">
        <v>62172.74</v>
      </c>
      <c r="AN37" s="8">
        <v>21643.88</v>
      </c>
      <c r="AO37" s="8">
        <v>20419.89</v>
      </c>
      <c r="AP37" s="8">
        <v>98812</v>
      </c>
      <c r="AQ37" s="8">
        <v>31694.11</v>
      </c>
      <c r="AR37" s="8">
        <v>11912.72</v>
      </c>
      <c r="AS37" s="8">
        <v>7288.34</v>
      </c>
      <c r="AT37" s="8">
        <v>14727.14</v>
      </c>
      <c r="AU37" s="8">
        <v>47392.26</v>
      </c>
      <c r="AV37" s="8">
        <v>5475.34</v>
      </c>
      <c r="AW37" s="8">
        <v>41459.75</v>
      </c>
      <c r="AX37" s="8">
        <v>30875.1</v>
      </c>
      <c r="AY37" s="8">
        <v>6352.84</v>
      </c>
      <c r="AZ37" s="8">
        <v>6461.79</v>
      </c>
      <c r="BA37" s="8">
        <v>43593.87</v>
      </c>
      <c r="BB37" s="8">
        <v>4532.7</v>
      </c>
      <c r="BC37" s="8">
        <v>3697.84</v>
      </c>
      <c r="BD37" s="8">
        <v>44092.65</v>
      </c>
      <c r="BE37" s="8">
        <v>13874.61</v>
      </c>
      <c r="BF37" s="8">
        <v>5784.58</v>
      </c>
      <c r="BG37" s="8">
        <v>6847.65</v>
      </c>
      <c r="BH37" s="8">
        <v>94248.71</v>
      </c>
      <c r="BI37" s="8">
        <v>6402.35</v>
      </c>
      <c r="BJ37" s="8">
        <v>25101.11</v>
      </c>
      <c r="BK37" s="8">
        <v>6317</v>
      </c>
      <c r="BL37" s="8">
        <v>15172.88</v>
      </c>
      <c r="BM37" s="8">
        <v>50561.87</v>
      </c>
      <c r="BN37" s="8">
        <v>6774.56</v>
      </c>
      <c r="BO37" s="8">
        <v>55400.52</v>
      </c>
      <c r="BP37" s="8">
        <v>7257.96</v>
      </c>
      <c r="BS37" s="7">
        <v>42825</v>
      </c>
      <c r="BT37" s="8">
        <v>7203.94</v>
      </c>
    </row>
    <row r="38" spans="5:72" x14ac:dyDescent="0.25">
      <c r="E38" s="7">
        <v>42853</v>
      </c>
      <c r="F38" s="8">
        <v>4638</v>
      </c>
      <c r="G38" s="8">
        <v>518</v>
      </c>
      <c r="H38" s="8">
        <v>627</v>
      </c>
      <c r="I38" s="8">
        <v>5215</v>
      </c>
      <c r="J38" s="8">
        <v>305</v>
      </c>
      <c r="K38" s="8">
        <v>198</v>
      </c>
      <c r="L38" s="8">
        <v>341</v>
      </c>
      <c r="M38" s="8">
        <v>246</v>
      </c>
      <c r="N38" s="8">
        <v>69</v>
      </c>
      <c r="O38" s="8">
        <v>351</v>
      </c>
      <c r="P38" s="8">
        <v>922.00000000000011</v>
      </c>
      <c r="Q38" s="8">
        <v>267</v>
      </c>
      <c r="R38" s="8">
        <v>4305</v>
      </c>
      <c r="S38" s="8">
        <v>2330</v>
      </c>
      <c r="T38" s="8">
        <v>1417</v>
      </c>
      <c r="U38" s="8">
        <v>249.00000000000003</v>
      </c>
      <c r="V38" s="8">
        <v>419.00000000000006</v>
      </c>
      <c r="W38" s="8">
        <v>3062</v>
      </c>
      <c r="X38" s="8">
        <v>270</v>
      </c>
      <c r="Y38" s="8">
        <v>275</v>
      </c>
      <c r="Z38" s="8">
        <v>542</v>
      </c>
      <c r="AA38" s="8">
        <v>2009.9799999999998</v>
      </c>
      <c r="AB38" s="8">
        <v>1639.9999999999998</v>
      </c>
      <c r="AC38" s="8">
        <v>721</v>
      </c>
      <c r="AD38" s="8">
        <v>200</v>
      </c>
      <c r="AE38" s="8">
        <v>183</v>
      </c>
      <c r="AF38" s="8">
        <v>3972</v>
      </c>
      <c r="AG38" s="8">
        <v>973</v>
      </c>
      <c r="AH38" s="8">
        <v>199</v>
      </c>
      <c r="AI38" s="8">
        <v>3467</v>
      </c>
      <c r="AL38" s="7">
        <v>42853</v>
      </c>
      <c r="AM38" s="8">
        <v>58693.63</v>
      </c>
      <c r="AN38" s="8">
        <v>21339.26</v>
      </c>
      <c r="AO38" s="8">
        <v>19960.16</v>
      </c>
      <c r="AP38" s="8">
        <v>97227.5</v>
      </c>
      <c r="AQ38" s="8">
        <v>30354.59</v>
      </c>
      <c r="AR38" s="8">
        <v>10864.18</v>
      </c>
      <c r="AS38" s="8">
        <v>7597.52</v>
      </c>
      <c r="AT38" s="8">
        <v>14655.69</v>
      </c>
      <c r="AU38" s="8">
        <v>49450.28</v>
      </c>
      <c r="AV38" s="8">
        <v>5956.25</v>
      </c>
      <c r="AW38" s="8">
        <v>40907.49</v>
      </c>
      <c r="AX38" s="8">
        <v>33942.29</v>
      </c>
      <c r="AY38" s="8">
        <v>6330.78</v>
      </c>
      <c r="AZ38" s="8">
        <v>7190.05</v>
      </c>
      <c r="BA38" s="8">
        <v>44370.73</v>
      </c>
      <c r="BB38" s="8">
        <v>4574.96</v>
      </c>
      <c r="BC38" s="8">
        <v>3874.06</v>
      </c>
      <c r="BD38" s="8">
        <v>42042.07</v>
      </c>
      <c r="BE38" s="8">
        <v>14941.91</v>
      </c>
      <c r="BF38" s="8">
        <v>6028.23</v>
      </c>
      <c r="BG38" s="8">
        <v>7202.46</v>
      </c>
      <c r="BH38" s="8">
        <v>89980.57</v>
      </c>
      <c r="BI38" s="8">
        <v>6485.39</v>
      </c>
      <c r="BJ38" s="8">
        <v>23725.98</v>
      </c>
      <c r="BK38" s="8">
        <v>6543.36</v>
      </c>
      <c r="BL38" s="8">
        <v>14981.41</v>
      </c>
      <c r="BM38" s="8">
        <v>50978.99</v>
      </c>
      <c r="BN38" s="8">
        <v>6638.18</v>
      </c>
      <c r="BO38" s="8">
        <v>52991.22</v>
      </c>
      <c r="BP38" s="8">
        <v>7399.62</v>
      </c>
      <c r="BS38" s="7">
        <v>42853</v>
      </c>
      <c r="BT38" s="8">
        <v>7519.95</v>
      </c>
    </row>
    <row r="39" spans="5:72" x14ac:dyDescent="0.25">
      <c r="E39" s="7">
        <v>42886</v>
      </c>
      <c r="F39" s="8">
        <v>5234</v>
      </c>
      <c r="G39" s="8">
        <v>519</v>
      </c>
      <c r="H39" s="8">
        <v>665</v>
      </c>
      <c r="I39" s="8">
        <v>5530</v>
      </c>
      <c r="J39" s="8">
        <v>310</v>
      </c>
      <c r="K39" s="8">
        <v>202.99999999999997</v>
      </c>
      <c r="L39" s="8">
        <v>325</v>
      </c>
      <c r="M39" s="8">
        <v>252</v>
      </c>
      <c r="N39" s="8">
        <v>71</v>
      </c>
      <c r="O39" s="8">
        <v>366</v>
      </c>
      <c r="P39" s="8">
        <v>1001</v>
      </c>
      <c r="Q39" s="8">
        <v>261</v>
      </c>
      <c r="R39" s="8">
        <v>4360</v>
      </c>
      <c r="S39" s="8">
        <v>2455</v>
      </c>
      <c r="T39" s="8">
        <v>1433</v>
      </c>
      <c r="U39" s="8">
        <v>266</v>
      </c>
      <c r="V39" s="8">
        <v>434</v>
      </c>
      <c r="W39" s="8">
        <v>3102</v>
      </c>
      <c r="X39" s="8">
        <v>288</v>
      </c>
      <c r="Y39" s="8">
        <v>281</v>
      </c>
      <c r="Z39" s="8">
        <v>537</v>
      </c>
      <c r="AA39" s="8">
        <v>2103.59</v>
      </c>
      <c r="AB39" s="8">
        <v>1603</v>
      </c>
      <c r="AC39" s="8">
        <v>732</v>
      </c>
      <c r="AD39" s="8">
        <v>202.99999999999997</v>
      </c>
      <c r="AE39" s="8">
        <v>183</v>
      </c>
      <c r="AF39" s="8">
        <v>4332</v>
      </c>
      <c r="AG39" s="8">
        <v>1029</v>
      </c>
      <c r="AH39" s="8">
        <v>231</v>
      </c>
      <c r="AI39" s="8">
        <v>3686</v>
      </c>
      <c r="AL39" s="7">
        <v>42886</v>
      </c>
      <c r="AM39" s="8">
        <v>66249.19</v>
      </c>
      <c r="AN39" s="8">
        <v>21349.49</v>
      </c>
      <c r="AO39" s="8">
        <v>21189.41</v>
      </c>
      <c r="AP39" s="8">
        <v>103104.1</v>
      </c>
      <c r="AQ39" s="8">
        <v>30832.91</v>
      </c>
      <c r="AR39" s="8">
        <v>11166.92</v>
      </c>
      <c r="AS39" s="8">
        <v>7198.39</v>
      </c>
      <c r="AT39" s="8">
        <v>14995.58</v>
      </c>
      <c r="AU39" s="8">
        <v>50655.360000000001</v>
      </c>
      <c r="AV39" s="8">
        <v>6214.59</v>
      </c>
      <c r="AW39" s="8">
        <v>37491.46</v>
      </c>
      <c r="AX39" s="8">
        <v>33252.239999999998</v>
      </c>
      <c r="AY39" s="8">
        <v>6411.66</v>
      </c>
      <c r="AZ39" s="8">
        <v>7576.73</v>
      </c>
      <c r="BA39" s="8">
        <v>44889.95</v>
      </c>
      <c r="BB39" s="8">
        <v>4879.95</v>
      </c>
      <c r="BC39" s="8">
        <v>4012.94</v>
      </c>
      <c r="BD39" s="8">
        <v>42544.41</v>
      </c>
      <c r="BE39" s="8">
        <v>15963.22</v>
      </c>
      <c r="BF39" s="8">
        <v>6152.95</v>
      </c>
      <c r="BG39" s="8">
        <v>7134.67</v>
      </c>
      <c r="BH39" s="8">
        <v>94171.01</v>
      </c>
      <c r="BI39" s="8">
        <v>6339.42</v>
      </c>
      <c r="BJ39" s="8">
        <v>24081.91</v>
      </c>
      <c r="BK39" s="8">
        <v>6644.97</v>
      </c>
      <c r="BL39" s="8">
        <v>15040.84</v>
      </c>
      <c r="BM39" s="8">
        <v>55500.67</v>
      </c>
      <c r="BN39" s="8">
        <v>7016.63</v>
      </c>
      <c r="BO39" s="8">
        <v>61634.36</v>
      </c>
      <c r="BP39" s="8">
        <v>7869.45</v>
      </c>
      <c r="BS39" s="7">
        <v>42886</v>
      </c>
      <c r="BT39" s="8">
        <v>7312.72</v>
      </c>
    </row>
    <row r="40" spans="5:72" x14ac:dyDescent="0.25">
      <c r="E40" s="7">
        <v>42916</v>
      </c>
      <c r="F40" s="8">
        <v>5135</v>
      </c>
      <c r="G40" s="8">
        <v>520</v>
      </c>
      <c r="H40" s="8">
        <v>634</v>
      </c>
      <c r="I40" s="8">
        <v>5234</v>
      </c>
      <c r="J40" s="8">
        <v>295</v>
      </c>
      <c r="K40" s="8">
        <v>200</v>
      </c>
      <c r="L40" s="8">
        <v>301</v>
      </c>
      <c r="M40" s="8">
        <v>258</v>
      </c>
      <c r="N40" s="8">
        <v>66</v>
      </c>
      <c r="O40" s="8">
        <v>319</v>
      </c>
      <c r="P40" s="8">
        <v>875</v>
      </c>
      <c r="Q40" s="8">
        <v>248</v>
      </c>
      <c r="R40" s="8">
        <v>3856</v>
      </c>
      <c r="S40" s="8">
        <v>2242</v>
      </c>
      <c r="T40" s="8">
        <v>1454</v>
      </c>
      <c r="U40" s="8">
        <v>273</v>
      </c>
      <c r="V40" s="8">
        <v>425</v>
      </c>
      <c r="W40" s="8">
        <v>3242</v>
      </c>
      <c r="X40" s="8">
        <v>296</v>
      </c>
      <c r="Y40" s="8">
        <v>252</v>
      </c>
      <c r="Z40" s="8">
        <v>528</v>
      </c>
      <c r="AA40" s="8">
        <v>2040.1499999999999</v>
      </c>
      <c r="AB40" s="8">
        <v>1597</v>
      </c>
      <c r="AC40" s="8">
        <v>777</v>
      </c>
      <c r="AD40" s="8">
        <v>176</v>
      </c>
      <c r="AE40" s="8">
        <v>169</v>
      </c>
      <c r="AF40" s="8">
        <v>4155</v>
      </c>
      <c r="AG40" s="8">
        <v>868</v>
      </c>
      <c r="AH40" s="8">
        <v>218.00000000000003</v>
      </c>
      <c r="AI40" s="8">
        <v>3408</v>
      </c>
      <c r="AL40" s="7">
        <v>42916</v>
      </c>
      <c r="AM40" s="8">
        <v>64997.55</v>
      </c>
      <c r="AN40" s="8">
        <v>21329.72</v>
      </c>
      <c r="AO40" s="8">
        <v>20170.54</v>
      </c>
      <c r="AP40" s="8">
        <v>97586</v>
      </c>
      <c r="AQ40" s="8">
        <v>29230.93</v>
      </c>
      <c r="AR40" s="8">
        <v>11195.25</v>
      </c>
      <c r="AS40" s="8">
        <v>6650.48</v>
      </c>
      <c r="AT40" s="8">
        <v>15386.21</v>
      </c>
      <c r="AU40" s="8">
        <v>47513.04</v>
      </c>
      <c r="AV40" s="8">
        <v>5415.23</v>
      </c>
      <c r="AW40" s="8">
        <v>32687.88</v>
      </c>
      <c r="AX40" s="8">
        <v>31615.200000000001</v>
      </c>
      <c r="AY40" s="8">
        <v>5670.5</v>
      </c>
      <c r="AZ40" s="8">
        <v>6919.36</v>
      </c>
      <c r="BA40" s="8">
        <v>45536.87</v>
      </c>
      <c r="BB40" s="8">
        <v>5021.43</v>
      </c>
      <c r="BC40" s="8">
        <v>3921.4</v>
      </c>
      <c r="BD40" s="8">
        <v>44374.06</v>
      </c>
      <c r="BE40" s="8">
        <v>16395.650000000001</v>
      </c>
      <c r="BF40" s="8">
        <v>5511.62</v>
      </c>
      <c r="BG40" s="8">
        <v>7015.73</v>
      </c>
      <c r="BH40" s="8">
        <v>92023.2</v>
      </c>
      <c r="BI40" s="8">
        <v>6315.72</v>
      </c>
      <c r="BJ40" s="8">
        <v>25577.68</v>
      </c>
      <c r="BK40" s="8">
        <v>5765.16</v>
      </c>
      <c r="BL40" s="8">
        <v>13822.04</v>
      </c>
      <c r="BM40" s="8">
        <v>52890.37</v>
      </c>
      <c r="BN40" s="8">
        <v>5915.38</v>
      </c>
      <c r="BO40" s="8">
        <v>58067.99</v>
      </c>
      <c r="BP40" s="8">
        <v>7275.66</v>
      </c>
      <c r="BS40" s="7">
        <v>42916</v>
      </c>
      <c r="BT40" s="8">
        <v>7372</v>
      </c>
    </row>
    <row r="41" spans="5:72" x14ac:dyDescent="0.25">
      <c r="E41" s="7">
        <v>42947</v>
      </c>
      <c r="F41" s="8">
        <v>4569</v>
      </c>
      <c r="G41" s="8">
        <v>533</v>
      </c>
      <c r="H41" s="8">
        <v>602</v>
      </c>
      <c r="I41" s="8">
        <v>4713</v>
      </c>
      <c r="J41" s="8">
        <v>314</v>
      </c>
      <c r="K41" s="8">
        <v>198</v>
      </c>
      <c r="L41" s="8">
        <v>294</v>
      </c>
      <c r="M41" s="8">
        <v>268</v>
      </c>
      <c r="N41" s="8">
        <v>66</v>
      </c>
      <c r="O41" s="8">
        <v>308</v>
      </c>
      <c r="P41" s="8">
        <v>861</v>
      </c>
      <c r="Q41" s="8">
        <v>250</v>
      </c>
      <c r="R41" s="8">
        <v>3950</v>
      </c>
      <c r="S41" s="8">
        <v>2504</v>
      </c>
      <c r="T41" s="8">
        <v>1526</v>
      </c>
      <c r="U41" s="8">
        <v>291</v>
      </c>
      <c r="V41" s="8">
        <v>421</v>
      </c>
      <c r="W41" s="8">
        <v>3520.0000000000005</v>
      </c>
      <c r="X41" s="8">
        <v>295</v>
      </c>
      <c r="Y41" s="8">
        <v>245.00000000000003</v>
      </c>
      <c r="Z41" s="8">
        <v>586</v>
      </c>
      <c r="AA41" s="8">
        <v>2138.7199999999998</v>
      </c>
      <c r="AB41" s="8">
        <v>1535</v>
      </c>
      <c r="AC41" s="8">
        <v>847.00000000000011</v>
      </c>
      <c r="AD41" s="8">
        <v>190</v>
      </c>
      <c r="AE41" s="8">
        <v>174</v>
      </c>
      <c r="AF41" s="8">
        <v>4321</v>
      </c>
      <c r="AG41" s="8">
        <v>898</v>
      </c>
      <c r="AH41" s="8">
        <v>222.00000000000003</v>
      </c>
      <c r="AI41" s="8">
        <v>3306</v>
      </c>
      <c r="AL41" s="7">
        <v>42947</v>
      </c>
      <c r="AM41" s="8">
        <v>57834.18</v>
      </c>
      <c r="AN41" s="8">
        <v>21797.51</v>
      </c>
      <c r="AO41" s="8">
        <v>19156.66</v>
      </c>
      <c r="AP41" s="8">
        <v>108104.4</v>
      </c>
      <c r="AQ41" s="8">
        <v>31090.77</v>
      </c>
      <c r="AR41" s="8">
        <v>11100.86</v>
      </c>
      <c r="AS41" s="8">
        <v>6456.7</v>
      </c>
      <c r="AT41" s="8">
        <v>15988.86</v>
      </c>
      <c r="AU41" s="8">
        <v>47160.4</v>
      </c>
      <c r="AV41" s="8">
        <v>5234.8900000000003</v>
      </c>
      <c r="AW41" s="8">
        <v>32114</v>
      </c>
      <c r="AX41" s="8">
        <v>31872.639999999999</v>
      </c>
      <c r="AY41" s="8">
        <v>5808.73</v>
      </c>
      <c r="AZ41" s="8">
        <v>7727.95</v>
      </c>
      <c r="BA41" s="8">
        <v>47786.73</v>
      </c>
      <c r="BB41" s="8">
        <v>5339.29</v>
      </c>
      <c r="BC41" s="8">
        <v>3882</v>
      </c>
      <c r="BD41" s="8">
        <v>48141.64</v>
      </c>
      <c r="BE41" s="8">
        <v>16344.34</v>
      </c>
      <c r="BF41" s="8">
        <v>5360.84</v>
      </c>
      <c r="BG41" s="8">
        <v>7786.47</v>
      </c>
      <c r="BH41" s="8">
        <v>96469.31</v>
      </c>
      <c r="BI41" s="8">
        <v>6070.56</v>
      </c>
      <c r="BJ41" s="8">
        <v>27868.62</v>
      </c>
      <c r="BK41" s="8">
        <v>6229.86</v>
      </c>
      <c r="BL41" s="8">
        <v>14264.63</v>
      </c>
      <c r="BM41" s="8">
        <v>54686.71</v>
      </c>
      <c r="BN41" s="8">
        <v>6119.95</v>
      </c>
      <c r="BO41" s="8">
        <v>59202.43</v>
      </c>
      <c r="BP41" s="8">
        <v>7057.74</v>
      </c>
      <c r="BS41" s="7">
        <v>42947</v>
      </c>
      <c r="BT41" s="8">
        <v>7430.62</v>
      </c>
    </row>
    <row r="42" spans="5:72" x14ac:dyDescent="0.25">
      <c r="E42" s="7">
        <v>42978</v>
      </c>
      <c r="F42" s="8">
        <v>4541</v>
      </c>
      <c r="G42" s="8">
        <v>516</v>
      </c>
      <c r="H42" s="8">
        <v>607</v>
      </c>
      <c r="I42" s="8">
        <v>4831</v>
      </c>
      <c r="J42" s="8">
        <v>293</v>
      </c>
      <c r="K42" s="8">
        <v>200</v>
      </c>
      <c r="L42" s="8">
        <v>299</v>
      </c>
      <c r="M42" s="8">
        <v>260</v>
      </c>
      <c r="N42" s="8">
        <v>64</v>
      </c>
      <c r="O42" s="8">
        <v>306</v>
      </c>
      <c r="P42" s="8">
        <v>896.00000000000011</v>
      </c>
      <c r="Q42" s="8">
        <v>252.99999999999997</v>
      </c>
      <c r="R42" s="8">
        <v>4129</v>
      </c>
      <c r="S42" s="8">
        <v>2659</v>
      </c>
      <c r="T42" s="8">
        <v>1499</v>
      </c>
      <c r="U42" s="8">
        <v>305</v>
      </c>
      <c r="V42" s="8">
        <v>412</v>
      </c>
      <c r="W42" s="8">
        <v>3746</v>
      </c>
      <c r="X42" s="8">
        <v>303</v>
      </c>
      <c r="Y42" s="8">
        <v>236</v>
      </c>
      <c r="Z42" s="8">
        <v>573</v>
      </c>
      <c r="AA42" s="8">
        <v>2135.4700000000003</v>
      </c>
      <c r="AB42" s="8">
        <v>1545</v>
      </c>
      <c r="AC42" s="8">
        <v>770</v>
      </c>
      <c r="AD42" s="8">
        <v>200.99999999999997</v>
      </c>
      <c r="AE42" s="8">
        <v>181</v>
      </c>
      <c r="AF42" s="8">
        <v>4519</v>
      </c>
      <c r="AG42" s="8">
        <v>910</v>
      </c>
      <c r="AH42" s="8">
        <v>221</v>
      </c>
      <c r="AI42" s="8">
        <v>3229</v>
      </c>
      <c r="AL42" s="7">
        <v>42978</v>
      </c>
      <c r="AM42" s="8">
        <v>57484.38</v>
      </c>
      <c r="AN42" s="8">
        <v>21064.63</v>
      </c>
      <c r="AO42" s="8">
        <v>19349.41</v>
      </c>
      <c r="AP42" s="8">
        <v>110799.5</v>
      </c>
      <c r="AQ42" s="8">
        <v>29014.09</v>
      </c>
      <c r="AR42" s="8">
        <v>11179.52</v>
      </c>
      <c r="AS42" s="8">
        <v>6518.35</v>
      </c>
      <c r="AT42" s="8">
        <v>15500.57</v>
      </c>
      <c r="AU42" s="8">
        <v>45918.69</v>
      </c>
      <c r="AV42" s="8">
        <v>5192.6400000000003</v>
      </c>
      <c r="AW42" s="8">
        <v>33332.85</v>
      </c>
      <c r="AX42" s="8">
        <v>32295.79</v>
      </c>
      <c r="AY42" s="8">
        <v>6071.96</v>
      </c>
      <c r="AZ42" s="8">
        <v>8206.36</v>
      </c>
      <c r="BA42" s="8">
        <v>46946.65</v>
      </c>
      <c r="BB42" s="8">
        <v>5594.68</v>
      </c>
      <c r="BC42" s="8">
        <v>3791.16</v>
      </c>
      <c r="BD42" s="8">
        <v>51052.61</v>
      </c>
      <c r="BE42" s="8">
        <v>16822.93</v>
      </c>
      <c r="BF42" s="8">
        <v>5159.83</v>
      </c>
      <c r="BG42" s="8">
        <v>7612.43</v>
      </c>
      <c r="BH42" s="8">
        <v>96322.99</v>
      </c>
      <c r="BI42" s="8">
        <v>6112.57</v>
      </c>
      <c r="BJ42" s="8">
        <v>25346.47</v>
      </c>
      <c r="BK42" s="8">
        <v>6560.32</v>
      </c>
      <c r="BL42" s="8">
        <v>14813.86</v>
      </c>
      <c r="BM42" s="8">
        <v>57063.62</v>
      </c>
      <c r="BN42" s="8">
        <v>6205.18</v>
      </c>
      <c r="BO42" s="8">
        <v>60635.99</v>
      </c>
      <c r="BP42" s="8">
        <v>6893.02</v>
      </c>
      <c r="BS42" s="7">
        <v>42978</v>
      </c>
      <c r="BT42" s="8">
        <v>7372.76</v>
      </c>
    </row>
    <row r="43" spans="5:72" x14ac:dyDescent="0.25">
      <c r="E43" s="7">
        <v>43007</v>
      </c>
      <c r="F43" s="8">
        <v>4955</v>
      </c>
      <c r="G43" s="8">
        <v>508</v>
      </c>
      <c r="H43" s="8">
        <v>631</v>
      </c>
      <c r="I43" s="8">
        <v>4672</v>
      </c>
      <c r="J43" s="8">
        <v>284</v>
      </c>
      <c r="K43" s="8">
        <v>187</v>
      </c>
      <c r="L43" s="8">
        <v>298</v>
      </c>
      <c r="M43" s="8">
        <v>260</v>
      </c>
      <c r="N43" s="8">
        <v>68</v>
      </c>
      <c r="O43" s="8">
        <v>338</v>
      </c>
      <c r="P43" s="8">
        <v>850</v>
      </c>
      <c r="Q43" s="8">
        <v>270</v>
      </c>
      <c r="R43" s="8">
        <v>5260</v>
      </c>
      <c r="S43" s="8">
        <v>2582</v>
      </c>
      <c r="T43" s="8">
        <v>1475</v>
      </c>
      <c r="U43" s="8">
        <v>301</v>
      </c>
      <c r="V43" s="8">
        <v>404</v>
      </c>
      <c r="W43" s="8">
        <v>3472.9999999999995</v>
      </c>
      <c r="X43" s="8">
        <v>295</v>
      </c>
      <c r="Y43" s="8">
        <v>238</v>
      </c>
      <c r="Z43" s="8">
        <v>570</v>
      </c>
      <c r="AA43" s="8">
        <v>2253.1</v>
      </c>
      <c r="AB43" s="8">
        <v>1577</v>
      </c>
      <c r="AC43" s="8">
        <v>742</v>
      </c>
      <c r="AD43" s="8">
        <v>195</v>
      </c>
      <c r="AE43" s="8">
        <v>187</v>
      </c>
      <c r="AF43" s="8">
        <v>4319</v>
      </c>
      <c r="AG43" s="8">
        <v>855.00000000000011</v>
      </c>
      <c r="AH43" s="8">
        <v>209</v>
      </c>
      <c r="AI43" s="8">
        <v>3235</v>
      </c>
      <c r="AL43" s="7">
        <v>43007</v>
      </c>
      <c r="AM43" s="8">
        <v>62725.2</v>
      </c>
      <c r="AN43" s="8">
        <v>20637.45</v>
      </c>
      <c r="AO43" s="8">
        <v>20115.75</v>
      </c>
      <c r="AP43" s="8">
        <v>107153.8</v>
      </c>
      <c r="AQ43" s="8">
        <v>28156.43</v>
      </c>
      <c r="AR43" s="8">
        <v>10458.700000000001</v>
      </c>
      <c r="AS43" s="8">
        <v>6491.73</v>
      </c>
      <c r="AT43" s="8">
        <v>15482.7</v>
      </c>
      <c r="AU43" s="8">
        <v>48735.91</v>
      </c>
      <c r="AV43" s="8">
        <v>5741.81</v>
      </c>
      <c r="AW43" s="8">
        <v>31470.85</v>
      </c>
      <c r="AX43" s="8">
        <v>34398.730000000003</v>
      </c>
      <c r="AY43" s="8">
        <v>7714.55</v>
      </c>
      <c r="AZ43" s="8">
        <v>7968.73</v>
      </c>
      <c r="BA43" s="8">
        <v>46196.87</v>
      </c>
      <c r="BB43" s="8">
        <v>5523.02</v>
      </c>
      <c r="BC43" s="8">
        <v>3706.75</v>
      </c>
      <c r="BD43" s="8">
        <v>47122.11</v>
      </c>
      <c r="BE43" s="8">
        <v>16326</v>
      </c>
      <c r="BF43" s="8">
        <v>5210.2700000000004</v>
      </c>
      <c r="BG43" s="8">
        <v>7583.05</v>
      </c>
      <c r="BH43" s="8">
        <v>102390.23</v>
      </c>
      <c r="BI43" s="8">
        <v>6239.17</v>
      </c>
      <c r="BJ43" s="8">
        <v>24411.62</v>
      </c>
      <c r="BK43" s="8">
        <v>6396.72</v>
      </c>
      <c r="BL43" s="8">
        <v>15326.64</v>
      </c>
      <c r="BM43" s="8">
        <v>54090.85</v>
      </c>
      <c r="BN43" s="8">
        <v>5826.73</v>
      </c>
      <c r="BO43" s="8">
        <v>56663.27</v>
      </c>
      <c r="BP43" s="8">
        <v>6907.83</v>
      </c>
      <c r="BS43" s="7">
        <v>43007</v>
      </c>
      <c r="BT43" s="8">
        <v>7493.08</v>
      </c>
    </row>
    <row r="44" spans="5:72" x14ac:dyDescent="0.25">
      <c r="E44" s="7">
        <v>43039</v>
      </c>
      <c r="F44" s="8">
        <v>5032</v>
      </c>
      <c r="G44" s="8">
        <v>499</v>
      </c>
      <c r="H44" s="8">
        <v>594</v>
      </c>
      <c r="I44" s="8">
        <v>4871</v>
      </c>
      <c r="J44" s="8">
        <v>260</v>
      </c>
      <c r="K44" s="8">
        <v>170</v>
      </c>
      <c r="L44" s="8">
        <v>313</v>
      </c>
      <c r="M44" s="8">
        <v>267</v>
      </c>
      <c r="N44" s="8">
        <v>68</v>
      </c>
      <c r="O44" s="8">
        <v>329</v>
      </c>
      <c r="P44" s="8">
        <v>833</v>
      </c>
      <c r="Q44" s="8">
        <v>284</v>
      </c>
      <c r="R44" s="8">
        <v>4921</v>
      </c>
      <c r="S44" s="8">
        <v>2802</v>
      </c>
      <c r="T44" s="8">
        <v>1529</v>
      </c>
      <c r="U44" s="8">
        <v>336</v>
      </c>
      <c r="V44" s="8">
        <v>415.00000000000006</v>
      </c>
      <c r="W44" s="8">
        <v>3547.9999999999995</v>
      </c>
      <c r="X44" s="8">
        <v>325</v>
      </c>
      <c r="Y44" s="8">
        <v>243.00000000000003</v>
      </c>
      <c r="Z44" s="8">
        <v>594</v>
      </c>
      <c r="AA44" s="8">
        <v>2365.5</v>
      </c>
      <c r="AB44" s="8">
        <v>1571</v>
      </c>
      <c r="AC44" s="8">
        <v>750</v>
      </c>
      <c r="AD44" s="8">
        <v>199</v>
      </c>
      <c r="AE44" s="8">
        <v>181</v>
      </c>
      <c r="AF44" s="8">
        <v>4270</v>
      </c>
      <c r="AG44" s="8">
        <v>833</v>
      </c>
      <c r="AH44" s="8">
        <v>216</v>
      </c>
      <c r="AI44" s="8">
        <v>3173</v>
      </c>
      <c r="AL44" s="7">
        <v>43039</v>
      </c>
      <c r="AM44" s="8">
        <v>63702.559999999998</v>
      </c>
      <c r="AN44" s="8">
        <v>20256.59</v>
      </c>
      <c r="AO44" s="8">
        <v>18906.77</v>
      </c>
      <c r="AP44" s="8">
        <v>111721.60000000001</v>
      </c>
      <c r="AQ44" s="8">
        <v>25815.96</v>
      </c>
      <c r="AR44" s="8">
        <v>9501.4599999999991</v>
      </c>
      <c r="AS44" s="8">
        <v>6783.68</v>
      </c>
      <c r="AT44" s="8">
        <v>15908.38</v>
      </c>
      <c r="AU44" s="8">
        <v>49142.67</v>
      </c>
      <c r="AV44" s="8">
        <v>5590.71</v>
      </c>
      <c r="AW44" s="8">
        <v>30780.080000000002</v>
      </c>
      <c r="AX44" s="8">
        <v>36392.019999999997</v>
      </c>
      <c r="AY44" s="8">
        <v>7213.21</v>
      </c>
      <c r="AZ44" s="8">
        <v>8647.7900000000009</v>
      </c>
      <c r="BA44" s="8">
        <v>47890.77</v>
      </c>
      <c r="BB44" s="8">
        <v>6169.76</v>
      </c>
      <c r="BC44" s="8">
        <v>3811.73</v>
      </c>
      <c r="BD44" s="8">
        <v>47964.38</v>
      </c>
      <c r="BE44" s="8">
        <v>17908.95</v>
      </c>
      <c r="BF44" s="8">
        <v>5311.12</v>
      </c>
      <c r="BG44" s="8">
        <v>7894.96</v>
      </c>
      <c r="BH44" s="8">
        <v>107498.21</v>
      </c>
      <c r="BI44" s="8">
        <v>6216.33</v>
      </c>
      <c r="BJ44" s="8">
        <v>24733.439999999999</v>
      </c>
      <c r="BK44" s="8">
        <v>6527.6</v>
      </c>
      <c r="BL44" s="8">
        <v>14856.86</v>
      </c>
      <c r="BM44" s="8">
        <v>53085.03</v>
      </c>
      <c r="BN44" s="8">
        <v>5680.13</v>
      </c>
      <c r="BO44" s="8">
        <v>57818.09</v>
      </c>
      <c r="BP44" s="8">
        <v>6773.93</v>
      </c>
      <c r="BS44" s="7">
        <v>43039</v>
      </c>
      <c r="BT44" s="8">
        <v>7326.67</v>
      </c>
    </row>
    <row r="45" spans="5:72" x14ac:dyDescent="0.25">
      <c r="E45" s="7">
        <v>43069</v>
      </c>
      <c r="F45" s="8">
        <v>4777</v>
      </c>
      <c r="G45" s="8">
        <v>505</v>
      </c>
      <c r="H45" s="8">
        <v>552</v>
      </c>
      <c r="I45" s="8">
        <v>4689</v>
      </c>
      <c r="J45" s="8">
        <v>261</v>
      </c>
      <c r="K45" s="8">
        <v>145</v>
      </c>
      <c r="L45" s="8">
        <v>334</v>
      </c>
      <c r="M45" s="8">
        <v>267</v>
      </c>
      <c r="N45" s="8">
        <v>66</v>
      </c>
      <c r="O45" s="8">
        <v>300</v>
      </c>
      <c r="P45" s="8">
        <v>813.00000000000011</v>
      </c>
      <c r="Q45" s="8">
        <v>278</v>
      </c>
      <c r="R45" s="8">
        <v>4477</v>
      </c>
      <c r="S45" s="8">
        <v>2540</v>
      </c>
      <c r="T45" s="8">
        <v>1535</v>
      </c>
      <c r="U45" s="8">
        <v>318</v>
      </c>
      <c r="V45" s="8">
        <v>403</v>
      </c>
      <c r="W45" s="8">
        <v>3501</v>
      </c>
      <c r="X45" s="8">
        <v>286</v>
      </c>
      <c r="Y45" s="8">
        <v>231.99999999999997</v>
      </c>
      <c r="Z45" s="8">
        <v>586</v>
      </c>
      <c r="AA45" s="8">
        <v>2361.56</v>
      </c>
      <c r="AB45" s="8">
        <v>1483</v>
      </c>
      <c r="AC45" s="8">
        <v>738</v>
      </c>
      <c r="AD45" s="8">
        <v>195</v>
      </c>
      <c r="AE45" s="8">
        <v>194</v>
      </c>
      <c r="AF45" s="8">
        <v>4164</v>
      </c>
      <c r="AG45" s="8">
        <v>819.99999999999989</v>
      </c>
      <c r="AH45" s="8">
        <v>224.00000000000003</v>
      </c>
      <c r="AI45" s="8">
        <v>3065</v>
      </c>
      <c r="AL45" s="7">
        <v>43069</v>
      </c>
      <c r="AM45" s="8">
        <v>60476.01</v>
      </c>
      <c r="AN45" s="8">
        <v>20497.61</v>
      </c>
      <c r="AO45" s="8">
        <v>17586.37</v>
      </c>
      <c r="AP45" s="8">
        <v>107547.9</v>
      </c>
      <c r="AQ45" s="8">
        <v>25865.57</v>
      </c>
      <c r="AR45" s="8">
        <v>8097.52</v>
      </c>
      <c r="AS45" s="8">
        <v>7236.94</v>
      </c>
      <c r="AT45" s="8">
        <v>15920.79</v>
      </c>
      <c r="AU45" s="8">
        <v>47498.47</v>
      </c>
      <c r="AV45" s="8">
        <v>5088.6899999999996</v>
      </c>
      <c r="AW45" s="8">
        <v>29968.01</v>
      </c>
      <c r="AX45" s="8">
        <v>35632.129999999997</v>
      </c>
      <c r="AY45" s="8">
        <v>6544.32</v>
      </c>
      <c r="AZ45" s="8">
        <v>7839.2</v>
      </c>
      <c r="BA45" s="8">
        <v>48083.89</v>
      </c>
      <c r="BB45" s="8">
        <v>5844.55</v>
      </c>
      <c r="BC45" s="8">
        <v>3684.23</v>
      </c>
      <c r="BD45" s="8">
        <v>47137.49</v>
      </c>
      <c r="BE45" s="8">
        <v>15773.91</v>
      </c>
      <c r="BF45" s="8">
        <v>5087.8599999999997</v>
      </c>
      <c r="BG45" s="8">
        <v>7797.77</v>
      </c>
      <c r="BH45" s="8">
        <v>107318.96</v>
      </c>
      <c r="BI45" s="8">
        <v>5868.68</v>
      </c>
      <c r="BJ45" s="8">
        <v>24340.04</v>
      </c>
      <c r="BK45" s="8">
        <v>6396.73</v>
      </c>
      <c r="BL45" s="8">
        <v>15894.23</v>
      </c>
      <c r="BM45" s="8">
        <v>51300.26</v>
      </c>
      <c r="BN45" s="8">
        <v>5594.89</v>
      </c>
      <c r="BO45" s="8">
        <v>59829.99</v>
      </c>
      <c r="BP45" s="8">
        <v>6544.66</v>
      </c>
      <c r="BS45" s="7">
        <v>43069</v>
      </c>
      <c r="BT45" s="8">
        <v>7687.77</v>
      </c>
    </row>
    <row r="46" spans="5:72" x14ac:dyDescent="0.25">
      <c r="E46" s="7">
        <v>43098</v>
      </c>
      <c r="F46" s="8">
        <v>5121</v>
      </c>
      <c r="G46" s="8">
        <v>500</v>
      </c>
      <c r="H46" s="8">
        <v>573</v>
      </c>
      <c r="I46" s="8">
        <v>5018</v>
      </c>
      <c r="J46" s="8">
        <v>272</v>
      </c>
      <c r="K46" s="8">
        <v>137</v>
      </c>
      <c r="L46" s="8">
        <v>338</v>
      </c>
      <c r="M46" s="8">
        <v>273</v>
      </c>
      <c r="N46" s="8">
        <v>68</v>
      </c>
      <c r="O46" s="8">
        <v>301</v>
      </c>
      <c r="P46" s="8">
        <v>803.99999999999989</v>
      </c>
      <c r="Q46" s="8">
        <v>279</v>
      </c>
      <c r="R46" s="8">
        <v>4525</v>
      </c>
      <c r="S46" s="8">
        <v>2738</v>
      </c>
      <c r="T46" s="8">
        <v>1573</v>
      </c>
      <c r="U46" s="8">
        <v>318</v>
      </c>
      <c r="V46" s="8">
        <v>450</v>
      </c>
      <c r="W46" s="8">
        <v>3942</v>
      </c>
      <c r="X46" s="8">
        <v>283</v>
      </c>
      <c r="Y46" s="8">
        <v>242</v>
      </c>
      <c r="Z46" s="8">
        <v>598</v>
      </c>
      <c r="AA46" s="8">
        <v>2466.34</v>
      </c>
      <c r="AB46" s="8">
        <v>1490</v>
      </c>
      <c r="AC46" s="8">
        <v>780</v>
      </c>
      <c r="AD46" s="8">
        <v>206.99999999999997</v>
      </c>
      <c r="AE46" s="8">
        <v>209</v>
      </c>
      <c r="AF46" s="8">
        <v>4125</v>
      </c>
      <c r="AG46" s="8">
        <v>828.99999999999989</v>
      </c>
      <c r="AH46" s="8">
        <v>235</v>
      </c>
      <c r="AI46" s="8">
        <v>3436</v>
      </c>
      <c r="AL46" s="7">
        <v>43098</v>
      </c>
      <c r="AM46" s="8">
        <v>64830.97</v>
      </c>
      <c r="AN46" s="8">
        <v>20294.11</v>
      </c>
      <c r="AO46" s="8">
        <v>18249</v>
      </c>
      <c r="AP46" s="8">
        <v>115094.39999999999</v>
      </c>
      <c r="AQ46" s="8">
        <v>26942.71</v>
      </c>
      <c r="AR46" s="8">
        <v>7697.58</v>
      </c>
      <c r="AS46" s="8">
        <v>7316.04</v>
      </c>
      <c r="AT46" s="8">
        <v>16287.22</v>
      </c>
      <c r="AU46" s="8">
        <v>48984.78</v>
      </c>
      <c r="AV46" s="8">
        <v>5113.0600000000004</v>
      </c>
      <c r="AW46" s="8">
        <v>29531.64</v>
      </c>
      <c r="AX46" s="8">
        <v>35806.379999999997</v>
      </c>
      <c r="AY46" s="8">
        <v>6607.04</v>
      </c>
      <c r="AZ46" s="8">
        <v>8450.2800000000007</v>
      </c>
      <c r="BA46" s="8">
        <v>49298.55</v>
      </c>
      <c r="BB46" s="8">
        <v>5843.63</v>
      </c>
      <c r="BC46" s="8">
        <v>4111.82</v>
      </c>
      <c r="BD46" s="8">
        <v>52903.94</v>
      </c>
      <c r="BE46" s="8">
        <v>15589.85</v>
      </c>
      <c r="BF46" s="8">
        <v>5291.54</v>
      </c>
      <c r="BG46" s="8">
        <v>7946.94</v>
      </c>
      <c r="BH46" s="8">
        <v>113380.75</v>
      </c>
      <c r="BI46" s="8">
        <v>5896.38</v>
      </c>
      <c r="BJ46" s="8">
        <v>25712.959999999999</v>
      </c>
      <c r="BK46" s="8">
        <v>6761.33</v>
      </c>
      <c r="BL46" s="8">
        <v>17142.41</v>
      </c>
      <c r="BM46" s="8">
        <v>50816.54</v>
      </c>
      <c r="BN46" s="8">
        <v>5656.26</v>
      </c>
      <c r="BO46" s="8">
        <v>62664.11</v>
      </c>
      <c r="BP46" s="8">
        <v>7337.12</v>
      </c>
      <c r="BS46" s="7">
        <v>43098</v>
      </c>
      <c r="BT46" s="8">
        <v>7533.55</v>
      </c>
    </row>
    <row r="47" spans="5:72" x14ac:dyDescent="0.25">
      <c r="E47" s="7">
        <v>43131</v>
      </c>
      <c r="F47" s="8">
        <v>4887</v>
      </c>
      <c r="G47" s="8">
        <v>507</v>
      </c>
      <c r="H47" s="8">
        <v>594</v>
      </c>
      <c r="I47" s="8">
        <v>4819</v>
      </c>
      <c r="J47" s="8">
        <v>254.99999999999997</v>
      </c>
      <c r="K47" s="8">
        <v>133</v>
      </c>
      <c r="L47" s="8">
        <v>347</v>
      </c>
      <c r="M47" s="8">
        <v>271</v>
      </c>
      <c r="N47" s="8">
        <v>70</v>
      </c>
      <c r="O47" s="8">
        <v>288</v>
      </c>
      <c r="P47" s="8">
        <v>740</v>
      </c>
      <c r="Q47" s="8">
        <v>289</v>
      </c>
      <c r="R47" s="8">
        <v>5092</v>
      </c>
      <c r="S47" s="8">
        <v>2502</v>
      </c>
      <c r="T47" s="8">
        <v>1574</v>
      </c>
      <c r="U47" s="8">
        <v>297</v>
      </c>
      <c r="V47" s="8">
        <v>441</v>
      </c>
      <c r="W47" s="8">
        <v>3922</v>
      </c>
      <c r="X47" s="8">
        <v>291</v>
      </c>
      <c r="Y47" s="8">
        <v>252</v>
      </c>
      <c r="Z47" s="8">
        <v>632</v>
      </c>
      <c r="AA47" s="8">
        <v>2473.5299999999997</v>
      </c>
      <c r="AB47" s="8">
        <v>1598</v>
      </c>
      <c r="AC47" s="8">
        <v>819.99999999999989</v>
      </c>
      <c r="AD47" s="8">
        <v>191</v>
      </c>
      <c r="AE47" s="8">
        <v>209</v>
      </c>
      <c r="AF47" s="8">
        <v>4000</v>
      </c>
      <c r="AG47" s="8">
        <v>738</v>
      </c>
      <c r="AH47" s="8">
        <v>225</v>
      </c>
      <c r="AI47" s="8">
        <v>3334.0000000000005</v>
      </c>
      <c r="AL47" s="7">
        <v>43131</v>
      </c>
      <c r="AM47" s="8">
        <v>61882.49</v>
      </c>
      <c r="AN47" s="8">
        <v>20595.240000000002</v>
      </c>
      <c r="AO47" s="8">
        <v>18927.830000000002</v>
      </c>
      <c r="AP47" s="8">
        <v>110530.4</v>
      </c>
      <c r="AQ47" s="8">
        <v>25345.48</v>
      </c>
      <c r="AR47" s="8">
        <v>7473.77</v>
      </c>
      <c r="AS47" s="8">
        <v>7497.86</v>
      </c>
      <c r="AT47" s="8">
        <v>16123.89</v>
      </c>
      <c r="AU47" s="8">
        <v>50096</v>
      </c>
      <c r="AV47" s="8">
        <v>4895.3500000000004</v>
      </c>
      <c r="AW47" s="8">
        <v>27183.25</v>
      </c>
      <c r="AX47" s="8">
        <v>37073.07</v>
      </c>
      <c r="AY47" s="8">
        <v>7377.4</v>
      </c>
      <c r="AZ47" s="8">
        <v>7728.62</v>
      </c>
      <c r="BA47" s="8">
        <v>49312.83</v>
      </c>
      <c r="BB47" s="8">
        <v>5456.88</v>
      </c>
      <c r="BC47" s="8">
        <v>4024.4</v>
      </c>
      <c r="BD47" s="8">
        <v>52533.88</v>
      </c>
      <c r="BE47" s="8">
        <v>16133.87</v>
      </c>
      <c r="BF47" s="8">
        <v>5530.47</v>
      </c>
      <c r="BG47" s="8">
        <v>8408.0300000000007</v>
      </c>
      <c r="BH47" s="8">
        <v>113711.34</v>
      </c>
      <c r="BI47" s="8">
        <v>6326.05</v>
      </c>
      <c r="BJ47" s="8">
        <v>27020.42</v>
      </c>
      <c r="BK47" s="8">
        <v>6242.95</v>
      </c>
      <c r="BL47" s="8">
        <v>17120.66</v>
      </c>
      <c r="BM47" s="8">
        <v>49270.69</v>
      </c>
      <c r="BN47" s="8">
        <v>5032.34</v>
      </c>
      <c r="BO47" s="8">
        <v>59911.45</v>
      </c>
      <c r="BP47" s="8">
        <v>7118.86</v>
      </c>
      <c r="BS47" s="7">
        <v>43131</v>
      </c>
      <c r="BT47" s="8">
        <v>7231.91</v>
      </c>
    </row>
    <row r="48" spans="5:72" x14ac:dyDescent="0.25">
      <c r="E48" s="7">
        <v>43159</v>
      </c>
      <c r="F48" s="8">
        <v>4775</v>
      </c>
      <c r="G48" s="8">
        <v>500</v>
      </c>
      <c r="H48" s="8">
        <v>579</v>
      </c>
      <c r="I48" s="8">
        <v>4296</v>
      </c>
      <c r="J48" s="8">
        <v>240</v>
      </c>
      <c r="K48" s="8">
        <v>143</v>
      </c>
      <c r="L48" s="8">
        <v>358</v>
      </c>
      <c r="M48" s="8">
        <v>263</v>
      </c>
      <c r="N48" s="8">
        <v>69</v>
      </c>
      <c r="O48" s="8">
        <v>283</v>
      </c>
      <c r="P48" s="8">
        <v>680</v>
      </c>
      <c r="Q48" s="8">
        <v>269</v>
      </c>
      <c r="R48" s="8">
        <v>4856</v>
      </c>
      <c r="S48" s="8">
        <v>2601</v>
      </c>
      <c r="T48" s="8">
        <v>1511</v>
      </c>
      <c r="U48" s="8">
        <v>290</v>
      </c>
      <c r="V48" s="8">
        <v>428</v>
      </c>
      <c r="W48" s="8">
        <v>3926</v>
      </c>
      <c r="X48" s="8">
        <v>280</v>
      </c>
      <c r="Y48" s="8">
        <v>259</v>
      </c>
      <c r="Z48" s="8">
        <v>586</v>
      </c>
      <c r="AA48" s="8">
        <v>2320.11</v>
      </c>
      <c r="AB48" s="8">
        <v>1598</v>
      </c>
      <c r="AC48" s="8">
        <v>811</v>
      </c>
      <c r="AD48" s="8">
        <v>186</v>
      </c>
      <c r="AE48" s="8">
        <v>210</v>
      </c>
      <c r="AF48" s="8">
        <v>3734.0000000000005</v>
      </c>
      <c r="AG48" s="8">
        <v>666</v>
      </c>
      <c r="AH48" s="8">
        <v>204</v>
      </c>
      <c r="AI48" s="8">
        <v>3336</v>
      </c>
      <c r="AL48" s="7">
        <v>43159</v>
      </c>
      <c r="AM48" s="8">
        <v>60472.93</v>
      </c>
      <c r="AN48" s="8">
        <v>20290.939999999999</v>
      </c>
      <c r="AO48" s="8">
        <v>18464.36</v>
      </c>
      <c r="AP48" s="8">
        <v>98523.5</v>
      </c>
      <c r="AQ48" s="8">
        <v>23792.71</v>
      </c>
      <c r="AR48" s="8">
        <v>8009.41</v>
      </c>
      <c r="AS48" s="8">
        <v>7733.36</v>
      </c>
      <c r="AT48" s="8">
        <v>15647.44</v>
      </c>
      <c r="AU48" s="8">
        <v>49595.47</v>
      </c>
      <c r="AV48" s="8">
        <v>4802.75</v>
      </c>
      <c r="AW48" s="8">
        <v>24945.11</v>
      </c>
      <c r="AX48" s="8">
        <v>34496.269999999997</v>
      </c>
      <c r="AY48" s="8">
        <v>6967.34</v>
      </c>
      <c r="AZ48" s="8">
        <v>8077.97</v>
      </c>
      <c r="BA48" s="8">
        <v>47360.21</v>
      </c>
      <c r="BB48" s="8">
        <v>5320.91</v>
      </c>
      <c r="BC48" s="8">
        <v>3891.88</v>
      </c>
      <c r="BD48" s="8">
        <v>52802.92</v>
      </c>
      <c r="BE48" s="8">
        <v>15534.42</v>
      </c>
      <c r="BF48" s="8">
        <v>5672.97</v>
      </c>
      <c r="BG48" s="8">
        <v>7795.51</v>
      </c>
      <c r="BH48" s="8">
        <v>106658.52</v>
      </c>
      <c r="BI48" s="8">
        <v>6322.14</v>
      </c>
      <c r="BJ48" s="8">
        <v>26731.46</v>
      </c>
      <c r="BK48" s="8">
        <v>6093.63</v>
      </c>
      <c r="BL48" s="8">
        <v>17268.98</v>
      </c>
      <c r="BM48" s="8">
        <v>45988.02</v>
      </c>
      <c r="BN48" s="8">
        <v>4542.74</v>
      </c>
      <c r="BO48" s="8">
        <v>54351.54</v>
      </c>
      <c r="BP48" s="8">
        <v>7126.97</v>
      </c>
      <c r="BS48" s="7">
        <v>43159</v>
      </c>
      <c r="BT48" s="8">
        <v>7056.61</v>
      </c>
    </row>
    <row r="49" spans="5:72" x14ac:dyDescent="0.25">
      <c r="E49" s="7">
        <v>43189</v>
      </c>
      <c r="F49" s="8">
        <v>4896</v>
      </c>
      <c r="G49" s="8">
        <v>490.00000000000006</v>
      </c>
      <c r="H49" s="8">
        <v>581</v>
      </c>
      <c r="I49" s="8">
        <v>4131</v>
      </c>
      <c r="J49" s="8">
        <v>227</v>
      </c>
      <c r="K49" s="8">
        <v>142</v>
      </c>
      <c r="L49" s="8">
        <v>293</v>
      </c>
      <c r="M49" s="8">
        <v>258</v>
      </c>
      <c r="N49" s="8">
        <v>65</v>
      </c>
      <c r="O49" s="8">
        <v>258</v>
      </c>
      <c r="P49" s="8">
        <v>737</v>
      </c>
      <c r="Q49" s="8">
        <v>260</v>
      </c>
      <c r="R49" s="8">
        <v>4759</v>
      </c>
      <c r="S49" s="8">
        <v>2530</v>
      </c>
      <c r="T49" s="8">
        <v>1469</v>
      </c>
      <c r="U49" s="8">
        <v>272</v>
      </c>
      <c r="V49" s="8">
        <v>434.99999999999994</v>
      </c>
      <c r="W49" s="8">
        <v>3611</v>
      </c>
      <c r="X49" s="8">
        <v>291</v>
      </c>
      <c r="Y49" s="8">
        <v>239</v>
      </c>
      <c r="Z49" s="8">
        <v>543</v>
      </c>
      <c r="AA49" s="8">
        <v>2260.5699999999997</v>
      </c>
      <c r="AB49" s="8">
        <v>1514</v>
      </c>
      <c r="AC49" s="8">
        <v>713</v>
      </c>
      <c r="AD49" s="8">
        <v>185</v>
      </c>
      <c r="AE49" s="8">
        <v>206</v>
      </c>
      <c r="AF49" s="8">
        <v>3954.9999999999995</v>
      </c>
      <c r="AG49" s="8">
        <v>715</v>
      </c>
      <c r="AH49" s="8">
        <v>194</v>
      </c>
      <c r="AI49" s="8">
        <v>3179</v>
      </c>
      <c r="AL49" s="7">
        <v>43189</v>
      </c>
      <c r="AM49" s="8">
        <v>61999.01</v>
      </c>
      <c r="AN49" s="8">
        <v>19936.78</v>
      </c>
      <c r="AO49" s="8">
        <v>18538.240000000002</v>
      </c>
      <c r="AP49" s="8">
        <v>94750.63</v>
      </c>
      <c r="AQ49" s="8">
        <v>22572.32</v>
      </c>
      <c r="AR49" s="8">
        <v>7964.61</v>
      </c>
      <c r="AS49" s="8">
        <v>6311.64</v>
      </c>
      <c r="AT49" s="8">
        <v>15361.42</v>
      </c>
      <c r="AU49" s="8">
        <v>46661.41</v>
      </c>
      <c r="AV49" s="8">
        <v>4390.07</v>
      </c>
      <c r="AW49" s="8">
        <v>26912.11</v>
      </c>
      <c r="AX49" s="8">
        <v>33424.54</v>
      </c>
      <c r="AY49" s="8">
        <v>6798.88</v>
      </c>
      <c r="AZ49" s="8">
        <v>7857.47</v>
      </c>
      <c r="BA49" s="8">
        <v>46015.31</v>
      </c>
      <c r="BB49" s="8">
        <v>5008.33</v>
      </c>
      <c r="BC49" s="8">
        <v>3946.72</v>
      </c>
      <c r="BD49" s="8">
        <v>48012.82</v>
      </c>
      <c r="BE49" s="8">
        <v>16210.44</v>
      </c>
      <c r="BF49" s="8">
        <v>5230.5200000000004</v>
      </c>
      <c r="BG49" s="8">
        <v>7214.63</v>
      </c>
      <c r="BH49" s="8">
        <v>103921.5</v>
      </c>
      <c r="BI49" s="8">
        <v>5989.7</v>
      </c>
      <c r="BJ49" s="8">
        <v>23497.18</v>
      </c>
      <c r="BK49" s="8">
        <v>6048</v>
      </c>
      <c r="BL49" s="8">
        <v>20088.38</v>
      </c>
      <c r="BM49" s="8">
        <v>48722.52</v>
      </c>
      <c r="BN49" s="8">
        <v>4878.2299999999996</v>
      </c>
      <c r="BO49" s="8">
        <v>51809.34</v>
      </c>
      <c r="BP49" s="8">
        <v>6792.27</v>
      </c>
      <c r="BS49" s="7">
        <v>43189</v>
      </c>
      <c r="BT49" s="8">
        <v>7509.3</v>
      </c>
    </row>
    <row r="50" spans="5:72" x14ac:dyDescent="0.25">
      <c r="E50" s="7">
        <v>43220</v>
      </c>
      <c r="F50" s="8">
        <v>5103</v>
      </c>
      <c r="G50" s="8">
        <v>523</v>
      </c>
      <c r="H50" s="8">
        <v>611</v>
      </c>
      <c r="I50" s="8">
        <v>3999</v>
      </c>
      <c r="J50" s="8">
        <v>249.00000000000003</v>
      </c>
      <c r="K50" s="8">
        <v>154</v>
      </c>
      <c r="L50" s="8">
        <v>304</v>
      </c>
      <c r="M50" s="8">
        <v>270</v>
      </c>
      <c r="N50" s="8">
        <v>65</v>
      </c>
      <c r="O50" s="8">
        <v>275</v>
      </c>
      <c r="P50" s="8">
        <v>775</v>
      </c>
      <c r="Q50" s="8">
        <v>272</v>
      </c>
      <c r="R50" s="8">
        <v>5256</v>
      </c>
      <c r="S50" s="8">
        <v>2715</v>
      </c>
      <c r="T50" s="8">
        <v>1548</v>
      </c>
      <c r="U50" s="8">
        <v>307</v>
      </c>
      <c r="V50" s="8">
        <v>455.99999999999994</v>
      </c>
      <c r="W50" s="8">
        <v>3946</v>
      </c>
      <c r="X50" s="8">
        <v>283</v>
      </c>
      <c r="Y50" s="8">
        <v>309</v>
      </c>
      <c r="Z50" s="8">
        <v>561</v>
      </c>
      <c r="AA50" s="8">
        <v>2544.7600000000002</v>
      </c>
      <c r="AB50" s="8">
        <v>1598</v>
      </c>
      <c r="AC50" s="8">
        <v>767</v>
      </c>
      <c r="AD50" s="8">
        <v>192</v>
      </c>
      <c r="AE50" s="8">
        <v>236</v>
      </c>
      <c r="AF50" s="8">
        <v>4077.0000000000005</v>
      </c>
      <c r="AG50" s="8">
        <v>743</v>
      </c>
      <c r="AH50" s="8">
        <v>212</v>
      </c>
      <c r="AI50" s="8">
        <v>3678</v>
      </c>
      <c r="AL50" s="7">
        <v>43220</v>
      </c>
      <c r="AM50" s="8">
        <v>64635.360000000001</v>
      </c>
      <c r="AN50" s="8">
        <v>21268.31</v>
      </c>
      <c r="AO50" s="8">
        <v>19507.28</v>
      </c>
      <c r="AP50" s="8">
        <v>91723.13</v>
      </c>
      <c r="AQ50" s="8">
        <v>24750.19</v>
      </c>
      <c r="AR50" s="8">
        <v>8626.52</v>
      </c>
      <c r="AS50" s="8">
        <v>6538.37</v>
      </c>
      <c r="AT50" s="8">
        <v>16088.82</v>
      </c>
      <c r="AU50" s="8">
        <v>46543.27</v>
      </c>
      <c r="AV50" s="8">
        <v>4674.42</v>
      </c>
      <c r="AW50" s="8">
        <v>28285.72</v>
      </c>
      <c r="AX50" s="8">
        <v>34994.11</v>
      </c>
      <c r="AY50" s="8">
        <v>7435.13</v>
      </c>
      <c r="AZ50" s="8">
        <v>8451.9500000000007</v>
      </c>
      <c r="BA50" s="8">
        <v>48582.51</v>
      </c>
      <c r="BB50" s="8">
        <v>5659.03</v>
      </c>
      <c r="BC50" s="8">
        <v>4138.82</v>
      </c>
      <c r="BD50" s="8">
        <v>52255.89</v>
      </c>
      <c r="BE50" s="8">
        <v>15622.76</v>
      </c>
      <c r="BF50" s="8">
        <v>6787.96</v>
      </c>
      <c r="BG50" s="8">
        <v>7461</v>
      </c>
      <c r="BH50" s="8">
        <v>116985.85</v>
      </c>
      <c r="BI50" s="8">
        <v>6322.21</v>
      </c>
      <c r="BJ50" s="8">
        <v>25326.54</v>
      </c>
      <c r="BK50" s="8">
        <v>6282.52</v>
      </c>
      <c r="BL50" s="8">
        <v>23051</v>
      </c>
      <c r="BM50" s="8">
        <v>50225.27</v>
      </c>
      <c r="BN50" s="8">
        <v>5067.79</v>
      </c>
      <c r="BO50" s="8">
        <v>56446.720000000001</v>
      </c>
      <c r="BP50" s="8">
        <v>7859.2</v>
      </c>
      <c r="BS50" s="7">
        <v>43220</v>
      </c>
      <c r="BT50" s="8">
        <v>7678.2</v>
      </c>
    </row>
    <row r="51" spans="5:72" x14ac:dyDescent="0.25">
      <c r="E51" s="7">
        <v>43251</v>
      </c>
      <c r="F51" s="8">
        <v>5466</v>
      </c>
      <c r="G51" s="8">
        <v>505</v>
      </c>
      <c r="H51" s="8">
        <v>639</v>
      </c>
      <c r="I51" s="8">
        <v>3869</v>
      </c>
      <c r="J51" s="8">
        <v>204.99999999999997</v>
      </c>
      <c r="K51" s="8">
        <v>146</v>
      </c>
      <c r="L51" s="8">
        <v>305</v>
      </c>
      <c r="M51" s="8">
        <v>270</v>
      </c>
      <c r="N51" s="8">
        <v>63</v>
      </c>
      <c r="O51" s="8">
        <v>272</v>
      </c>
      <c r="P51" s="8">
        <v>766</v>
      </c>
      <c r="Q51" s="8">
        <v>276</v>
      </c>
      <c r="R51" s="8">
        <v>5800</v>
      </c>
      <c r="S51" s="8">
        <v>2832</v>
      </c>
      <c r="T51" s="8">
        <v>1495</v>
      </c>
      <c r="U51" s="8">
        <v>343</v>
      </c>
      <c r="V51" s="8">
        <v>491</v>
      </c>
      <c r="W51" s="8">
        <v>4240</v>
      </c>
      <c r="X51" s="8">
        <v>277</v>
      </c>
      <c r="Y51" s="8">
        <v>318</v>
      </c>
      <c r="Z51" s="8">
        <v>550</v>
      </c>
      <c r="AA51" s="8">
        <v>2604.12</v>
      </c>
      <c r="AB51" s="8">
        <v>1760.0000000000002</v>
      </c>
      <c r="AC51" s="8">
        <v>755</v>
      </c>
      <c r="AD51" s="8">
        <v>190</v>
      </c>
      <c r="AE51" s="8">
        <v>245.00000000000003</v>
      </c>
      <c r="AF51" s="8">
        <v>4146</v>
      </c>
      <c r="AG51" s="8">
        <v>776</v>
      </c>
      <c r="AH51" s="8">
        <v>192</v>
      </c>
      <c r="AI51" s="8">
        <v>3621</v>
      </c>
      <c r="AL51" s="7">
        <v>43251</v>
      </c>
      <c r="AM51" s="8">
        <v>69234.880000000005</v>
      </c>
      <c r="AN51" s="8">
        <v>20441.71</v>
      </c>
      <c r="AO51" s="8">
        <v>20416.28</v>
      </c>
      <c r="AP51" s="8">
        <v>88743.38</v>
      </c>
      <c r="AQ51" s="8">
        <v>20329.98</v>
      </c>
      <c r="AR51" s="8">
        <v>8184.63</v>
      </c>
      <c r="AS51" s="8">
        <v>6549.65</v>
      </c>
      <c r="AT51" s="8">
        <v>16077</v>
      </c>
      <c r="AU51" s="8">
        <v>45575.65</v>
      </c>
      <c r="AV51" s="8">
        <v>4614.32</v>
      </c>
      <c r="AW51" s="8">
        <v>27970.29</v>
      </c>
      <c r="AX51" s="8">
        <v>35631.54</v>
      </c>
      <c r="AY51" s="8">
        <v>8167.76</v>
      </c>
      <c r="AZ51" s="8">
        <v>8816.3799999999992</v>
      </c>
      <c r="BA51" s="8">
        <v>46938.59</v>
      </c>
      <c r="BB51" s="8">
        <v>6315.25</v>
      </c>
      <c r="BC51" s="8">
        <v>4456.25</v>
      </c>
      <c r="BD51" s="8">
        <v>55960.639999999999</v>
      </c>
      <c r="BE51" s="8">
        <v>15336.38</v>
      </c>
      <c r="BF51" s="8">
        <v>7001.72</v>
      </c>
      <c r="BG51" s="8">
        <v>7316.34</v>
      </c>
      <c r="BH51" s="8">
        <v>119714.74</v>
      </c>
      <c r="BI51" s="8">
        <v>6967.34</v>
      </c>
      <c r="BJ51" s="8">
        <v>24930.95</v>
      </c>
      <c r="BK51" s="8">
        <v>6230.26</v>
      </c>
      <c r="BL51" s="8">
        <v>24043.18</v>
      </c>
      <c r="BM51" s="8">
        <v>50633.2</v>
      </c>
      <c r="BN51" s="8">
        <v>5290.09</v>
      </c>
      <c r="BO51" s="8">
        <v>51170.96</v>
      </c>
      <c r="BP51" s="8">
        <v>7738.79</v>
      </c>
      <c r="BS51" s="7">
        <v>43251</v>
      </c>
      <c r="BT51" s="8">
        <v>7636.93</v>
      </c>
    </row>
    <row r="52" spans="5:72" x14ac:dyDescent="0.25">
      <c r="E52" s="7">
        <v>43280</v>
      </c>
      <c r="F52" s="8">
        <v>5253</v>
      </c>
      <c r="G52" s="8">
        <v>498.00000000000006</v>
      </c>
      <c r="H52" s="8">
        <v>647</v>
      </c>
      <c r="I52" s="8">
        <v>3829.9999999999995</v>
      </c>
      <c r="J52" s="8">
        <v>218.00000000000003</v>
      </c>
      <c r="K52" s="8">
        <v>158</v>
      </c>
      <c r="L52" s="8">
        <v>297</v>
      </c>
      <c r="M52" s="8">
        <v>266</v>
      </c>
      <c r="N52" s="8">
        <v>63</v>
      </c>
      <c r="O52" s="8">
        <v>282</v>
      </c>
      <c r="P52" s="8">
        <v>771</v>
      </c>
      <c r="Q52" s="8">
        <v>257</v>
      </c>
      <c r="R52" s="8">
        <v>6050</v>
      </c>
      <c r="S52" s="8">
        <v>2533</v>
      </c>
      <c r="T52" s="8">
        <v>1432</v>
      </c>
      <c r="U52" s="8">
        <v>351</v>
      </c>
      <c r="V52" s="8">
        <v>531</v>
      </c>
      <c r="W52" s="8">
        <v>4201</v>
      </c>
      <c r="X52" s="8">
        <v>333</v>
      </c>
      <c r="Y52" s="8">
        <v>321</v>
      </c>
      <c r="Z52" s="8">
        <v>537</v>
      </c>
      <c r="AA52" s="8">
        <v>2632.71</v>
      </c>
      <c r="AB52" s="8">
        <v>1698</v>
      </c>
      <c r="AC52" s="8">
        <v>693</v>
      </c>
      <c r="AD52" s="8">
        <v>179</v>
      </c>
      <c r="AE52" s="8">
        <v>256</v>
      </c>
      <c r="AF52" s="8">
        <v>4192</v>
      </c>
      <c r="AG52" s="8">
        <v>763</v>
      </c>
      <c r="AH52" s="8">
        <v>184</v>
      </c>
      <c r="AI52" s="8">
        <v>3401</v>
      </c>
      <c r="AL52" s="7">
        <v>43280</v>
      </c>
      <c r="AM52" s="8">
        <v>66536.94</v>
      </c>
      <c r="AN52" s="8">
        <v>20043.36</v>
      </c>
      <c r="AO52" s="8">
        <v>20654.23</v>
      </c>
      <c r="AP52" s="8">
        <v>87849.38</v>
      </c>
      <c r="AQ52" s="8">
        <v>21609.91</v>
      </c>
      <c r="AR52" s="8">
        <v>8895.02</v>
      </c>
      <c r="AS52" s="8">
        <v>6340.46</v>
      </c>
      <c r="AT52" s="8">
        <v>15850.56</v>
      </c>
      <c r="AU52" s="8">
        <v>45353.74</v>
      </c>
      <c r="AV52" s="8">
        <v>4794.71</v>
      </c>
      <c r="AW52" s="8">
        <v>28141.47</v>
      </c>
      <c r="AX52" s="8">
        <v>33172.050000000003</v>
      </c>
      <c r="AY52" s="8">
        <v>8507.66</v>
      </c>
      <c r="AZ52" s="8">
        <v>7885.55</v>
      </c>
      <c r="BA52" s="8">
        <v>44955.81</v>
      </c>
      <c r="BB52" s="8">
        <v>6466.41</v>
      </c>
      <c r="BC52" s="8">
        <v>4810.82</v>
      </c>
      <c r="BD52" s="8">
        <v>55217.79</v>
      </c>
      <c r="BE52" s="8">
        <v>18475.16</v>
      </c>
      <c r="BF52" s="8">
        <v>7066.32</v>
      </c>
      <c r="BG52" s="8">
        <v>7137.79</v>
      </c>
      <c r="BH52" s="8">
        <v>121029.2</v>
      </c>
      <c r="BI52" s="8">
        <v>6720.02</v>
      </c>
      <c r="BJ52" s="8">
        <v>22881.66</v>
      </c>
      <c r="BK52" s="8">
        <v>5861.89</v>
      </c>
      <c r="BL52" s="8">
        <v>25121.07</v>
      </c>
      <c r="BM52" s="8">
        <v>50656.08</v>
      </c>
      <c r="BN52" s="8">
        <v>5204.17</v>
      </c>
      <c r="BO52" s="8">
        <v>49036.83</v>
      </c>
      <c r="BP52" s="8">
        <v>7269.2</v>
      </c>
      <c r="BS52" s="7">
        <v>43280</v>
      </c>
      <c r="BT52" s="8">
        <v>7748.76</v>
      </c>
    </row>
    <row r="53" spans="5:72" x14ac:dyDescent="0.25">
      <c r="E53" s="7">
        <v>43312</v>
      </c>
      <c r="F53" s="8">
        <v>5865</v>
      </c>
      <c r="G53" s="8">
        <v>494.00000000000006</v>
      </c>
      <c r="H53" s="8">
        <v>653</v>
      </c>
      <c r="I53" s="8">
        <v>4201</v>
      </c>
      <c r="J53" s="8">
        <v>234</v>
      </c>
      <c r="K53" s="8">
        <v>149</v>
      </c>
      <c r="L53" s="8">
        <v>297</v>
      </c>
      <c r="M53" s="8">
        <v>263</v>
      </c>
      <c r="N53" s="8">
        <v>62</v>
      </c>
      <c r="O53" s="8">
        <v>295</v>
      </c>
      <c r="P53" s="8">
        <v>748</v>
      </c>
      <c r="Q53" s="8">
        <v>257</v>
      </c>
      <c r="R53" s="8">
        <v>5936</v>
      </c>
      <c r="S53" s="8">
        <v>2482</v>
      </c>
      <c r="T53" s="8">
        <v>1490</v>
      </c>
      <c r="U53" s="8">
        <v>339</v>
      </c>
      <c r="V53" s="8">
        <v>487</v>
      </c>
      <c r="W53" s="8">
        <v>4196</v>
      </c>
      <c r="X53" s="8">
        <v>333</v>
      </c>
      <c r="Y53" s="8">
        <v>327</v>
      </c>
      <c r="Z53" s="8">
        <v>529</v>
      </c>
      <c r="AA53" s="8">
        <v>2617.1299999999997</v>
      </c>
      <c r="AB53" s="8">
        <v>1614</v>
      </c>
      <c r="AC53" s="8">
        <v>688</v>
      </c>
      <c r="AD53" s="8">
        <v>175</v>
      </c>
      <c r="AE53" s="8">
        <v>260</v>
      </c>
      <c r="AF53" s="8">
        <v>4355</v>
      </c>
      <c r="AG53" s="8">
        <v>719</v>
      </c>
      <c r="AH53" s="8">
        <v>186</v>
      </c>
      <c r="AI53" s="8">
        <v>3363.0000000000005</v>
      </c>
      <c r="AL53" s="7">
        <v>43312</v>
      </c>
      <c r="AM53" s="8">
        <v>74296.44</v>
      </c>
      <c r="AN53" s="8">
        <v>19735.79</v>
      </c>
      <c r="AO53" s="8">
        <v>20861.13</v>
      </c>
      <c r="AP53" s="8">
        <v>96359.69</v>
      </c>
      <c r="AQ53" s="8">
        <v>23167.63</v>
      </c>
      <c r="AR53" s="8">
        <v>8393.08</v>
      </c>
      <c r="AS53" s="8">
        <v>6329.61</v>
      </c>
      <c r="AT53" s="8">
        <v>15656.85</v>
      </c>
      <c r="AU53" s="8">
        <v>44610.27</v>
      </c>
      <c r="AV53" s="8">
        <v>5004.3500000000004</v>
      </c>
      <c r="AW53" s="8">
        <v>27327.29</v>
      </c>
      <c r="AX53" s="8">
        <v>33136.43</v>
      </c>
      <c r="AY53" s="8">
        <v>8291.7199999999993</v>
      </c>
      <c r="AZ53" s="8">
        <v>7767.64</v>
      </c>
      <c r="BA53" s="8">
        <v>46783.49</v>
      </c>
      <c r="BB53" s="8">
        <v>6254.43</v>
      </c>
      <c r="BC53" s="8">
        <v>4411.63</v>
      </c>
      <c r="BD53" s="8">
        <v>54981.71</v>
      </c>
      <c r="BE53" s="8">
        <v>18527.64</v>
      </c>
      <c r="BF53" s="8">
        <v>7195.48</v>
      </c>
      <c r="BG53" s="8">
        <v>7036.07</v>
      </c>
      <c r="BH53" s="8">
        <v>120242.88</v>
      </c>
      <c r="BI53" s="8">
        <v>6387.58</v>
      </c>
      <c r="BJ53" s="8">
        <v>22733.45</v>
      </c>
      <c r="BK53" s="8">
        <v>5732.54</v>
      </c>
      <c r="BL53" s="8">
        <v>25483.77</v>
      </c>
      <c r="BM53" s="8">
        <v>52146.36</v>
      </c>
      <c r="BN53" s="8">
        <v>4904.1400000000003</v>
      </c>
      <c r="BO53" s="8">
        <v>49689.99</v>
      </c>
      <c r="BP53" s="8">
        <v>7189.05</v>
      </c>
      <c r="BS53" s="7">
        <v>43312</v>
      </c>
      <c r="BT53" s="8">
        <v>7432.42</v>
      </c>
    </row>
    <row r="54" spans="5:72" x14ac:dyDescent="0.25">
      <c r="E54" s="7">
        <v>43343</v>
      </c>
      <c r="F54" s="8">
        <v>5795</v>
      </c>
      <c r="G54" s="8">
        <v>479</v>
      </c>
      <c r="H54" s="8">
        <v>606</v>
      </c>
      <c r="I54" s="8">
        <v>3721</v>
      </c>
      <c r="J54" s="8">
        <v>217</v>
      </c>
      <c r="K54" s="8">
        <v>143</v>
      </c>
      <c r="L54" s="8">
        <v>273</v>
      </c>
      <c r="M54" s="8">
        <v>254</v>
      </c>
      <c r="N54" s="8">
        <v>59</v>
      </c>
      <c r="O54" s="8">
        <v>288</v>
      </c>
      <c r="P54" s="8">
        <v>744</v>
      </c>
      <c r="Q54" s="8">
        <v>242</v>
      </c>
      <c r="R54" s="8">
        <v>5500</v>
      </c>
      <c r="S54" s="8">
        <v>2433</v>
      </c>
      <c r="T54" s="8">
        <v>1433</v>
      </c>
      <c r="U54" s="8">
        <v>325</v>
      </c>
      <c r="V54" s="8">
        <v>492</v>
      </c>
      <c r="W54" s="8">
        <v>3659.0000000000005</v>
      </c>
      <c r="X54" s="8">
        <v>338</v>
      </c>
      <c r="Y54" s="8">
        <v>324</v>
      </c>
      <c r="Z54" s="8">
        <v>523</v>
      </c>
      <c r="AA54" s="8">
        <v>2505.5299999999997</v>
      </c>
      <c r="AB54" s="8">
        <v>1612</v>
      </c>
      <c r="AC54" s="8">
        <v>627</v>
      </c>
      <c r="AD54" s="8">
        <v>167</v>
      </c>
      <c r="AE54" s="8">
        <v>246</v>
      </c>
      <c r="AF54" s="8">
        <v>4392</v>
      </c>
      <c r="AG54" s="8">
        <v>742</v>
      </c>
      <c r="AH54" s="8">
        <v>165</v>
      </c>
      <c r="AI54" s="8">
        <v>3949</v>
      </c>
      <c r="AL54" s="7">
        <v>43343</v>
      </c>
      <c r="AM54" s="8">
        <v>73409.75</v>
      </c>
      <c r="AN54" s="8">
        <v>18999.05</v>
      </c>
      <c r="AO54" s="8">
        <v>19355.349999999999</v>
      </c>
      <c r="AP54" s="8">
        <v>85361.56</v>
      </c>
      <c r="AQ54" s="8">
        <v>21565.25</v>
      </c>
      <c r="AR54" s="8">
        <v>8086</v>
      </c>
      <c r="AS54" s="8">
        <v>5829.06</v>
      </c>
      <c r="AT54" s="8">
        <v>15156.28</v>
      </c>
      <c r="AU54" s="8">
        <v>42181.599999999999</v>
      </c>
      <c r="AV54" s="8">
        <v>4900.38</v>
      </c>
      <c r="AW54" s="8">
        <v>27527.74</v>
      </c>
      <c r="AX54" s="8">
        <v>31307.93</v>
      </c>
      <c r="AY54" s="8">
        <v>7682.7</v>
      </c>
      <c r="AZ54" s="8">
        <v>7685.66</v>
      </c>
      <c r="BA54" s="8">
        <v>44969.29</v>
      </c>
      <c r="BB54" s="8">
        <v>5990.83</v>
      </c>
      <c r="BC54" s="8">
        <v>4442.95</v>
      </c>
      <c r="BD54" s="8">
        <v>47731.09</v>
      </c>
      <c r="BE54" s="8">
        <v>18789.5</v>
      </c>
      <c r="BF54" s="8">
        <v>7135.79</v>
      </c>
      <c r="BG54" s="8">
        <v>6950.19</v>
      </c>
      <c r="BH54" s="8">
        <v>114608.9</v>
      </c>
      <c r="BI54" s="8">
        <v>6379.97</v>
      </c>
      <c r="BJ54" s="8">
        <v>20721.64</v>
      </c>
      <c r="BK54" s="8">
        <v>5483.51</v>
      </c>
      <c r="BL54" s="8">
        <v>24138.799999999999</v>
      </c>
      <c r="BM54" s="8">
        <v>52287.66</v>
      </c>
      <c r="BN54" s="8">
        <v>5056.88</v>
      </c>
      <c r="BO54" s="8">
        <v>43946.54</v>
      </c>
      <c r="BP54" s="8">
        <v>8439.89</v>
      </c>
      <c r="BS54" s="7">
        <v>43343</v>
      </c>
      <c r="BT54" s="8">
        <v>7510.2</v>
      </c>
    </row>
    <row r="55" spans="5:72" x14ac:dyDescent="0.25">
      <c r="E55" s="7">
        <v>43371</v>
      </c>
      <c r="F55" s="8">
        <v>5963</v>
      </c>
      <c r="G55" s="8">
        <v>484</v>
      </c>
      <c r="H55" s="8">
        <v>630</v>
      </c>
      <c r="I55" s="8">
        <v>3585</v>
      </c>
      <c r="J55" s="8">
        <v>225</v>
      </c>
      <c r="K55" s="8">
        <v>155</v>
      </c>
      <c r="L55" s="8">
        <v>258</v>
      </c>
      <c r="M55" s="8">
        <v>262</v>
      </c>
      <c r="N55" s="8">
        <v>59</v>
      </c>
      <c r="O55" s="8">
        <v>276</v>
      </c>
      <c r="P55" s="8">
        <v>727</v>
      </c>
      <c r="Q55" s="8">
        <v>250.99999999999997</v>
      </c>
      <c r="R55" s="8">
        <v>5494</v>
      </c>
      <c r="S55" s="8">
        <v>2365</v>
      </c>
      <c r="T55" s="8">
        <v>1453</v>
      </c>
      <c r="U55" s="8">
        <v>318</v>
      </c>
      <c r="V55" s="8">
        <v>471</v>
      </c>
      <c r="W55" s="8">
        <v>3879.9999999999995</v>
      </c>
      <c r="X55" s="8">
        <v>332</v>
      </c>
      <c r="Y55" s="8">
        <v>322</v>
      </c>
      <c r="Z55" s="8">
        <v>526</v>
      </c>
      <c r="AA55" s="8">
        <v>2634.1</v>
      </c>
      <c r="AB55" s="8">
        <v>1495</v>
      </c>
      <c r="AC55" s="8">
        <v>636</v>
      </c>
      <c r="AD55" s="8">
        <v>172</v>
      </c>
      <c r="AE55" s="8">
        <v>239</v>
      </c>
      <c r="AF55" s="8">
        <v>4216</v>
      </c>
      <c r="AG55" s="8">
        <v>704</v>
      </c>
      <c r="AH55" s="8">
        <v>165</v>
      </c>
      <c r="AI55" s="8">
        <v>4052.0000000000005</v>
      </c>
      <c r="AL55" s="7">
        <v>43371</v>
      </c>
      <c r="AM55" s="8">
        <v>75537.94</v>
      </c>
      <c r="AN55" s="8">
        <v>19097.28</v>
      </c>
      <c r="AO55" s="8">
        <v>20121</v>
      </c>
      <c r="AP55" s="8">
        <v>82219.31</v>
      </c>
      <c r="AQ55" s="8">
        <v>22354.04</v>
      </c>
      <c r="AR55" s="8">
        <v>8740.76</v>
      </c>
      <c r="AS55" s="8">
        <v>5498.74</v>
      </c>
      <c r="AT55" s="8">
        <v>15627.12</v>
      </c>
      <c r="AU55" s="8">
        <v>42164.34</v>
      </c>
      <c r="AV55" s="8">
        <v>4692.53</v>
      </c>
      <c r="AW55" s="8">
        <v>26895.62</v>
      </c>
      <c r="AX55" s="8">
        <v>32436.83</v>
      </c>
      <c r="AY55" s="8">
        <v>7674.32</v>
      </c>
      <c r="AZ55" s="8">
        <v>7470.86</v>
      </c>
      <c r="BA55" s="8">
        <v>45604.29</v>
      </c>
      <c r="BB55" s="8">
        <v>5869.17</v>
      </c>
      <c r="BC55" s="8">
        <v>4237.05</v>
      </c>
      <c r="BD55" s="8">
        <v>50363.97</v>
      </c>
      <c r="BE55" s="8">
        <v>18617.13</v>
      </c>
      <c r="BF55" s="8">
        <v>7082.96</v>
      </c>
      <c r="BG55" s="8">
        <v>6995.39</v>
      </c>
      <c r="BH55" s="8">
        <v>120153.08</v>
      </c>
      <c r="BI55" s="8">
        <v>5920.72</v>
      </c>
      <c r="BJ55" s="8">
        <v>21038.66</v>
      </c>
      <c r="BK55" s="8">
        <v>5629.32</v>
      </c>
      <c r="BL55" s="8">
        <v>23482.71</v>
      </c>
      <c r="BM55" s="8">
        <v>49901.78</v>
      </c>
      <c r="BN55" s="8">
        <v>4800.49</v>
      </c>
      <c r="BO55" s="8">
        <v>43946.54</v>
      </c>
      <c r="BP55" s="8">
        <v>8662.1200000000008</v>
      </c>
      <c r="BS55" s="7">
        <v>43371</v>
      </c>
      <c r="BT55" s="8">
        <v>7128.1</v>
      </c>
    </row>
    <row r="56" spans="5:72" x14ac:dyDescent="0.25">
      <c r="E56" s="7">
        <v>43404</v>
      </c>
      <c r="F56" s="8">
        <v>5990</v>
      </c>
      <c r="G56" s="8">
        <v>423.00000000000006</v>
      </c>
      <c r="H56" s="8">
        <v>526</v>
      </c>
      <c r="I56" s="8">
        <v>3393</v>
      </c>
      <c r="J56" s="8">
        <v>241</v>
      </c>
      <c r="K56" s="8">
        <v>147</v>
      </c>
      <c r="L56" s="8">
        <v>254.99999999999997</v>
      </c>
      <c r="M56" s="8">
        <v>252</v>
      </c>
      <c r="N56" s="8">
        <v>56.999999999999993</v>
      </c>
      <c r="O56" s="8">
        <v>283</v>
      </c>
      <c r="P56" s="8">
        <v>762</v>
      </c>
      <c r="Q56" s="8">
        <v>238</v>
      </c>
      <c r="R56" s="8">
        <v>5204</v>
      </c>
      <c r="S56" s="8">
        <v>2294</v>
      </c>
      <c r="T56" s="8">
        <v>1297</v>
      </c>
      <c r="U56" s="8">
        <v>316</v>
      </c>
      <c r="V56" s="8">
        <v>451.99999999999994</v>
      </c>
      <c r="W56" s="8">
        <v>3803</v>
      </c>
      <c r="X56" s="8">
        <v>284</v>
      </c>
      <c r="Y56" s="8">
        <v>311</v>
      </c>
      <c r="Z56" s="8">
        <v>455.99999999999994</v>
      </c>
      <c r="AA56" s="8">
        <v>2497.09</v>
      </c>
      <c r="AB56" s="8">
        <v>1398</v>
      </c>
      <c r="AC56" s="8">
        <v>549</v>
      </c>
      <c r="AD56" s="8">
        <v>161</v>
      </c>
      <c r="AE56" s="8">
        <v>213</v>
      </c>
      <c r="AF56" s="8">
        <v>4146</v>
      </c>
      <c r="AG56" s="8">
        <v>727</v>
      </c>
      <c r="AH56" s="8">
        <v>148</v>
      </c>
      <c r="AI56" s="8">
        <v>3779.9999999999995</v>
      </c>
      <c r="AL56" s="7">
        <v>43404</v>
      </c>
      <c r="AM56" s="8">
        <v>75881.19</v>
      </c>
      <c r="AN56" s="8">
        <v>16717.71</v>
      </c>
      <c r="AO56" s="8">
        <v>16800.13</v>
      </c>
      <c r="AP56" s="8">
        <v>77839</v>
      </c>
      <c r="AQ56" s="8">
        <v>23867.14</v>
      </c>
      <c r="AR56" s="8">
        <v>8306.4500000000007</v>
      </c>
      <c r="AS56" s="8">
        <v>5428.43</v>
      </c>
      <c r="AT56" s="8">
        <v>14990.87</v>
      </c>
      <c r="AU56" s="8">
        <v>40710.53</v>
      </c>
      <c r="AV56" s="8">
        <v>4809.62</v>
      </c>
      <c r="AW56" s="8">
        <v>28181.55</v>
      </c>
      <c r="AX56" s="8">
        <v>30672.35</v>
      </c>
      <c r="AY56" s="8">
        <v>7269.23</v>
      </c>
      <c r="AZ56" s="8">
        <v>7247.84</v>
      </c>
      <c r="BA56" s="8">
        <v>40706.15</v>
      </c>
      <c r="BB56" s="8">
        <v>5828.62</v>
      </c>
      <c r="BC56" s="8">
        <v>4056.5</v>
      </c>
      <c r="BD56" s="8">
        <v>49092.480000000003</v>
      </c>
      <c r="BE56" s="8">
        <v>15819.21</v>
      </c>
      <c r="BF56" s="8">
        <v>6851.33</v>
      </c>
      <c r="BG56" s="8">
        <v>6057.4</v>
      </c>
      <c r="BH56" s="8">
        <v>113275.11</v>
      </c>
      <c r="BI56" s="8">
        <v>5533.16</v>
      </c>
      <c r="BJ56" s="8">
        <v>18173.63</v>
      </c>
      <c r="BK56" s="8">
        <v>5291.82</v>
      </c>
      <c r="BL56" s="8">
        <v>20889.54</v>
      </c>
      <c r="BM56" s="8">
        <v>48722.91</v>
      </c>
      <c r="BN56" s="8">
        <v>4954.6000000000004</v>
      </c>
      <c r="BO56" s="8">
        <v>39493.019999999997</v>
      </c>
      <c r="BP56" s="8">
        <v>8080</v>
      </c>
      <c r="BS56" s="7">
        <v>43404</v>
      </c>
      <c r="BT56" s="8">
        <v>6980.24</v>
      </c>
    </row>
    <row r="57" spans="5:72" x14ac:dyDescent="0.25">
      <c r="E57" s="7">
        <v>43434</v>
      </c>
      <c r="F57" s="8">
        <v>6117</v>
      </c>
      <c r="G57" s="8">
        <v>401.99999999999994</v>
      </c>
      <c r="H57" s="8">
        <v>491</v>
      </c>
      <c r="I57" s="8">
        <v>2750</v>
      </c>
      <c r="J57" s="8">
        <v>262</v>
      </c>
      <c r="K57" s="8">
        <v>138</v>
      </c>
      <c r="L57" s="8">
        <v>250</v>
      </c>
      <c r="M57" s="8">
        <v>245.00000000000003</v>
      </c>
      <c r="N57" s="8">
        <v>55.000000000000007</v>
      </c>
      <c r="O57" s="8">
        <v>280</v>
      </c>
      <c r="P57" s="8">
        <v>766</v>
      </c>
      <c r="Q57" s="8">
        <v>219</v>
      </c>
      <c r="R57" s="8">
        <v>4901</v>
      </c>
      <c r="S57" s="8">
        <v>1900</v>
      </c>
      <c r="T57" s="8">
        <v>1272</v>
      </c>
      <c r="U57" s="8">
        <v>330</v>
      </c>
      <c r="V57" s="8">
        <v>438</v>
      </c>
      <c r="W57" s="8">
        <v>3559.0000000000005</v>
      </c>
      <c r="X57" s="8">
        <v>287</v>
      </c>
      <c r="Y57" s="8">
        <v>305</v>
      </c>
      <c r="Z57" s="8">
        <v>430</v>
      </c>
      <c r="AA57" s="8">
        <v>2369.94</v>
      </c>
      <c r="AB57" s="8">
        <v>1390</v>
      </c>
      <c r="AC57" s="8">
        <v>609</v>
      </c>
      <c r="AD57" s="8">
        <v>134</v>
      </c>
      <c r="AE57" s="8">
        <v>197</v>
      </c>
      <c r="AF57" s="8">
        <v>4243</v>
      </c>
      <c r="AG57" s="8">
        <v>760</v>
      </c>
      <c r="AH57" s="8">
        <v>169</v>
      </c>
      <c r="AI57" s="8">
        <v>3950</v>
      </c>
      <c r="AL57" s="7">
        <v>43434</v>
      </c>
      <c r="AM57" s="8">
        <v>77490.94</v>
      </c>
      <c r="AN57" s="8">
        <v>15879.06</v>
      </c>
      <c r="AO57" s="8">
        <v>15699.21</v>
      </c>
      <c r="AP57" s="8">
        <v>63078.7</v>
      </c>
      <c r="AQ57" s="8">
        <v>25995.39</v>
      </c>
      <c r="AR57" s="8">
        <v>7846.76</v>
      </c>
      <c r="AS57" s="8">
        <v>5313.67</v>
      </c>
      <c r="AT57" s="8">
        <v>14597.55</v>
      </c>
      <c r="AU57" s="8">
        <v>39391.550000000003</v>
      </c>
      <c r="AV57" s="8">
        <v>4756.0600000000004</v>
      </c>
      <c r="AW57" s="8">
        <v>28307.74</v>
      </c>
      <c r="AX57" s="8">
        <v>28311.5</v>
      </c>
      <c r="AY57" s="8">
        <v>6845.98</v>
      </c>
      <c r="AZ57" s="8">
        <v>6003.46</v>
      </c>
      <c r="BA57" s="8">
        <v>39929.75</v>
      </c>
      <c r="BB57" s="8">
        <v>6083</v>
      </c>
      <c r="BC57" s="8">
        <v>3918.15</v>
      </c>
      <c r="BD57" s="8">
        <v>45671.75</v>
      </c>
      <c r="BE57" s="8">
        <v>16019.23</v>
      </c>
      <c r="BF57" s="8">
        <v>6715.16</v>
      </c>
      <c r="BG57" s="8">
        <v>5711.59</v>
      </c>
      <c r="BH57" s="8">
        <v>106767.17</v>
      </c>
      <c r="BI57" s="8">
        <v>5501.55</v>
      </c>
      <c r="BJ57" s="8">
        <v>20159.05</v>
      </c>
      <c r="BK57" s="8">
        <v>4390.74</v>
      </c>
      <c r="BL57" s="8">
        <v>19347.05</v>
      </c>
      <c r="BM57" s="8">
        <v>49586.59</v>
      </c>
      <c r="BN57" s="8">
        <v>5185.08</v>
      </c>
      <c r="BO57" s="8">
        <v>45140.08</v>
      </c>
      <c r="BP57" s="8">
        <v>8443.64</v>
      </c>
      <c r="BS57" s="7">
        <v>43434</v>
      </c>
      <c r="BT57" s="8">
        <v>6728.13</v>
      </c>
    </row>
    <row r="58" spans="5:72" x14ac:dyDescent="0.25">
      <c r="E58" s="7">
        <v>43465</v>
      </c>
      <c r="F58" s="8">
        <v>5873</v>
      </c>
      <c r="G58" s="8">
        <v>371</v>
      </c>
      <c r="H58" s="8">
        <v>459</v>
      </c>
      <c r="I58" s="8">
        <v>2500</v>
      </c>
      <c r="J58" s="8">
        <v>238</v>
      </c>
      <c r="K58" s="8">
        <v>135</v>
      </c>
      <c r="L58" s="8">
        <v>206.99999999999997</v>
      </c>
      <c r="M58" s="8">
        <v>231</v>
      </c>
      <c r="N58" s="8">
        <v>52</v>
      </c>
      <c r="O58" s="8">
        <v>236</v>
      </c>
      <c r="P58" s="8">
        <v>702</v>
      </c>
      <c r="Q58" s="8">
        <v>218.00000000000003</v>
      </c>
      <c r="R58" s="8">
        <v>3990.9999999999995</v>
      </c>
      <c r="S58" s="8">
        <v>1930</v>
      </c>
      <c r="T58" s="8">
        <v>1158</v>
      </c>
      <c r="U58" s="8">
        <v>337</v>
      </c>
      <c r="V58" s="8">
        <v>432</v>
      </c>
      <c r="W58" s="8">
        <v>3729.9999999999995</v>
      </c>
      <c r="X58" s="8">
        <v>281</v>
      </c>
      <c r="Y58" s="8">
        <v>265</v>
      </c>
      <c r="Z58" s="8">
        <v>415.00000000000006</v>
      </c>
      <c r="AA58" s="8">
        <v>2302.66</v>
      </c>
      <c r="AB58" s="8">
        <v>1364</v>
      </c>
      <c r="AC58" s="8">
        <v>609</v>
      </c>
      <c r="AD58" s="8">
        <v>136</v>
      </c>
      <c r="AE58" s="8">
        <v>190</v>
      </c>
      <c r="AF58" s="8">
        <v>4109</v>
      </c>
      <c r="AG58" s="8">
        <v>736</v>
      </c>
      <c r="AH58" s="8">
        <v>153</v>
      </c>
      <c r="AI58" s="8">
        <v>3934.0000000000005</v>
      </c>
      <c r="AL58" s="7">
        <v>43465</v>
      </c>
      <c r="AM58" s="8">
        <v>74413.13</v>
      </c>
      <c r="AN58" s="8">
        <v>14653.31</v>
      </c>
      <c r="AO58" s="8">
        <v>14675.07</v>
      </c>
      <c r="AP58" s="8">
        <v>57344.27</v>
      </c>
      <c r="AQ58" s="8">
        <v>23626.16</v>
      </c>
      <c r="AR58" s="8">
        <v>7684.76</v>
      </c>
      <c r="AS58" s="8">
        <v>4382.17</v>
      </c>
      <c r="AT58" s="8">
        <v>13769.38</v>
      </c>
      <c r="AU58" s="8">
        <v>36898.32</v>
      </c>
      <c r="AV58" s="8">
        <v>4016.79</v>
      </c>
      <c r="AW58" s="8">
        <v>25972.959999999999</v>
      </c>
      <c r="AX58" s="8">
        <v>28117.1</v>
      </c>
      <c r="AY58" s="8">
        <v>5574.84</v>
      </c>
      <c r="AZ58" s="8">
        <v>6128.91</v>
      </c>
      <c r="BA58" s="8">
        <v>36354.47</v>
      </c>
      <c r="BB58" s="8">
        <v>6215.71</v>
      </c>
      <c r="BC58" s="8">
        <v>3859.43</v>
      </c>
      <c r="BD58" s="8">
        <v>47675.99</v>
      </c>
      <c r="BE58" s="8">
        <v>15734.39</v>
      </c>
      <c r="BF58" s="8">
        <v>5836.65</v>
      </c>
      <c r="BG58" s="8">
        <v>5521.18</v>
      </c>
      <c r="BH58" s="8">
        <v>102989.49</v>
      </c>
      <c r="BI58" s="8">
        <v>5400.59</v>
      </c>
      <c r="BJ58" s="8">
        <v>20161.41</v>
      </c>
      <c r="BK58" s="8">
        <v>4464.46</v>
      </c>
      <c r="BL58" s="8">
        <v>18617.439999999999</v>
      </c>
      <c r="BM58" s="8">
        <v>48009.11</v>
      </c>
      <c r="BN58" s="8">
        <v>5020.0600000000004</v>
      </c>
      <c r="BO58" s="8">
        <v>40854.86</v>
      </c>
      <c r="BP58" s="8">
        <v>8408.7999999999993</v>
      </c>
      <c r="BS58" s="7">
        <v>43465</v>
      </c>
      <c r="BT58" s="8">
        <v>6968.85</v>
      </c>
    </row>
    <row r="59" spans="5:72" x14ac:dyDescent="0.25">
      <c r="E59" s="7">
        <v>43496</v>
      </c>
      <c r="F59" s="8">
        <v>5532</v>
      </c>
      <c r="G59" s="8">
        <v>409</v>
      </c>
      <c r="H59" s="8">
        <v>512</v>
      </c>
      <c r="I59" s="8">
        <v>2687</v>
      </c>
      <c r="J59" s="8">
        <v>231.99999999999997</v>
      </c>
      <c r="K59" s="8">
        <v>136</v>
      </c>
      <c r="L59" s="8">
        <v>223</v>
      </c>
      <c r="M59" s="8">
        <v>259</v>
      </c>
      <c r="N59" s="8">
        <v>57.999999999999993</v>
      </c>
      <c r="O59" s="8">
        <v>276</v>
      </c>
      <c r="P59" s="8">
        <v>758</v>
      </c>
      <c r="Q59" s="8">
        <v>242</v>
      </c>
      <c r="R59" s="8">
        <v>4847</v>
      </c>
      <c r="S59" s="8">
        <v>2375</v>
      </c>
      <c r="T59" s="8">
        <v>1227</v>
      </c>
      <c r="U59" s="8">
        <v>337</v>
      </c>
      <c r="V59" s="8">
        <v>472</v>
      </c>
      <c r="W59" s="8">
        <v>4187</v>
      </c>
      <c r="X59" s="8">
        <v>299</v>
      </c>
      <c r="Y59" s="8">
        <v>285</v>
      </c>
      <c r="Z59" s="8">
        <v>444.00000000000006</v>
      </c>
      <c r="AA59" s="8">
        <v>2362.19</v>
      </c>
      <c r="AB59" s="8">
        <v>1444</v>
      </c>
      <c r="AC59" s="8">
        <v>614</v>
      </c>
      <c r="AD59" s="8">
        <v>165</v>
      </c>
      <c r="AE59" s="8">
        <v>223</v>
      </c>
      <c r="AF59" s="8">
        <v>3985</v>
      </c>
      <c r="AG59" s="8">
        <v>831</v>
      </c>
      <c r="AH59" s="8">
        <v>139</v>
      </c>
      <c r="AI59" s="8">
        <v>4199</v>
      </c>
      <c r="AL59" s="7">
        <v>43496</v>
      </c>
      <c r="AM59" s="8">
        <v>70096</v>
      </c>
      <c r="AN59" s="8">
        <v>16161.56</v>
      </c>
      <c r="AO59" s="8">
        <v>16357.73</v>
      </c>
      <c r="AP59" s="8">
        <v>61633.61</v>
      </c>
      <c r="AQ59" s="8">
        <v>23060.59</v>
      </c>
      <c r="AR59" s="8">
        <v>7770.55</v>
      </c>
      <c r="AS59" s="8">
        <v>4699.22</v>
      </c>
      <c r="AT59" s="8">
        <v>15462.35</v>
      </c>
      <c r="AU59" s="8">
        <v>41208.71</v>
      </c>
      <c r="AV59" s="8">
        <v>4692.79</v>
      </c>
      <c r="AW59" s="8">
        <v>28140.2</v>
      </c>
      <c r="AX59" s="8">
        <v>31257.279999999999</v>
      </c>
      <c r="AY59" s="8">
        <v>6698.27</v>
      </c>
      <c r="AZ59" s="8">
        <v>7542.54</v>
      </c>
      <c r="BA59" s="8">
        <v>38520.99</v>
      </c>
      <c r="BB59" s="8">
        <v>6212.03</v>
      </c>
      <c r="BC59" s="8">
        <v>4212.8599999999997</v>
      </c>
      <c r="BD59" s="8">
        <v>53240.15</v>
      </c>
      <c r="BE59" s="8">
        <v>16766.07</v>
      </c>
      <c r="BF59" s="8">
        <v>6281.91</v>
      </c>
      <c r="BG59" s="8">
        <v>5900.86</v>
      </c>
      <c r="BH59" s="8">
        <v>105183.57</v>
      </c>
      <c r="BI59" s="8">
        <v>5719.4</v>
      </c>
      <c r="BJ59" s="8">
        <v>20316.05</v>
      </c>
      <c r="BK59" s="8">
        <v>5413.88</v>
      </c>
      <c r="BL59" s="8">
        <v>21849.29</v>
      </c>
      <c r="BM59" s="8">
        <v>46560.1</v>
      </c>
      <c r="BN59" s="8">
        <v>5665.13</v>
      </c>
      <c r="BO59" s="8">
        <v>37029.14</v>
      </c>
      <c r="BP59" s="8">
        <v>8921.35</v>
      </c>
      <c r="BS59" s="7">
        <v>43496</v>
      </c>
      <c r="BT59" s="8">
        <v>7074.73</v>
      </c>
    </row>
    <row r="60" spans="5:72" x14ac:dyDescent="0.25">
      <c r="E60" s="7">
        <v>43524</v>
      </c>
      <c r="F60" s="8">
        <v>6139</v>
      </c>
      <c r="G60" s="8">
        <v>418</v>
      </c>
      <c r="H60" s="8">
        <v>466</v>
      </c>
      <c r="I60" s="8">
        <v>2759</v>
      </c>
      <c r="J60" s="8">
        <v>215</v>
      </c>
      <c r="K60" s="8">
        <v>124</v>
      </c>
      <c r="L60" s="8">
        <v>242</v>
      </c>
      <c r="M60" s="8">
        <v>281</v>
      </c>
      <c r="N60" s="8">
        <v>64</v>
      </c>
      <c r="O60" s="8">
        <v>261</v>
      </c>
      <c r="P60" s="8">
        <v>779</v>
      </c>
      <c r="Q60" s="8">
        <v>267</v>
      </c>
      <c r="R60" s="8">
        <v>5088</v>
      </c>
      <c r="S60" s="8">
        <v>2433</v>
      </c>
      <c r="T60" s="8">
        <v>1313</v>
      </c>
      <c r="U60" s="8">
        <v>351</v>
      </c>
      <c r="V60" s="8">
        <v>482</v>
      </c>
      <c r="W60" s="8">
        <v>4336</v>
      </c>
      <c r="X60" s="8">
        <v>323</v>
      </c>
      <c r="Y60" s="8">
        <v>229</v>
      </c>
      <c r="Z60" s="8">
        <v>465.00000000000006</v>
      </c>
      <c r="AA60" s="8">
        <v>2348.2800000000002</v>
      </c>
      <c r="AB60" s="8">
        <v>1431</v>
      </c>
      <c r="AC60" s="8">
        <v>602</v>
      </c>
      <c r="AD60" s="8">
        <v>181</v>
      </c>
      <c r="AE60" s="8">
        <v>225.99999999999997</v>
      </c>
      <c r="AF60" s="8">
        <v>4008</v>
      </c>
      <c r="AG60" s="8">
        <v>840</v>
      </c>
      <c r="AH60" s="8">
        <v>134</v>
      </c>
      <c r="AI60" s="8">
        <v>4169</v>
      </c>
      <c r="AL60" s="7">
        <v>43524</v>
      </c>
      <c r="AM60" s="8">
        <v>77798.81</v>
      </c>
      <c r="AN60" s="8">
        <v>16518.900000000001</v>
      </c>
      <c r="AO60" s="8">
        <v>14896.13</v>
      </c>
      <c r="AP60" s="8">
        <v>63273.69</v>
      </c>
      <c r="AQ60" s="8">
        <v>21304.27</v>
      </c>
      <c r="AR60" s="8">
        <v>7092.79</v>
      </c>
      <c r="AS60" s="8">
        <v>5108.58</v>
      </c>
      <c r="AT60" s="8">
        <v>16726.189999999999</v>
      </c>
      <c r="AU60" s="8">
        <v>45335.77</v>
      </c>
      <c r="AV60" s="8">
        <v>4436.1400000000003</v>
      </c>
      <c r="AW60" s="8">
        <v>28914.49</v>
      </c>
      <c r="AX60" s="8">
        <v>34475.18</v>
      </c>
      <c r="AY60" s="8">
        <v>7000.18</v>
      </c>
      <c r="AZ60" s="8">
        <v>7726.95</v>
      </c>
      <c r="BA60" s="8">
        <v>41231.51</v>
      </c>
      <c r="BB60" s="8">
        <v>6470.1</v>
      </c>
      <c r="BC60" s="8">
        <v>4303.01</v>
      </c>
      <c r="BD60" s="8">
        <v>54918.92</v>
      </c>
      <c r="BE60" s="8">
        <v>18104.93</v>
      </c>
      <c r="BF60" s="8">
        <v>5044.41</v>
      </c>
      <c r="BG60" s="8">
        <v>6181.1</v>
      </c>
      <c r="BH60" s="8">
        <v>103925.02</v>
      </c>
      <c r="BI60" s="8">
        <v>5663.98</v>
      </c>
      <c r="BJ60" s="8">
        <v>19910.53</v>
      </c>
      <c r="BK60" s="8">
        <v>5947.33</v>
      </c>
      <c r="BL60" s="8">
        <v>22133.3</v>
      </c>
      <c r="BM60" s="8">
        <v>46834.7</v>
      </c>
      <c r="BN60" s="8">
        <v>5729.23</v>
      </c>
      <c r="BO60" s="8">
        <v>36954.99</v>
      </c>
      <c r="BP60" s="8">
        <v>8750.4699999999993</v>
      </c>
      <c r="BS60" s="7">
        <v>43524</v>
      </c>
      <c r="BT60" s="8">
        <v>7279.19</v>
      </c>
    </row>
    <row r="61" spans="5:72" x14ac:dyDescent="0.25">
      <c r="E61" s="7">
        <v>43553</v>
      </c>
      <c r="F61" s="8">
        <v>6135</v>
      </c>
      <c r="G61" s="8">
        <v>407</v>
      </c>
      <c r="H61" s="8">
        <v>482</v>
      </c>
      <c r="I61" s="8">
        <v>3194</v>
      </c>
      <c r="J61" s="8">
        <v>223</v>
      </c>
      <c r="K61" s="8">
        <v>113.99999999999999</v>
      </c>
      <c r="L61" s="8">
        <v>235</v>
      </c>
      <c r="M61" s="8">
        <v>275</v>
      </c>
      <c r="N61" s="8">
        <v>62</v>
      </c>
      <c r="O61" s="8">
        <v>267</v>
      </c>
      <c r="P61" s="8">
        <v>782</v>
      </c>
      <c r="Q61" s="8">
        <v>248</v>
      </c>
      <c r="R61" s="8">
        <v>5580</v>
      </c>
      <c r="S61" s="8">
        <v>2170</v>
      </c>
      <c r="T61" s="8">
        <v>1270</v>
      </c>
      <c r="U61" s="8">
        <v>353</v>
      </c>
      <c r="V61" s="8">
        <v>509.99999999999994</v>
      </c>
      <c r="W61" s="8">
        <v>4461</v>
      </c>
      <c r="X61" s="8">
        <v>306</v>
      </c>
      <c r="Y61" s="8">
        <v>236</v>
      </c>
      <c r="Z61" s="8">
        <v>459</v>
      </c>
      <c r="AA61" s="8">
        <v>2411.04</v>
      </c>
      <c r="AB61" s="8">
        <v>1435</v>
      </c>
      <c r="AC61" s="8">
        <v>591</v>
      </c>
      <c r="AD61" s="8">
        <v>175</v>
      </c>
      <c r="AE61" s="8">
        <v>231.99999999999997</v>
      </c>
      <c r="AF61" s="8">
        <v>4395</v>
      </c>
      <c r="AG61" s="8">
        <v>814</v>
      </c>
      <c r="AH61" s="8">
        <v>140</v>
      </c>
      <c r="AI61" s="8">
        <v>4363</v>
      </c>
      <c r="AL61" s="7">
        <v>43553</v>
      </c>
      <c r="AM61" s="8">
        <v>77748.13</v>
      </c>
      <c r="AN61" s="8">
        <v>16146.28</v>
      </c>
      <c r="AO61" s="8">
        <v>15442.54</v>
      </c>
      <c r="AP61" s="8">
        <v>73263.06</v>
      </c>
      <c r="AQ61" s="8">
        <v>22122.91</v>
      </c>
      <c r="AR61" s="8">
        <v>6506</v>
      </c>
      <c r="AS61" s="8">
        <v>4954.54</v>
      </c>
      <c r="AT61" s="8">
        <v>16410.259999999998</v>
      </c>
      <c r="AU61" s="8">
        <v>44239.05</v>
      </c>
      <c r="AV61" s="8">
        <v>4532.09</v>
      </c>
      <c r="AW61" s="8">
        <v>29013.39</v>
      </c>
      <c r="AX61" s="8">
        <v>32158.81</v>
      </c>
      <c r="AY61" s="8">
        <v>7673.65</v>
      </c>
      <c r="AZ61" s="8">
        <v>6891.69</v>
      </c>
      <c r="BA61" s="8">
        <v>39969.57</v>
      </c>
      <c r="BB61" s="8">
        <v>6533.69</v>
      </c>
      <c r="BC61" s="8">
        <v>4547.09</v>
      </c>
      <c r="BD61" s="8">
        <v>56412.15</v>
      </c>
      <c r="BE61" s="8">
        <v>17201.52</v>
      </c>
      <c r="BF61" s="8">
        <v>5201.46</v>
      </c>
      <c r="BG61" s="8">
        <v>6106.52</v>
      </c>
      <c r="BH61" s="8">
        <v>106067.95</v>
      </c>
      <c r="BI61" s="8">
        <v>5681.8</v>
      </c>
      <c r="BJ61" s="8">
        <v>19569.64</v>
      </c>
      <c r="BK61" s="8">
        <v>5752.86</v>
      </c>
      <c r="BL61" s="8">
        <v>22730.7</v>
      </c>
      <c r="BM61" s="8">
        <v>51356.93</v>
      </c>
      <c r="BN61" s="8">
        <v>5553.3</v>
      </c>
      <c r="BO61" s="8">
        <v>38027.440000000002</v>
      </c>
      <c r="BP61" s="8">
        <v>9049.32</v>
      </c>
      <c r="BS61" s="7">
        <v>43553</v>
      </c>
      <c r="BT61" s="8">
        <v>7418.22</v>
      </c>
    </row>
    <row r="62" spans="5:72" x14ac:dyDescent="0.25">
      <c r="E62" s="7">
        <v>43585</v>
      </c>
      <c r="F62" s="8">
        <v>5726</v>
      </c>
      <c r="G62" s="8">
        <v>424</v>
      </c>
      <c r="H62" s="8">
        <v>494.00000000000006</v>
      </c>
      <c r="I62" s="8">
        <v>2990</v>
      </c>
      <c r="J62" s="8">
        <v>229</v>
      </c>
      <c r="K62" s="8">
        <v>106</v>
      </c>
      <c r="L62" s="8">
        <v>264</v>
      </c>
      <c r="M62" s="8">
        <v>278</v>
      </c>
      <c r="N62" s="8">
        <v>63</v>
      </c>
      <c r="O62" s="8">
        <v>273</v>
      </c>
      <c r="P62" s="8">
        <v>768</v>
      </c>
      <c r="Q62" s="8">
        <v>241</v>
      </c>
      <c r="R62" s="8">
        <v>5766</v>
      </c>
      <c r="S62" s="8">
        <v>2236</v>
      </c>
      <c r="T62" s="8">
        <v>1433</v>
      </c>
      <c r="U62" s="8">
        <v>390</v>
      </c>
      <c r="V62" s="8">
        <v>541</v>
      </c>
      <c r="W62" s="8">
        <v>4465</v>
      </c>
      <c r="X62" s="8">
        <v>312</v>
      </c>
      <c r="Y62" s="8">
        <v>223</v>
      </c>
      <c r="Z62" s="8">
        <v>538</v>
      </c>
      <c r="AA62" s="8">
        <v>2448.2800000000002</v>
      </c>
      <c r="AB62" s="8">
        <v>1523</v>
      </c>
      <c r="AC62" s="8">
        <v>700</v>
      </c>
      <c r="AD62" s="8">
        <v>181</v>
      </c>
      <c r="AE62" s="8">
        <v>249.00000000000003</v>
      </c>
      <c r="AF62" s="8">
        <v>4657</v>
      </c>
      <c r="AG62" s="8">
        <v>828.99999999999989</v>
      </c>
      <c r="AH62" s="8">
        <v>142</v>
      </c>
      <c r="AI62" s="8">
        <v>3832</v>
      </c>
      <c r="AL62" s="7">
        <v>43585</v>
      </c>
      <c r="AM62" s="8">
        <v>75111.25</v>
      </c>
      <c r="AN62" s="8">
        <v>16818.77</v>
      </c>
      <c r="AO62" s="8">
        <v>15819.02</v>
      </c>
      <c r="AP62" s="8">
        <v>68583.75</v>
      </c>
      <c r="AQ62" s="8">
        <v>22728.27</v>
      </c>
      <c r="AR62" s="8">
        <v>6071.68</v>
      </c>
      <c r="AS62" s="8">
        <v>5572.81</v>
      </c>
      <c r="AT62" s="8">
        <v>16583.36</v>
      </c>
      <c r="AU62" s="8">
        <v>44326.1</v>
      </c>
      <c r="AV62" s="8">
        <v>4645.88</v>
      </c>
      <c r="AW62" s="8">
        <v>28526.2</v>
      </c>
      <c r="AX62" s="8">
        <v>31198.09</v>
      </c>
      <c r="AY62" s="8">
        <v>7895.05</v>
      </c>
      <c r="AZ62" s="8">
        <v>7122.05</v>
      </c>
      <c r="BA62" s="8">
        <v>45104.63</v>
      </c>
      <c r="BB62" s="8">
        <v>7212.39</v>
      </c>
      <c r="BC62" s="8">
        <v>4813.0200000000004</v>
      </c>
      <c r="BD62" s="8">
        <v>56404.77</v>
      </c>
      <c r="BE62" s="8">
        <v>17418.810000000001</v>
      </c>
      <c r="BF62" s="8">
        <v>4911.26</v>
      </c>
      <c r="BG62" s="8">
        <v>7157.42</v>
      </c>
      <c r="BH62" s="8">
        <v>107294.52</v>
      </c>
      <c r="BI62" s="8">
        <v>6028.31</v>
      </c>
      <c r="BJ62" s="8">
        <v>23177.07</v>
      </c>
      <c r="BK62" s="8">
        <v>5948.68</v>
      </c>
      <c r="BL62" s="8">
        <v>24464.14</v>
      </c>
      <c r="BM62" s="8">
        <v>54424.33</v>
      </c>
      <c r="BN62" s="8">
        <v>5651.49</v>
      </c>
      <c r="BO62" s="8">
        <v>38255.730000000003</v>
      </c>
      <c r="BP62" s="8">
        <v>7858.99</v>
      </c>
      <c r="BS62" s="7">
        <v>43585</v>
      </c>
      <c r="BT62" s="8">
        <v>7161.71</v>
      </c>
    </row>
    <row r="63" spans="5:72" x14ac:dyDescent="0.25">
      <c r="E63" s="7">
        <v>43616</v>
      </c>
      <c r="F63" s="8">
        <v>5833</v>
      </c>
      <c r="G63" s="8">
        <v>400</v>
      </c>
      <c r="H63" s="8">
        <v>451.99999999999994</v>
      </c>
      <c r="I63" s="8">
        <v>2760</v>
      </c>
      <c r="J63" s="8">
        <v>194</v>
      </c>
      <c r="K63" s="8">
        <v>94</v>
      </c>
      <c r="L63" s="8">
        <v>214</v>
      </c>
      <c r="M63" s="8">
        <v>257</v>
      </c>
      <c r="N63" s="8">
        <v>56.999999999999993</v>
      </c>
      <c r="O63" s="8">
        <v>225</v>
      </c>
      <c r="P63" s="8">
        <v>729</v>
      </c>
      <c r="Q63" s="8">
        <v>215</v>
      </c>
      <c r="R63" s="8">
        <v>5762</v>
      </c>
      <c r="S63" s="8">
        <v>1967.0000000000002</v>
      </c>
      <c r="T63" s="8">
        <v>1303</v>
      </c>
      <c r="U63" s="8">
        <v>375</v>
      </c>
      <c r="V63" s="8">
        <v>579</v>
      </c>
      <c r="W63" s="8">
        <v>4536</v>
      </c>
      <c r="X63" s="8">
        <v>293</v>
      </c>
      <c r="Y63" s="8">
        <v>200</v>
      </c>
      <c r="Z63" s="8">
        <v>496</v>
      </c>
      <c r="AA63" s="8">
        <v>2463.2400000000002</v>
      </c>
      <c r="AB63" s="8">
        <v>1440</v>
      </c>
      <c r="AC63" s="8">
        <v>687</v>
      </c>
      <c r="AD63" s="8">
        <v>165</v>
      </c>
      <c r="AE63" s="8">
        <v>225.99999999999997</v>
      </c>
      <c r="AF63" s="8">
        <v>4837</v>
      </c>
      <c r="AG63" s="8">
        <v>797</v>
      </c>
      <c r="AH63" s="8">
        <v>129</v>
      </c>
      <c r="AI63" s="8">
        <v>3978</v>
      </c>
      <c r="AL63" s="7">
        <v>43616</v>
      </c>
      <c r="AM63" s="10">
        <v>76515.88</v>
      </c>
      <c r="AN63" s="10">
        <v>15846.71</v>
      </c>
      <c r="AO63" s="10">
        <v>14488.67</v>
      </c>
      <c r="AP63" s="10">
        <v>63308.7</v>
      </c>
      <c r="AQ63" s="10">
        <v>19226.54</v>
      </c>
      <c r="AR63" s="10">
        <v>5344.87</v>
      </c>
      <c r="AS63" s="10">
        <v>4513.53</v>
      </c>
      <c r="AT63" s="10">
        <v>15295.8</v>
      </c>
      <c r="AU63" s="10">
        <v>40621.589999999997</v>
      </c>
      <c r="AV63" s="10">
        <v>4282.7700000000004</v>
      </c>
      <c r="AW63" s="10">
        <v>27050.21</v>
      </c>
      <c r="AX63" s="10">
        <v>27825.89</v>
      </c>
      <c r="AY63" s="10">
        <v>7805.11</v>
      </c>
      <c r="AZ63" s="10">
        <v>6265.48</v>
      </c>
      <c r="BA63" s="10">
        <v>41011.03</v>
      </c>
      <c r="BB63" s="10">
        <v>6934.99</v>
      </c>
      <c r="BC63" s="10">
        <v>5148.5200000000004</v>
      </c>
      <c r="BD63" s="10">
        <v>57229.09</v>
      </c>
      <c r="BE63" s="10">
        <v>16379.18</v>
      </c>
      <c r="BF63" s="10">
        <v>4424.84</v>
      </c>
      <c r="BG63" s="10">
        <v>6597.59</v>
      </c>
      <c r="BH63" s="10">
        <v>107187.49</v>
      </c>
      <c r="BI63" s="10">
        <v>5703.64</v>
      </c>
      <c r="BJ63" s="10">
        <v>22586.91</v>
      </c>
      <c r="BK63" s="10">
        <v>5419.43</v>
      </c>
      <c r="BL63" s="10">
        <v>22172.46</v>
      </c>
      <c r="BM63" s="10">
        <v>56508.480000000003</v>
      </c>
      <c r="BN63" s="10">
        <v>5437.38</v>
      </c>
      <c r="BO63" s="10">
        <v>34585.51</v>
      </c>
      <c r="BP63" s="10">
        <v>8050.02</v>
      </c>
      <c r="BS63" s="7">
        <v>43616</v>
      </c>
      <c r="BT63" s="8">
        <v>7425.63</v>
      </c>
    </row>
    <row r="64" spans="5:72" x14ac:dyDescent="0.25">
      <c r="E64" s="7">
        <v>43644</v>
      </c>
      <c r="F64" s="8">
        <v>6438</v>
      </c>
      <c r="G64" s="8">
        <v>412</v>
      </c>
      <c r="H64" s="8">
        <v>495</v>
      </c>
      <c r="I64" s="8">
        <v>2749</v>
      </c>
      <c r="J64" s="8">
        <v>196</v>
      </c>
      <c r="K64" s="8">
        <v>88</v>
      </c>
      <c r="L64" s="8">
        <v>215</v>
      </c>
      <c r="M64" s="8">
        <v>269</v>
      </c>
      <c r="N64" s="8">
        <v>56.999999999999993</v>
      </c>
      <c r="O64" s="8">
        <v>211</v>
      </c>
      <c r="P64" s="8">
        <v>768</v>
      </c>
      <c r="Q64" s="8">
        <v>221</v>
      </c>
      <c r="R64" s="8">
        <v>5526</v>
      </c>
      <c r="S64" s="8">
        <v>1997</v>
      </c>
      <c r="T64" s="8">
        <v>1417</v>
      </c>
      <c r="U64" s="8">
        <v>398</v>
      </c>
      <c r="V64" s="8">
        <v>535</v>
      </c>
      <c r="W64" s="8">
        <v>4880</v>
      </c>
      <c r="X64" s="8">
        <v>287</v>
      </c>
      <c r="Y64" s="8">
        <v>196</v>
      </c>
      <c r="Z64" s="8">
        <v>518</v>
      </c>
      <c r="AA64" s="8">
        <v>2568.9699999999998</v>
      </c>
      <c r="AB64" s="8">
        <v>1565</v>
      </c>
      <c r="AC64" s="8">
        <v>714</v>
      </c>
      <c r="AD64" s="8">
        <v>158</v>
      </c>
      <c r="AE64" s="8">
        <v>225.99999999999997</v>
      </c>
      <c r="AF64" s="8">
        <v>4895</v>
      </c>
      <c r="AG64" s="8">
        <v>783</v>
      </c>
      <c r="AH64" s="8">
        <v>129</v>
      </c>
      <c r="AI64" s="8">
        <v>3977.0000000000005</v>
      </c>
      <c r="AL64" s="7">
        <v>43644</v>
      </c>
      <c r="AM64" s="8">
        <v>84452.13</v>
      </c>
      <c r="AN64" s="8">
        <v>16313.63</v>
      </c>
      <c r="AO64" s="8">
        <v>15867.79</v>
      </c>
      <c r="AP64" s="8">
        <v>63056.6</v>
      </c>
      <c r="AQ64" s="8">
        <v>19494.48</v>
      </c>
      <c r="AR64" s="8">
        <v>5106.25</v>
      </c>
      <c r="AS64" s="8">
        <v>4534.6400000000003</v>
      </c>
      <c r="AT64" s="8">
        <v>16064.78</v>
      </c>
      <c r="AU64" s="8">
        <v>40041.24</v>
      </c>
      <c r="AV64" s="8">
        <v>4108.78</v>
      </c>
      <c r="AW64" s="8">
        <v>28517.360000000001</v>
      </c>
      <c r="AX64" s="8">
        <v>28622.34</v>
      </c>
      <c r="AY64" s="8">
        <v>7380.82</v>
      </c>
      <c r="AZ64" s="8">
        <v>6361.04</v>
      </c>
      <c r="BA64" s="8">
        <v>43924.61</v>
      </c>
      <c r="BB64" s="8">
        <v>7351.09</v>
      </c>
      <c r="BC64" s="8">
        <v>4757.58</v>
      </c>
      <c r="BD64" s="8">
        <v>61503.01</v>
      </c>
      <c r="BE64" s="8">
        <v>16084.2</v>
      </c>
      <c r="BF64" s="8">
        <v>4333.46</v>
      </c>
      <c r="BG64" s="8">
        <v>6893.68</v>
      </c>
      <c r="BH64" s="8">
        <v>111260.49</v>
      </c>
      <c r="BI64" s="8">
        <v>6196.6</v>
      </c>
      <c r="BJ64" s="8">
        <v>23264.560000000001</v>
      </c>
      <c r="BK64" s="8">
        <v>5173.78</v>
      </c>
      <c r="BL64" s="8">
        <v>22201.84</v>
      </c>
      <c r="BM64" s="8">
        <v>57180.24</v>
      </c>
      <c r="BN64" s="8">
        <v>5337.82</v>
      </c>
      <c r="BO64" s="8">
        <v>34558.78</v>
      </c>
      <c r="BP64" s="8">
        <v>8048.93</v>
      </c>
      <c r="BS64" s="7">
        <v>43644</v>
      </c>
      <c r="BT64" s="8">
        <v>7586.78</v>
      </c>
    </row>
    <row r="65" spans="5:72" x14ac:dyDescent="0.25">
      <c r="E65" s="7">
        <v>43677</v>
      </c>
      <c r="F65" s="8">
        <v>7061</v>
      </c>
      <c r="G65" s="8">
        <v>401</v>
      </c>
      <c r="H65" s="8">
        <v>549</v>
      </c>
      <c r="I65" s="8">
        <v>2952</v>
      </c>
      <c r="J65" s="8">
        <v>193</v>
      </c>
      <c r="K65" s="8">
        <v>76</v>
      </c>
      <c r="L65" s="8">
        <v>222.00000000000003</v>
      </c>
      <c r="M65" s="8">
        <v>262</v>
      </c>
      <c r="N65" s="8">
        <v>53</v>
      </c>
      <c r="O65" s="8">
        <v>208</v>
      </c>
      <c r="P65" s="8">
        <v>776</v>
      </c>
      <c r="Q65" s="8">
        <v>218.00000000000003</v>
      </c>
      <c r="R65" s="8">
        <v>6064</v>
      </c>
      <c r="S65" s="8">
        <v>2009</v>
      </c>
      <c r="T65" s="8">
        <v>1402</v>
      </c>
      <c r="U65" s="8">
        <v>434.99999999999994</v>
      </c>
      <c r="V65" s="8">
        <v>528</v>
      </c>
      <c r="W65" s="8">
        <v>4698</v>
      </c>
      <c r="X65" s="8">
        <v>294</v>
      </c>
      <c r="Y65" s="8">
        <v>197</v>
      </c>
      <c r="Z65" s="8">
        <v>505</v>
      </c>
      <c r="AA65" s="8">
        <v>2589.23</v>
      </c>
      <c r="AB65" s="8">
        <v>1642.0000000000002</v>
      </c>
      <c r="AC65" s="8">
        <v>677</v>
      </c>
      <c r="AD65" s="8">
        <v>162</v>
      </c>
      <c r="AE65" s="8">
        <v>223</v>
      </c>
      <c r="AF65" s="8">
        <v>4955</v>
      </c>
      <c r="AG65" s="8">
        <v>789</v>
      </c>
      <c r="AH65" s="8">
        <v>150</v>
      </c>
      <c r="AI65" s="8">
        <v>3886</v>
      </c>
      <c r="AL65" s="7">
        <v>43677</v>
      </c>
      <c r="AM65" s="8">
        <v>92631.56</v>
      </c>
      <c r="AN65" s="8">
        <v>15906.51</v>
      </c>
      <c r="AO65" s="8">
        <v>17574.080000000002</v>
      </c>
      <c r="AP65" s="8">
        <v>67713.06</v>
      </c>
      <c r="AQ65" s="8">
        <v>19090.330000000002</v>
      </c>
      <c r="AR65" s="8">
        <v>4425.74</v>
      </c>
      <c r="AS65" s="8">
        <v>4692.91</v>
      </c>
      <c r="AT65" s="8">
        <v>15615.02</v>
      </c>
      <c r="AU65" s="8">
        <v>37582.82</v>
      </c>
      <c r="AV65" s="8">
        <v>4054.18</v>
      </c>
      <c r="AW65" s="8">
        <v>28832.66</v>
      </c>
      <c r="AX65" s="8">
        <v>28255.66</v>
      </c>
      <c r="AY65" s="8">
        <v>8099.4</v>
      </c>
      <c r="AZ65" s="8">
        <v>6399.28</v>
      </c>
      <c r="BA65" s="8">
        <v>44144.75</v>
      </c>
      <c r="BB65" s="8">
        <v>8044.59</v>
      </c>
      <c r="BC65" s="8">
        <v>4696.66</v>
      </c>
      <c r="BD65" s="8">
        <v>59117.68</v>
      </c>
      <c r="BE65" s="8">
        <v>16550.439999999999</v>
      </c>
      <c r="BF65" s="8">
        <v>4349.9399999999996</v>
      </c>
      <c r="BG65" s="8">
        <v>6719.64</v>
      </c>
      <c r="BH65" s="8">
        <v>111421.7</v>
      </c>
      <c r="BI65" s="8">
        <v>6501.6</v>
      </c>
      <c r="BJ65" s="8">
        <v>21828.86</v>
      </c>
      <c r="BK65" s="8">
        <v>5306.68</v>
      </c>
      <c r="BL65" s="8">
        <v>21868.86</v>
      </c>
      <c r="BM65" s="8">
        <v>57892.85</v>
      </c>
      <c r="BN65" s="8">
        <v>5377.37</v>
      </c>
      <c r="BO65" s="8">
        <v>40172.519999999997</v>
      </c>
      <c r="BP65" s="8">
        <v>6046.48</v>
      </c>
      <c r="BS65" s="7">
        <v>43677</v>
      </c>
      <c r="BT65" s="8">
        <v>7207.18</v>
      </c>
    </row>
    <row r="66" spans="5:72" x14ac:dyDescent="0.25">
      <c r="E66" s="7">
        <v>43707</v>
      </c>
      <c r="F66" s="8">
        <v>7318.0000000000009</v>
      </c>
      <c r="G66" s="8">
        <v>350</v>
      </c>
      <c r="H66" s="8">
        <v>546</v>
      </c>
      <c r="I66" s="8">
        <v>2880</v>
      </c>
      <c r="J66" s="8">
        <v>166</v>
      </c>
      <c r="K66" s="8">
        <v>70</v>
      </c>
      <c r="L66" s="8">
        <v>194</v>
      </c>
      <c r="M66" s="8">
        <v>220.00000000000003</v>
      </c>
      <c r="N66" s="8">
        <v>50</v>
      </c>
      <c r="O66" s="8">
        <v>192</v>
      </c>
      <c r="P66" s="8">
        <v>789</v>
      </c>
      <c r="Q66" s="8">
        <v>186</v>
      </c>
      <c r="R66" s="8">
        <v>5936</v>
      </c>
      <c r="S66" s="8">
        <v>1902</v>
      </c>
      <c r="T66" s="8">
        <v>1130</v>
      </c>
      <c r="U66" s="8">
        <v>450</v>
      </c>
      <c r="V66" s="8">
        <v>535</v>
      </c>
      <c r="W66" s="8">
        <v>4149</v>
      </c>
      <c r="X66" s="8">
        <v>263</v>
      </c>
      <c r="Y66" s="8">
        <v>196</v>
      </c>
      <c r="Z66" s="8">
        <v>463.99999999999994</v>
      </c>
      <c r="AA66" s="8">
        <v>2280.9699999999998</v>
      </c>
      <c r="AB66" s="8">
        <v>1670</v>
      </c>
      <c r="AC66" s="8">
        <v>622</v>
      </c>
      <c r="AD66" s="8">
        <v>146</v>
      </c>
      <c r="AE66" s="8">
        <v>219</v>
      </c>
      <c r="AF66" s="8">
        <v>5196</v>
      </c>
      <c r="AG66" s="8">
        <v>814</v>
      </c>
      <c r="AH66" s="8">
        <v>155</v>
      </c>
      <c r="AI66" s="8">
        <v>3757</v>
      </c>
      <c r="AL66" s="7">
        <v>43707</v>
      </c>
      <c r="AM66" s="8">
        <v>96003.13</v>
      </c>
      <c r="AN66" s="8">
        <v>13869.79</v>
      </c>
      <c r="AO66" s="8">
        <v>17480.21</v>
      </c>
      <c r="AP66" s="8">
        <v>66061.75</v>
      </c>
      <c r="AQ66" s="8">
        <v>16368.8</v>
      </c>
      <c r="AR66" s="8">
        <v>4054.6</v>
      </c>
      <c r="AS66" s="8">
        <v>4103.1400000000003</v>
      </c>
      <c r="AT66" s="8">
        <v>13098</v>
      </c>
      <c r="AU66" s="8">
        <v>34938.199999999997</v>
      </c>
      <c r="AV66" s="8">
        <v>3748.99</v>
      </c>
      <c r="AW66" s="8">
        <v>29879.34</v>
      </c>
      <c r="AX66" s="8">
        <v>24147.96</v>
      </c>
      <c r="AY66" s="8">
        <v>7908.47</v>
      </c>
      <c r="AZ66" s="8">
        <v>6060.04</v>
      </c>
      <c r="BA66" s="8">
        <v>35565.39</v>
      </c>
      <c r="BB66" s="8">
        <v>8325.7000000000007</v>
      </c>
      <c r="BC66" s="8">
        <v>4739.18</v>
      </c>
      <c r="BD66" s="8">
        <v>52099.32</v>
      </c>
      <c r="BE66" s="8">
        <v>14807.07</v>
      </c>
      <c r="BF66" s="8">
        <v>4337.9399999999996</v>
      </c>
      <c r="BG66" s="8">
        <v>6170.41</v>
      </c>
      <c r="BH66" s="8">
        <v>97593.66</v>
      </c>
      <c r="BI66" s="8">
        <v>6610.5</v>
      </c>
      <c r="BJ66" s="8">
        <v>19949.28</v>
      </c>
      <c r="BK66" s="8">
        <v>4786.8999999999996</v>
      </c>
      <c r="BL66" s="8">
        <v>21467.34</v>
      </c>
      <c r="BM66" s="8">
        <v>60702.53</v>
      </c>
      <c r="BN66" s="8">
        <v>5550.57</v>
      </c>
      <c r="BO66" s="8">
        <v>41553.71</v>
      </c>
      <c r="BP66" s="8">
        <v>5846.35</v>
      </c>
      <c r="BS66" s="7">
        <v>43707</v>
      </c>
      <c r="BT66" s="8">
        <v>7408.21</v>
      </c>
    </row>
    <row r="67" spans="5:72" x14ac:dyDescent="0.25">
      <c r="E67" s="7">
        <v>43738</v>
      </c>
      <c r="F67" s="8">
        <v>7261</v>
      </c>
      <c r="G67" s="8">
        <v>395</v>
      </c>
      <c r="H67" s="8">
        <v>570</v>
      </c>
      <c r="I67" s="8">
        <v>3007</v>
      </c>
      <c r="J67" s="8">
        <v>179</v>
      </c>
      <c r="K67" s="8">
        <v>74</v>
      </c>
      <c r="L67" s="8">
        <v>206.99999999999997</v>
      </c>
      <c r="M67" s="8">
        <v>248</v>
      </c>
      <c r="N67" s="8">
        <v>54</v>
      </c>
      <c r="O67" s="8">
        <v>184</v>
      </c>
      <c r="P67" s="8">
        <v>811</v>
      </c>
      <c r="Q67" s="8">
        <v>209</v>
      </c>
      <c r="R67" s="8">
        <v>6186</v>
      </c>
      <c r="S67" s="8">
        <v>2170</v>
      </c>
      <c r="T67" s="8">
        <v>1218</v>
      </c>
      <c r="U67" s="8">
        <v>468</v>
      </c>
      <c r="V67" s="8">
        <v>551</v>
      </c>
      <c r="W67" s="8">
        <v>4209</v>
      </c>
      <c r="X67" s="8">
        <v>270</v>
      </c>
      <c r="Y67" s="8">
        <v>220.00000000000003</v>
      </c>
      <c r="Z67" s="8">
        <v>523</v>
      </c>
      <c r="AA67" s="8">
        <v>2379.84</v>
      </c>
      <c r="AB67" s="8">
        <v>1570</v>
      </c>
      <c r="AC67" s="8">
        <v>684</v>
      </c>
      <c r="AD67" s="8">
        <v>161</v>
      </c>
      <c r="AE67" s="8">
        <v>241</v>
      </c>
      <c r="AF67" s="8">
        <v>4890</v>
      </c>
      <c r="AG67" s="8">
        <v>826</v>
      </c>
      <c r="AH67" s="8">
        <v>162</v>
      </c>
      <c r="AI67" s="8">
        <v>3689</v>
      </c>
      <c r="AL67" s="7">
        <v>43738</v>
      </c>
      <c r="AM67" s="8">
        <v>95256.63</v>
      </c>
      <c r="AN67" s="8">
        <v>15640.39</v>
      </c>
      <c r="AO67" s="8">
        <v>18265.759999999998</v>
      </c>
      <c r="AP67" s="8">
        <v>68986.38</v>
      </c>
      <c r="AQ67" s="8">
        <v>17647.55</v>
      </c>
      <c r="AR67" s="8">
        <v>4290.5200000000004</v>
      </c>
      <c r="AS67" s="8">
        <v>4363.74</v>
      </c>
      <c r="AT67" s="8">
        <v>14815.97</v>
      </c>
      <c r="AU67" s="8">
        <v>37898.43</v>
      </c>
      <c r="AV67" s="8">
        <v>3596.89</v>
      </c>
      <c r="AW67" s="8">
        <v>30695.01</v>
      </c>
      <c r="AX67" s="8">
        <v>27037.64</v>
      </c>
      <c r="AY67" s="8">
        <v>8241.5400000000009</v>
      </c>
      <c r="AZ67" s="8">
        <v>6912.12</v>
      </c>
      <c r="BA67" s="8">
        <v>38348.230000000003</v>
      </c>
      <c r="BB67" s="8">
        <v>8651.18</v>
      </c>
      <c r="BC67" s="8">
        <v>4864.7299999999996</v>
      </c>
      <c r="BD67" s="8">
        <v>52797.29</v>
      </c>
      <c r="BE67" s="8">
        <v>15301.2</v>
      </c>
      <c r="BF67" s="8">
        <v>4863.16</v>
      </c>
      <c r="BG67" s="8">
        <v>6950.19</v>
      </c>
      <c r="BH67" s="8">
        <v>100985.84</v>
      </c>
      <c r="BI67" s="8">
        <v>6220.07</v>
      </c>
      <c r="BJ67" s="8">
        <v>21868.48</v>
      </c>
      <c r="BK67" s="8">
        <v>5296.91</v>
      </c>
      <c r="BL67" s="8">
        <v>23602.32</v>
      </c>
      <c r="BM67" s="8">
        <v>57127.65</v>
      </c>
      <c r="BN67" s="8">
        <v>5631.04</v>
      </c>
      <c r="BO67" s="8">
        <v>43364.9</v>
      </c>
      <c r="BP67" s="8">
        <v>5740.79</v>
      </c>
      <c r="BS67" s="7">
        <v>43738</v>
      </c>
      <c r="BT67" s="8">
        <v>7248.38</v>
      </c>
    </row>
    <row r="68" spans="5:72" x14ac:dyDescent="0.25">
      <c r="E68" s="7">
        <v>43769</v>
      </c>
      <c r="F68" s="8">
        <v>7501.0000000000009</v>
      </c>
      <c r="G68" s="8">
        <v>409.99999999999994</v>
      </c>
      <c r="H68" s="8">
        <v>576</v>
      </c>
      <c r="I68" s="8">
        <v>2702</v>
      </c>
      <c r="J68" s="8">
        <v>204.99999999999997</v>
      </c>
      <c r="K68" s="8">
        <v>73</v>
      </c>
      <c r="L68" s="8">
        <v>206.99999999999997</v>
      </c>
      <c r="M68" s="8">
        <v>264</v>
      </c>
      <c r="N68" s="8">
        <v>56.999999999999993</v>
      </c>
      <c r="O68" s="8">
        <v>181</v>
      </c>
      <c r="P68" s="8">
        <v>827.99999999999989</v>
      </c>
      <c r="Q68" s="8">
        <v>214</v>
      </c>
      <c r="R68" s="8">
        <v>6581.9999999999991</v>
      </c>
      <c r="S68" s="8">
        <v>2277</v>
      </c>
      <c r="T68" s="8">
        <v>1304</v>
      </c>
      <c r="U68" s="8">
        <v>455</v>
      </c>
      <c r="V68" s="8">
        <v>599</v>
      </c>
      <c r="W68" s="8">
        <v>4014</v>
      </c>
      <c r="X68" s="8">
        <v>243.00000000000003</v>
      </c>
      <c r="Y68" s="8">
        <v>202.99999999999997</v>
      </c>
      <c r="Z68" s="8">
        <v>526</v>
      </c>
      <c r="AA68" s="8">
        <v>2244.61</v>
      </c>
      <c r="AB68" s="8">
        <v>1613</v>
      </c>
      <c r="AC68" s="8">
        <v>701</v>
      </c>
      <c r="AD68" s="8">
        <v>165</v>
      </c>
      <c r="AE68" s="8">
        <v>235</v>
      </c>
      <c r="AF68" s="8">
        <v>4623</v>
      </c>
      <c r="AG68" s="8">
        <v>869.99999999999989</v>
      </c>
      <c r="AH68" s="8">
        <v>157</v>
      </c>
      <c r="AI68" s="8">
        <v>3489</v>
      </c>
      <c r="AL68" s="7">
        <v>43769</v>
      </c>
      <c r="AM68" s="8">
        <v>98405.94</v>
      </c>
      <c r="AN68" s="8">
        <v>16263.55</v>
      </c>
      <c r="AO68" s="8">
        <v>18466.64</v>
      </c>
      <c r="AP68" s="8">
        <v>61979.75</v>
      </c>
      <c r="AQ68" s="8">
        <v>20228.82</v>
      </c>
      <c r="AR68" s="8">
        <v>4222.24</v>
      </c>
      <c r="AS68" s="8">
        <v>4372.18</v>
      </c>
      <c r="AT68" s="8">
        <v>15728.73</v>
      </c>
      <c r="AU68" s="8">
        <v>39780.480000000003</v>
      </c>
      <c r="AV68" s="8">
        <v>3539.36</v>
      </c>
      <c r="AW68" s="8">
        <v>31371.64</v>
      </c>
      <c r="AX68" s="8">
        <v>27701.86</v>
      </c>
      <c r="AY68" s="8">
        <v>8769.1299999999992</v>
      </c>
      <c r="AZ68" s="8">
        <v>7256.79</v>
      </c>
      <c r="BA68" s="8">
        <v>35059.870000000003</v>
      </c>
      <c r="BB68" s="8">
        <v>8405.2099999999991</v>
      </c>
      <c r="BC68" s="8">
        <v>5277.26</v>
      </c>
      <c r="BD68" s="8">
        <v>50289.19</v>
      </c>
      <c r="BE68" s="8">
        <v>13690.75</v>
      </c>
      <c r="BF68" s="8">
        <v>4502.67</v>
      </c>
      <c r="BG68" s="8">
        <v>6995.39</v>
      </c>
      <c r="BH68" s="8">
        <v>94645.85</v>
      </c>
      <c r="BI68" s="8">
        <v>6392.5</v>
      </c>
      <c r="BJ68" s="8">
        <v>22405.45</v>
      </c>
      <c r="BK68" s="8">
        <v>5428.12</v>
      </c>
      <c r="BL68" s="8">
        <v>23034.3</v>
      </c>
      <c r="BM68" s="8">
        <v>54002.58</v>
      </c>
      <c r="BN68" s="8">
        <v>5933.79</v>
      </c>
      <c r="BO68" s="8">
        <v>42133.919999999998</v>
      </c>
      <c r="BP68" s="8">
        <v>5429.52</v>
      </c>
      <c r="BS68" s="7">
        <v>43769</v>
      </c>
      <c r="BT68" s="8">
        <v>7346.53</v>
      </c>
    </row>
    <row r="69" spans="5:72" x14ac:dyDescent="0.25">
      <c r="E69" s="7">
        <v>43798</v>
      </c>
      <c r="F69" s="8">
        <v>7458</v>
      </c>
      <c r="G69" s="8">
        <v>399</v>
      </c>
      <c r="H69" s="8">
        <v>573</v>
      </c>
      <c r="I69" s="8">
        <v>3060</v>
      </c>
      <c r="J69" s="8">
        <v>192</v>
      </c>
      <c r="K69" s="8">
        <v>80</v>
      </c>
      <c r="L69" s="8">
        <v>210</v>
      </c>
      <c r="M69" s="8">
        <v>281</v>
      </c>
      <c r="N69" s="8">
        <v>61</v>
      </c>
      <c r="O69" s="8">
        <v>194</v>
      </c>
      <c r="P69" s="8">
        <v>818</v>
      </c>
      <c r="Q69" s="8">
        <v>227</v>
      </c>
      <c r="R69" s="8">
        <v>6758</v>
      </c>
      <c r="S69" s="8">
        <v>2558</v>
      </c>
      <c r="T69" s="8">
        <v>1331</v>
      </c>
      <c r="U69" s="8">
        <v>445</v>
      </c>
      <c r="V69" s="8">
        <v>624</v>
      </c>
      <c r="W69" s="8">
        <v>4201</v>
      </c>
      <c r="X69" s="8">
        <v>244</v>
      </c>
      <c r="Y69" s="8">
        <v>214</v>
      </c>
      <c r="Z69" s="8">
        <v>561</v>
      </c>
      <c r="AA69" s="8">
        <v>2216.2400000000002</v>
      </c>
      <c r="AB69" s="8">
        <v>1661</v>
      </c>
      <c r="AC69" s="8">
        <v>697</v>
      </c>
      <c r="AD69" s="8">
        <v>174</v>
      </c>
      <c r="AE69" s="8">
        <v>229</v>
      </c>
      <c r="AF69" s="8">
        <v>4578</v>
      </c>
      <c r="AG69" s="8">
        <v>852.99999999999989</v>
      </c>
      <c r="AH69" s="8">
        <v>153</v>
      </c>
      <c r="AI69" s="8">
        <v>3953</v>
      </c>
      <c r="AL69" s="7">
        <v>43798</v>
      </c>
      <c r="AM69" s="8">
        <v>97841.81</v>
      </c>
      <c r="AN69" s="8">
        <v>15817.61</v>
      </c>
      <c r="AO69" s="8">
        <v>18378.810000000001</v>
      </c>
      <c r="AP69" s="8">
        <v>70192.19</v>
      </c>
      <c r="AQ69" s="8">
        <v>18930.32</v>
      </c>
      <c r="AR69" s="8">
        <v>4667.97</v>
      </c>
      <c r="AS69" s="8">
        <v>4429.1499999999996</v>
      </c>
      <c r="AT69" s="8">
        <v>16755.89</v>
      </c>
      <c r="AU69" s="8">
        <v>42832.05</v>
      </c>
      <c r="AV69" s="8">
        <v>3789.94</v>
      </c>
      <c r="AW69" s="8">
        <v>30967.88</v>
      </c>
      <c r="AX69" s="8">
        <v>29460.09</v>
      </c>
      <c r="AY69" s="8">
        <v>9003.61</v>
      </c>
      <c r="AZ69" s="8">
        <v>8152.34</v>
      </c>
      <c r="BA69" s="8">
        <v>35787.85</v>
      </c>
      <c r="BB69" s="8">
        <v>8227.68</v>
      </c>
      <c r="BC69" s="8">
        <v>5488.71</v>
      </c>
      <c r="BD69" s="8">
        <v>52567.76</v>
      </c>
      <c r="BE69" s="8">
        <v>13740.95</v>
      </c>
      <c r="BF69" s="8">
        <v>4741.6400000000003</v>
      </c>
      <c r="BG69" s="8">
        <v>7456.48</v>
      </c>
      <c r="BH69" s="8">
        <v>92669.14</v>
      </c>
      <c r="BI69" s="8">
        <v>6580.71</v>
      </c>
      <c r="BJ69" s="8">
        <v>22290.38</v>
      </c>
      <c r="BK69" s="8">
        <v>5715.17</v>
      </c>
      <c r="BL69" s="8">
        <v>22466.27</v>
      </c>
      <c r="BM69" s="8">
        <v>53482.7</v>
      </c>
      <c r="BN69" s="8">
        <v>5819.23</v>
      </c>
      <c r="BO69" s="8">
        <v>41052.449999999997</v>
      </c>
      <c r="BP69" s="8">
        <v>6151.56</v>
      </c>
      <c r="BS69" s="7">
        <v>43798</v>
      </c>
      <c r="BT69" s="8">
        <v>7542.44</v>
      </c>
    </row>
    <row r="70" spans="5:72" x14ac:dyDescent="0.25">
      <c r="E70" s="7">
        <v>43830</v>
      </c>
      <c r="F70" s="8">
        <v>7606.9999999999991</v>
      </c>
      <c r="G70" s="8">
        <v>413.99999999999994</v>
      </c>
      <c r="H70" s="8">
        <v>565</v>
      </c>
      <c r="I70" s="8">
        <v>3232</v>
      </c>
      <c r="J70" s="8">
        <v>192</v>
      </c>
      <c r="K70" s="8">
        <v>89</v>
      </c>
      <c r="L70" s="8">
        <v>217</v>
      </c>
      <c r="M70" s="8">
        <v>303</v>
      </c>
      <c r="N70" s="8">
        <v>63</v>
      </c>
      <c r="O70" s="8">
        <v>213</v>
      </c>
      <c r="P70" s="8">
        <v>868</v>
      </c>
      <c r="Q70" s="8">
        <v>241</v>
      </c>
      <c r="R70" s="8">
        <v>7018.0000000000009</v>
      </c>
      <c r="S70" s="8">
        <v>2695</v>
      </c>
      <c r="T70" s="8">
        <v>1401</v>
      </c>
      <c r="U70" s="8">
        <v>453</v>
      </c>
      <c r="V70" s="8">
        <v>634</v>
      </c>
      <c r="W70" s="8">
        <v>4503</v>
      </c>
      <c r="X70" s="8">
        <v>234</v>
      </c>
      <c r="Y70" s="8">
        <v>229.99999999999997</v>
      </c>
      <c r="Z70" s="8">
        <v>567</v>
      </c>
      <c r="AA70" s="8">
        <v>2217.09</v>
      </c>
      <c r="AB70" s="8">
        <v>1687</v>
      </c>
      <c r="AC70" s="8">
        <v>712</v>
      </c>
      <c r="AD70" s="8">
        <v>193</v>
      </c>
      <c r="AE70" s="8">
        <v>254.99999999999997</v>
      </c>
      <c r="AF70" s="8">
        <v>4351</v>
      </c>
      <c r="AG70" s="8">
        <v>943</v>
      </c>
      <c r="AH70" s="8">
        <v>147</v>
      </c>
      <c r="AI70" s="8">
        <v>4163</v>
      </c>
      <c r="AL70" s="7">
        <v>43830</v>
      </c>
      <c r="AM70" s="8">
        <v>99814.38</v>
      </c>
      <c r="AN70" s="8">
        <v>16401.27</v>
      </c>
      <c r="AO70" s="8">
        <v>18104.91</v>
      </c>
      <c r="AP70" s="8">
        <v>74126.5</v>
      </c>
      <c r="AQ70" s="8">
        <v>19017.3</v>
      </c>
      <c r="AR70" s="8">
        <v>5196.68</v>
      </c>
      <c r="AS70" s="8">
        <v>4578.97</v>
      </c>
      <c r="AT70" s="8">
        <v>18074.59</v>
      </c>
      <c r="AU70" s="8">
        <v>43782.85</v>
      </c>
      <c r="AV70" s="8">
        <v>4163.38</v>
      </c>
      <c r="AW70" s="8">
        <v>32870.47</v>
      </c>
      <c r="AX70" s="8">
        <v>31296.48</v>
      </c>
      <c r="AY70" s="8">
        <v>9350</v>
      </c>
      <c r="AZ70" s="8">
        <v>8594.42</v>
      </c>
      <c r="BA70" s="8">
        <v>37690.81</v>
      </c>
      <c r="BB70" s="8">
        <v>8377.48</v>
      </c>
      <c r="BC70" s="8">
        <v>5563.36</v>
      </c>
      <c r="BD70" s="8">
        <v>56284.11</v>
      </c>
      <c r="BE70" s="8">
        <v>13192.55</v>
      </c>
      <c r="BF70" s="8">
        <v>5087.17</v>
      </c>
      <c r="BG70" s="8">
        <v>7535.58</v>
      </c>
      <c r="BH70" s="8">
        <v>92018.13</v>
      </c>
      <c r="BI70" s="8">
        <v>6683.83</v>
      </c>
      <c r="BJ70" s="8">
        <v>22769.81</v>
      </c>
      <c r="BK70" s="8">
        <v>6343.27</v>
      </c>
      <c r="BL70" s="8">
        <v>24993</v>
      </c>
      <c r="BM70" s="8">
        <v>50824.93</v>
      </c>
      <c r="BN70" s="8">
        <v>6432.93</v>
      </c>
      <c r="BO70" s="8">
        <v>39289.1</v>
      </c>
      <c r="BP70" s="8">
        <v>6479.16</v>
      </c>
      <c r="BS70" s="7">
        <v>43830</v>
      </c>
      <c r="BT70" s="8">
        <v>7286.01</v>
      </c>
    </row>
    <row r="71" spans="5:72" x14ac:dyDescent="0.25">
      <c r="E71" s="7">
        <v>43861</v>
      </c>
      <c r="F71" s="8">
        <v>7423.9999999999991</v>
      </c>
      <c r="G71" s="8">
        <v>394</v>
      </c>
      <c r="H71" s="8">
        <v>631</v>
      </c>
      <c r="I71" s="8">
        <v>3357</v>
      </c>
      <c r="J71" s="8">
        <v>161</v>
      </c>
      <c r="K71" s="8">
        <v>85</v>
      </c>
      <c r="L71" s="8">
        <v>204</v>
      </c>
      <c r="M71" s="8">
        <v>306</v>
      </c>
      <c r="N71" s="8">
        <v>56.999999999999993</v>
      </c>
      <c r="O71" s="8">
        <v>176</v>
      </c>
      <c r="P71" s="8">
        <v>924</v>
      </c>
      <c r="Q71" s="8">
        <v>219</v>
      </c>
      <c r="R71" s="8">
        <v>6892</v>
      </c>
      <c r="S71" s="8">
        <v>3053</v>
      </c>
      <c r="T71" s="8">
        <v>1307</v>
      </c>
      <c r="U71" s="8">
        <v>467</v>
      </c>
      <c r="V71" s="8">
        <v>658</v>
      </c>
      <c r="W71" s="8">
        <v>4084.0000000000005</v>
      </c>
      <c r="X71" s="8">
        <v>229.99999999999997</v>
      </c>
      <c r="Y71" s="8">
        <v>202</v>
      </c>
      <c r="Z71" s="8">
        <v>546</v>
      </c>
      <c r="AA71" s="8">
        <v>1996.6599999999999</v>
      </c>
      <c r="AB71" s="8">
        <v>1689.9999999999998</v>
      </c>
      <c r="AC71" s="8">
        <v>631</v>
      </c>
      <c r="AD71" s="8">
        <v>215</v>
      </c>
      <c r="AE71" s="8">
        <v>247.00000000000003</v>
      </c>
      <c r="AF71" s="8">
        <v>4534</v>
      </c>
      <c r="AG71" s="8">
        <v>1014</v>
      </c>
      <c r="AH71" s="8">
        <v>149</v>
      </c>
      <c r="AI71" s="8">
        <v>3840</v>
      </c>
      <c r="AL71" s="7">
        <v>43861</v>
      </c>
      <c r="AM71" s="8">
        <v>97416.75</v>
      </c>
      <c r="AN71" s="8">
        <v>15624.17</v>
      </c>
      <c r="AO71" s="8">
        <v>20242.52</v>
      </c>
      <c r="AP71" s="8">
        <v>77017.25</v>
      </c>
      <c r="AQ71" s="8">
        <v>15902.45</v>
      </c>
      <c r="AR71" s="8">
        <v>4937.66</v>
      </c>
      <c r="AS71" s="8">
        <v>4304.66</v>
      </c>
      <c r="AT71" s="8">
        <v>18224.41</v>
      </c>
      <c r="AU71" s="8">
        <v>39915.050000000003</v>
      </c>
      <c r="AV71" s="8">
        <v>3432.11</v>
      </c>
      <c r="AW71" s="8">
        <v>35286.19</v>
      </c>
      <c r="AX71" s="8">
        <v>28431.21</v>
      </c>
      <c r="AY71" s="8">
        <v>9182.14</v>
      </c>
      <c r="AZ71" s="8">
        <v>9736.59</v>
      </c>
      <c r="BA71" s="8">
        <v>35169.79</v>
      </c>
      <c r="BB71" s="8">
        <v>8636.3799999999992</v>
      </c>
      <c r="BC71" s="8">
        <v>5769.68</v>
      </c>
      <c r="BD71" s="8">
        <v>50969.89</v>
      </c>
      <c r="BE71" s="8">
        <v>12937.66</v>
      </c>
      <c r="BF71" s="8">
        <v>4478.87</v>
      </c>
      <c r="BG71" s="8">
        <v>7262.1</v>
      </c>
      <c r="BH71" s="8">
        <v>82422.070000000007</v>
      </c>
      <c r="BI71" s="8">
        <v>6693.89</v>
      </c>
      <c r="BJ71" s="8">
        <v>20168.099999999999</v>
      </c>
      <c r="BK71" s="8">
        <v>7061.96</v>
      </c>
      <c r="BL71" s="8">
        <v>24180.14</v>
      </c>
      <c r="BM71" s="8">
        <v>52962.79</v>
      </c>
      <c r="BN71" s="8">
        <v>6910.94</v>
      </c>
      <c r="BO71" s="8">
        <v>39969.370000000003</v>
      </c>
      <c r="BP71" s="8">
        <v>6006.21</v>
      </c>
      <c r="BS71" s="7">
        <v>43861</v>
      </c>
      <c r="BT71" s="8">
        <v>6580.61</v>
      </c>
    </row>
    <row r="72" spans="5:72" x14ac:dyDescent="0.25">
      <c r="E72" s="7">
        <v>43889</v>
      </c>
      <c r="F72" s="8">
        <v>6794</v>
      </c>
      <c r="G72" s="8">
        <v>347</v>
      </c>
      <c r="H72" s="8">
        <v>608</v>
      </c>
      <c r="I72" s="8">
        <v>3063</v>
      </c>
      <c r="J72" s="8">
        <v>142</v>
      </c>
      <c r="K72" s="8">
        <v>72</v>
      </c>
      <c r="L72" s="8">
        <v>189</v>
      </c>
      <c r="M72" s="8">
        <v>260</v>
      </c>
      <c r="N72" s="8">
        <v>50</v>
      </c>
      <c r="O72" s="8">
        <v>158</v>
      </c>
      <c r="P72" s="8">
        <v>902.99999999999989</v>
      </c>
      <c r="Q72" s="8">
        <v>180</v>
      </c>
      <c r="R72" s="8">
        <v>6082</v>
      </c>
      <c r="S72" s="8">
        <v>2839</v>
      </c>
      <c r="T72" s="8">
        <v>1225</v>
      </c>
      <c r="U72" s="8">
        <v>484</v>
      </c>
      <c r="V72" s="8">
        <v>619</v>
      </c>
      <c r="W72" s="8">
        <v>3608</v>
      </c>
      <c r="X72" s="8">
        <v>213</v>
      </c>
      <c r="Y72" s="8">
        <v>196</v>
      </c>
      <c r="Z72" s="8">
        <v>484.99999999999994</v>
      </c>
      <c r="AA72" s="8">
        <v>1669.16</v>
      </c>
      <c r="AB72" s="8">
        <v>1533</v>
      </c>
      <c r="AC72" s="8">
        <v>563</v>
      </c>
      <c r="AD72" s="8">
        <v>202</v>
      </c>
      <c r="AE72" s="8">
        <v>227.99999999999997</v>
      </c>
      <c r="AF72" s="8">
        <v>4170</v>
      </c>
      <c r="AG72" s="8">
        <v>944</v>
      </c>
      <c r="AH72" s="8">
        <v>134</v>
      </c>
      <c r="AI72" s="8">
        <v>3345.0000000000005</v>
      </c>
      <c r="AL72" s="7">
        <v>43889</v>
      </c>
      <c r="AM72" s="8">
        <v>89149.94</v>
      </c>
      <c r="AN72" s="8">
        <v>13758.84</v>
      </c>
      <c r="AO72" s="8">
        <v>19507.900000000001</v>
      </c>
      <c r="AP72" s="8">
        <v>70250.44</v>
      </c>
      <c r="AQ72" s="8">
        <v>13995.18</v>
      </c>
      <c r="AR72" s="8">
        <v>4197.3599999999997</v>
      </c>
      <c r="AS72" s="8">
        <v>3995.53</v>
      </c>
      <c r="AT72" s="8">
        <v>15510.14</v>
      </c>
      <c r="AU72" s="8">
        <v>35354.29</v>
      </c>
      <c r="AV72" s="8">
        <v>3088.9</v>
      </c>
      <c r="AW72" s="8">
        <v>34479.279999999999</v>
      </c>
      <c r="AX72" s="8">
        <v>23267.23</v>
      </c>
      <c r="AY72" s="8">
        <v>8085.98</v>
      </c>
      <c r="AZ72" s="8">
        <v>9054.1</v>
      </c>
      <c r="BA72" s="8">
        <v>32959.53</v>
      </c>
      <c r="BB72" s="8">
        <v>8950.77</v>
      </c>
      <c r="BC72" s="8">
        <v>5425.23</v>
      </c>
      <c r="BD72" s="8">
        <v>44980.1</v>
      </c>
      <c r="BE72" s="8">
        <v>11972.16</v>
      </c>
      <c r="BF72" s="8">
        <v>4331.96</v>
      </c>
      <c r="BG72" s="8">
        <v>6450.68</v>
      </c>
      <c r="BH72" s="8">
        <v>68668.89</v>
      </c>
      <c r="BI72" s="8">
        <v>6073.83</v>
      </c>
      <c r="BJ72" s="8">
        <v>17981.89</v>
      </c>
      <c r="BK72" s="8">
        <v>6639.27</v>
      </c>
      <c r="BL72" s="8">
        <v>22378.13</v>
      </c>
      <c r="BM72" s="8">
        <v>48716.19</v>
      </c>
      <c r="BN72" s="8">
        <v>6438.39</v>
      </c>
      <c r="BO72" s="8">
        <v>35969.760000000002</v>
      </c>
      <c r="BP72" s="8">
        <v>5232.26</v>
      </c>
      <c r="BS72" s="7">
        <v>43889</v>
      </c>
      <c r="BT72" s="8">
        <v>5671.96</v>
      </c>
    </row>
    <row r="73" spans="5:72" x14ac:dyDescent="0.25">
      <c r="E73" s="7">
        <v>43921</v>
      </c>
      <c r="F73" s="8">
        <v>7216</v>
      </c>
      <c r="G73" s="8">
        <v>265</v>
      </c>
      <c r="H73" s="8">
        <v>522</v>
      </c>
      <c r="I73" s="8">
        <v>2759</v>
      </c>
      <c r="J73" s="8">
        <v>118</v>
      </c>
      <c r="K73" s="8">
        <v>38</v>
      </c>
      <c r="L73" s="8">
        <v>144</v>
      </c>
      <c r="M73" s="8">
        <v>194</v>
      </c>
      <c r="N73" s="8">
        <v>32</v>
      </c>
      <c r="O73" s="8">
        <v>99</v>
      </c>
      <c r="P73" s="8">
        <v>869.99999999999989</v>
      </c>
      <c r="Q73" s="8">
        <v>112.99999999999999</v>
      </c>
      <c r="R73" s="8">
        <v>4072</v>
      </c>
      <c r="S73" s="8">
        <v>1916</v>
      </c>
      <c r="T73" s="8">
        <v>1001</v>
      </c>
      <c r="U73" s="8">
        <v>388</v>
      </c>
      <c r="V73" s="8">
        <v>487</v>
      </c>
      <c r="W73" s="8">
        <v>3718</v>
      </c>
      <c r="X73" s="8">
        <v>117</v>
      </c>
      <c r="Y73" s="8">
        <v>210</v>
      </c>
      <c r="Z73" s="8">
        <v>422</v>
      </c>
      <c r="AA73" s="8">
        <v>1442.21</v>
      </c>
      <c r="AB73" s="8">
        <v>1226</v>
      </c>
      <c r="AC73" s="8">
        <v>446</v>
      </c>
      <c r="AD73" s="8">
        <v>118</v>
      </c>
      <c r="AE73" s="8">
        <v>227.99999999999997</v>
      </c>
      <c r="AF73" s="8">
        <v>4076</v>
      </c>
      <c r="AG73" s="8">
        <v>902.99999999999989</v>
      </c>
      <c r="AH73" s="8">
        <v>112.99999999999999</v>
      </c>
      <c r="AI73" s="8">
        <v>2603</v>
      </c>
      <c r="AL73" s="7">
        <v>43921</v>
      </c>
      <c r="AM73" s="8">
        <v>94690.06</v>
      </c>
      <c r="AN73" s="8">
        <v>10531.71</v>
      </c>
      <c r="AO73" s="8">
        <v>16745.21</v>
      </c>
      <c r="AP73" s="8">
        <v>63296.55</v>
      </c>
      <c r="AQ73" s="8">
        <v>11651.12</v>
      </c>
      <c r="AR73" s="8">
        <v>2216.87</v>
      </c>
      <c r="AS73" s="8">
        <v>3036.47</v>
      </c>
      <c r="AT73" s="8">
        <v>11564.24</v>
      </c>
      <c r="AU73" s="8">
        <v>22541.47</v>
      </c>
      <c r="AV73" s="8">
        <v>1935.24</v>
      </c>
      <c r="AW73" s="8">
        <v>33209.61</v>
      </c>
      <c r="AX73" s="8">
        <v>14704</v>
      </c>
      <c r="AY73" s="8">
        <v>5413.7</v>
      </c>
      <c r="AZ73" s="8">
        <v>6112.28</v>
      </c>
      <c r="BA73" s="8">
        <v>27014.71</v>
      </c>
      <c r="BB73" s="8">
        <v>7191.1</v>
      </c>
      <c r="BC73" s="8">
        <v>4255.5</v>
      </c>
      <c r="BD73" s="8">
        <v>46357.81</v>
      </c>
      <c r="BE73" s="8">
        <v>6576.96</v>
      </c>
      <c r="BF73" s="8">
        <v>4656.17</v>
      </c>
      <c r="BG73" s="8">
        <v>5614.39</v>
      </c>
      <c r="BH73" s="8">
        <v>59186.15</v>
      </c>
      <c r="BI73" s="8">
        <v>4857.4799999999996</v>
      </c>
      <c r="BJ73" s="8">
        <v>14087.98</v>
      </c>
      <c r="BK73" s="8">
        <v>3858.53</v>
      </c>
      <c r="BL73" s="8">
        <v>22407.52</v>
      </c>
      <c r="BM73" s="8">
        <v>47612.17</v>
      </c>
      <c r="BN73" s="8">
        <v>6156.09</v>
      </c>
      <c r="BO73" s="8">
        <v>30252.55</v>
      </c>
      <c r="BP73" s="8">
        <v>4076.78</v>
      </c>
      <c r="BS73" s="7">
        <v>43921</v>
      </c>
      <c r="BT73" s="8">
        <v>5901.21</v>
      </c>
    </row>
    <row r="74" spans="5:72" x14ac:dyDescent="0.25">
      <c r="E74" s="7">
        <v>43951</v>
      </c>
      <c r="F74" s="8">
        <v>8322</v>
      </c>
      <c r="G74" s="8">
        <v>239</v>
      </c>
      <c r="H74" s="8">
        <v>508</v>
      </c>
      <c r="I74" s="8">
        <v>3080</v>
      </c>
      <c r="J74" s="8">
        <v>115.99999999999999</v>
      </c>
      <c r="K74" s="8">
        <v>40</v>
      </c>
      <c r="L74" s="8">
        <v>157</v>
      </c>
      <c r="M74" s="8">
        <v>204.99999999999997</v>
      </c>
      <c r="N74" s="8">
        <v>32</v>
      </c>
      <c r="O74" s="8">
        <v>92</v>
      </c>
      <c r="P74" s="8">
        <v>858</v>
      </c>
      <c r="Q74" s="8">
        <v>111.00000000000001</v>
      </c>
      <c r="R74" s="8">
        <v>4726</v>
      </c>
      <c r="S74" s="8">
        <v>2205</v>
      </c>
      <c r="T74" s="8">
        <v>1091</v>
      </c>
      <c r="U74" s="8">
        <v>474</v>
      </c>
      <c r="V74" s="8">
        <v>498.00000000000006</v>
      </c>
      <c r="W74" s="8">
        <v>3685</v>
      </c>
      <c r="X74" s="8">
        <v>112.99999999999999</v>
      </c>
      <c r="Y74" s="8">
        <v>198</v>
      </c>
      <c r="Z74" s="8">
        <v>451</v>
      </c>
      <c r="AA74" s="8">
        <v>1344.03</v>
      </c>
      <c r="AB74" s="8">
        <v>1240</v>
      </c>
      <c r="AC74" s="8">
        <v>407</v>
      </c>
      <c r="AD74" s="8">
        <v>147</v>
      </c>
      <c r="AE74" s="8">
        <v>235</v>
      </c>
      <c r="AF74" s="8">
        <v>4102</v>
      </c>
      <c r="AG74" s="8">
        <v>902</v>
      </c>
      <c r="AH74" s="8">
        <v>112.00000000000001</v>
      </c>
      <c r="AI74" s="8">
        <v>2560</v>
      </c>
      <c r="AL74" s="7">
        <v>43951</v>
      </c>
      <c r="AM74" s="8">
        <v>109204.8</v>
      </c>
      <c r="AN74" s="8">
        <v>9497.09</v>
      </c>
      <c r="AO74" s="8">
        <v>16344.88</v>
      </c>
      <c r="AP74" s="8">
        <v>70672.88</v>
      </c>
      <c r="AQ74" s="8">
        <v>11468.3</v>
      </c>
      <c r="AR74" s="8">
        <v>2329.19</v>
      </c>
      <c r="AS74" s="8">
        <v>3319.23</v>
      </c>
      <c r="AT74" s="8">
        <v>12205.54</v>
      </c>
      <c r="AU74" s="8">
        <v>22714.25</v>
      </c>
      <c r="AV74" s="8">
        <v>1796.01</v>
      </c>
      <c r="AW74" s="8">
        <v>32774.71</v>
      </c>
      <c r="AX74" s="8">
        <v>14397.95</v>
      </c>
      <c r="AY74" s="8">
        <v>6283.18</v>
      </c>
      <c r="AZ74" s="8">
        <v>7032.46</v>
      </c>
      <c r="BA74" s="8">
        <v>29440.95</v>
      </c>
      <c r="BB74" s="8">
        <v>8795.09</v>
      </c>
      <c r="BC74" s="8">
        <v>4344.55</v>
      </c>
      <c r="BD74" s="8">
        <v>45934.31</v>
      </c>
      <c r="BE74" s="8">
        <v>6372.28</v>
      </c>
      <c r="BF74" s="8">
        <v>4395.26</v>
      </c>
      <c r="BG74" s="8">
        <v>5998.63</v>
      </c>
      <c r="BH74" s="8">
        <v>55121.94</v>
      </c>
      <c r="BI74" s="8">
        <v>4914.9399999999996</v>
      </c>
      <c r="BJ74" s="8">
        <v>12870.36</v>
      </c>
      <c r="BK74" s="8">
        <v>4828.8999999999996</v>
      </c>
      <c r="BL74" s="8">
        <v>23024.5</v>
      </c>
      <c r="BM74" s="8">
        <v>47933.120000000003</v>
      </c>
      <c r="BN74" s="8">
        <v>6152</v>
      </c>
      <c r="BO74" s="8">
        <v>30023.53</v>
      </c>
      <c r="BP74" s="8">
        <v>4009.73</v>
      </c>
      <c r="BS74" s="7">
        <v>43951</v>
      </c>
      <c r="BT74" s="8">
        <v>6076.6</v>
      </c>
    </row>
    <row r="75" spans="5:72" x14ac:dyDescent="0.25">
      <c r="E75" s="7">
        <v>43980</v>
      </c>
      <c r="F75" s="8">
        <v>8580</v>
      </c>
      <c r="G75" s="8">
        <v>245.00000000000003</v>
      </c>
      <c r="H75" s="8">
        <v>496</v>
      </c>
      <c r="I75" s="8">
        <v>3190</v>
      </c>
      <c r="J75" s="8">
        <v>115.99999999999999</v>
      </c>
      <c r="K75" s="8">
        <v>37</v>
      </c>
      <c r="L75" s="8">
        <v>194</v>
      </c>
      <c r="M75" s="8">
        <v>198</v>
      </c>
      <c r="N75" s="8">
        <v>30</v>
      </c>
      <c r="O75" s="8">
        <v>98</v>
      </c>
      <c r="P75" s="8">
        <v>851</v>
      </c>
      <c r="Q75" s="8">
        <v>111.00000000000001</v>
      </c>
      <c r="R75" s="8">
        <v>4864</v>
      </c>
      <c r="S75" s="8">
        <v>2293</v>
      </c>
      <c r="T75" s="8">
        <v>1011.9999999999999</v>
      </c>
      <c r="U75" s="8">
        <v>497</v>
      </c>
      <c r="V75" s="8">
        <v>586</v>
      </c>
      <c r="W75" s="8">
        <v>4313</v>
      </c>
      <c r="X75" s="8">
        <v>93</v>
      </c>
      <c r="Y75" s="8">
        <v>194</v>
      </c>
      <c r="Z75" s="8">
        <v>501.99999999999994</v>
      </c>
      <c r="AA75" s="8">
        <v>1276.0300000000002</v>
      </c>
      <c r="AB75" s="8">
        <v>1306</v>
      </c>
      <c r="AC75" s="8">
        <v>368</v>
      </c>
      <c r="AD75" s="8">
        <v>144</v>
      </c>
      <c r="AE75" s="8">
        <v>227.99999999999997</v>
      </c>
      <c r="AF75" s="8">
        <v>4332</v>
      </c>
      <c r="AG75" s="8">
        <v>918</v>
      </c>
      <c r="AH75" s="8">
        <v>133</v>
      </c>
      <c r="AI75" s="8">
        <v>2528</v>
      </c>
      <c r="AL75" s="7">
        <v>43980</v>
      </c>
      <c r="AM75" s="8">
        <v>112590.39999999999</v>
      </c>
      <c r="AN75" s="8">
        <v>9728.83</v>
      </c>
      <c r="AO75" s="8">
        <v>15954.54</v>
      </c>
      <c r="AP75" s="8">
        <v>73173.88</v>
      </c>
      <c r="AQ75" s="8">
        <v>11488.07</v>
      </c>
      <c r="AR75" s="8">
        <v>2132.0300000000002</v>
      </c>
      <c r="AS75" s="8">
        <v>4097.8599999999997</v>
      </c>
      <c r="AT75" s="8">
        <v>11841.66</v>
      </c>
      <c r="AU75" s="8">
        <v>21133.65</v>
      </c>
      <c r="AV75" s="8">
        <v>1906.38</v>
      </c>
      <c r="AW75" s="8">
        <v>32500.95</v>
      </c>
      <c r="AX75" s="8">
        <v>14371.92</v>
      </c>
      <c r="AY75" s="8">
        <v>6466.65</v>
      </c>
      <c r="AZ75" s="8">
        <v>7313.12</v>
      </c>
      <c r="BA75" s="8">
        <v>27314.73</v>
      </c>
      <c r="BB75" s="8">
        <v>9212.32</v>
      </c>
      <c r="BC75" s="8">
        <v>5119.87</v>
      </c>
      <c r="BD75" s="8">
        <v>53769.760000000002</v>
      </c>
      <c r="BE75" s="8">
        <v>5244.58</v>
      </c>
      <c r="BF75" s="8">
        <v>4308.7700000000004</v>
      </c>
      <c r="BG75" s="8">
        <v>6678.96</v>
      </c>
      <c r="BH75" s="8">
        <v>52332.82</v>
      </c>
      <c r="BI75" s="8">
        <v>5176.4399999999996</v>
      </c>
      <c r="BJ75" s="8">
        <v>11627.37</v>
      </c>
      <c r="BK75" s="8">
        <v>4715.7299999999996</v>
      </c>
      <c r="BL75" s="8">
        <v>22358.54</v>
      </c>
      <c r="BM75" s="8">
        <v>50620.75</v>
      </c>
      <c r="BN75" s="8">
        <v>6257.01</v>
      </c>
      <c r="BO75" s="8">
        <v>35613.800000000003</v>
      </c>
      <c r="BP75" s="8">
        <v>5102.32</v>
      </c>
      <c r="BS75" s="7">
        <v>43980</v>
      </c>
      <c r="BT75" s="8">
        <v>6169.74</v>
      </c>
    </row>
    <row r="76" spans="5:72" x14ac:dyDescent="0.25">
      <c r="E76" s="7">
        <v>44012</v>
      </c>
      <c r="F76" s="8">
        <v>8421</v>
      </c>
      <c r="G76" s="8">
        <v>270</v>
      </c>
      <c r="H76" s="8">
        <v>483</v>
      </c>
      <c r="I76" s="8">
        <v>3104</v>
      </c>
      <c r="J76" s="8">
        <v>113.99999999999999</v>
      </c>
      <c r="K76" s="8">
        <v>39</v>
      </c>
      <c r="L76" s="8">
        <v>221</v>
      </c>
      <c r="M76" s="8">
        <v>221</v>
      </c>
      <c r="N76" s="8">
        <v>31</v>
      </c>
      <c r="O76" s="8">
        <v>99</v>
      </c>
      <c r="P76" s="8">
        <v>909</v>
      </c>
      <c r="Q76" s="8">
        <v>122</v>
      </c>
      <c r="R76" s="8">
        <v>4894</v>
      </c>
      <c r="S76" s="8">
        <v>2286</v>
      </c>
      <c r="T76" s="8">
        <v>1178</v>
      </c>
      <c r="U76" s="8">
        <v>509.99999999999994</v>
      </c>
      <c r="V76" s="8">
        <v>546</v>
      </c>
      <c r="W76" s="8">
        <v>4549</v>
      </c>
      <c r="X76" s="8">
        <v>98</v>
      </c>
      <c r="Y76" s="8">
        <v>209</v>
      </c>
      <c r="Z76" s="8">
        <v>501</v>
      </c>
      <c r="AA76" s="8">
        <v>1308.78</v>
      </c>
      <c r="AB76" s="8">
        <v>1412</v>
      </c>
      <c r="AC76" s="8">
        <v>440.00000000000006</v>
      </c>
      <c r="AD76" s="8">
        <v>143</v>
      </c>
      <c r="AE76" s="8">
        <v>227.99999999999997</v>
      </c>
      <c r="AF76" s="8">
        <v>4355</v>
      </c>
      <c r="AG76" s="8">
        <v>910</v>
      </c>
      <c r="AH76" s="8">
        <v>129</v>
      </c>
      <c r="AI76" s="8">
        <v>2222</v>
      </c>
      <c r="AL76" s="7">
        <v>44012</v>
      </c>
      <c r="AM76" s="8">
        <v>110506.3</v>
      </c>
      <c r="AN76" s="8">
        <v>10746.1</v>
      </c>
      <c r="AO76" s="8">
        <v>15545</v>
      </c>
      <c r="AP76" s="8">
        <v>71224.19</v>
      </c>
      <c r="AQ76" s="8">
        <v>11310.35</v>
      </c>
      <c r="AR76" s="8">
        <v>2250.09</v>
      </c>
      <c r="AS76" s="8">
        <v>4659.16</v>
      </c>
      <c r="AT76" s="8">
        <v>13180.01</v>
      </c>
      <c r="AU76" s="8">
        <v>22060.11</v>
      </c>
      <c r="AV76" s="8">
        <v>1930.56</v>
      </c>
      <c r="AW76" s="8">
        <v>34722.550000000003</v>
      </c>
      <c r="AX76" s="8">
        <v>15877.86</v>
      </c>
      <c r="AY76" s="8">
        <v>6506.54</v>
      </c>
      <c r="AZ76" s="8">
        <v>7291.01</v>
      </c>
      <c r="BA76" s="8">
        <v>31788.97</v>
      </c>
      <c r="BB76" s="8">
        <v>9449.68</v>
      </c>
      <c r="BC76" s="8">
        <v>4767.1400000000003</v>
      </c>
      <c r="BD76" s="8">
        <v>56711.95</v>
      </c>
      <c r="BE76" s="8">
        <v>5511.05</v>
      </c>
      <c r="BF76" s="8">
        <v>4636.2299999999996</v>
      </c>
      <c r="BG76" s="8">
        <v>6665.4</v>
      </c>
      <c r="BH76" s="8">
        <v>53676.1</v>
      </c>
      <c r="BI76" s="8">
        <v>5594.45</v>
      </c>
      <c r="BJ76" s="8">
        <v>13890.36</v>
      </c>
      <c r="BK76" s="8">
        <v>5196.93</v>
      </c>
      <c r="BL76" s="8">
        <v>22338.959999999999</v>
      </c>
      <c r="BM76" s="8">
        <v>50889.5</v>
      </c>
      <c r="BN76" s="8">
        <v>6206.55</v>
      </c>
      <c r="BO76" s="8">
        <v>34565.75</v>
      </c>
      <c r="BP76" s="8">
        <v>4484.71</v>
      </c>
      <c r="BS76" s="7">
        <v>44012</v>
      </c>
      <c r="BT76" s="8">
        <v>5897.76</v>
      </c>
    </row>
    <row r="77" spans="5:72" x14ac:dyDescent="0.25">
      <c r="E77" s="7">
        <v>44043</v>
      </c>
      <c r="F77" s="8">
        <v>8530</v>
      </c>
      <c r="G77" s="8">
        <v>261</v>
      </c>
      <c r="H77" s="8">
        <v>490.00000000000006</v>
      </c>
      <c r="I77" s="8">
        <v>2524</v>
      </c>
      <c r="J77" s="8">
        <v>99</v>
      </c>
      <c r="K77" s="8">
        <v>49</v>
      </c>
      <c r="L77" s="8">
        <v>242</v>
      </c>
      <c r="M77" s="8">
        <v>214</v>
      </c>
      <c r="N77" s="8">
        <v>26</v>
      </c>
      <c r="O77" s="8">
        <v>95</v>
      </c>
      <c r="P77" s="8">
        <v>827.99999999999989</v>
      </c>
      <c r="Q77" s="8">
        <v>107</v>
      </c>
      <c r="R77" s="8">
        <v>5450</v>
      </c>
      <c r="S77" s="8">
        <v>2402</v>
      </c>
      <c r="T77" s="8">
        <v>1069</v>
      </c>
      <c r="U77" s="8">
        <v>534</v>
      </c>
      <c r="V77" s="8">
        <v>553</v>
      </c>
      <c r="W77" s="8">
        <v>4615</v>
      </c>
      <c r="X77" s="8">
        <v>79</v>
      </c>
      <c r="Y77" s="8">
        <v>187</v>
      </c>
      <c r="Z77" s="8">
        <v>504</v>
      </c>
      <c r="AA77" s="8">
        <v>1143.1300000000001</v>
      </c>
      <c r="AB77" s="8">
        <v>1355</v>
      </c>
      <c r="AC77" s="8">
        <v>386</v>
      </c>
      <c r="AD77" s="8">
        <v>118</v>
      </c>
      <c r="AE77" s="8">
        <v>217</v>
      </c>
      <c r="AF77" s="8">
        <v>4573</v>
      </c>
      <c r="AG77" s="8">
        <v>900</v>
      </c>
      <c r="AH77" s="8">
        <v>115.99999999999999</v>
      </c>
      <c r="AI77" s="8">
        <v>2180</v>
      </c>
      <c r="AL77" s="7">
        <v>44043</v>
      </c>
      <c r="AM77" s="8">
        <v>111937.3</v>
      </c>
      <c r="AN77" s="8">
        <v>10357.27</v>
      </c>
      <c r="AO77" s="8">
        <v>15765.94</v>
      </c>
      <c r="AP77" s="8">
        <v>57917.85</v>
      </c>
      <c r="AQ77" s="8">
        <v>9776.19</v>
      </c>
      <c r="AR77" s="8">
        <v>2847.55</v>
      </c>
      <c r="AS77" s="8">
        <v>5104.3999999999996</v>
      </c>
      <c r="AT77" s="8">
        <v>12768.92</v>
      </c>
      <c r="AU77" s="8">
        <v>18603.05</v>
      </c>
      <c r="AV77" s="8">
        <v>1852.17</v>
      </c>
      <c r="AW77" s="8">
        <v>31641.7</v>
      </c>
      <c r="AX77" s="8">
        <v>13840.91</v>
      </c>
      <c r="AY77" s="8">
        <v>7245.73</v>
      </c>
      <c r="AZ77" s="8">
        <v>7660.98</v>
      </c>
      <c r="BA77" s="8">
        <v>28840.95</v>
      </c>
      <c r="BB77" s="8">
        <v>9905.84</v>
      </c>
      <c r="BC77" s="8">
        <v>4830</v>
      </c>
      <c r="BD77" s="8">
        <v>57535.21</v>
      </c>
      <c r="BE77" s="8">
        <v>4472.18</v>
      </c>
      <c r="BF77" s="8">
        <v>4161</v>
      </c>
      <c r="BG77" s="8">
        <v>6701.56</v>
      </c>
      <c r="BH77" s="8">
        <v>46882.27</v>
      </c>
      <c r="BI77" s="8">
        <v>5368.66</v>
      </c>
      <c r="BJ77" s="8">
        <v>12176.55</v>
      </c>
      <c r="BK77" s="8">
        <v>4313.16</v>
      </c>
      <c r="BL77" s="8">
        <v>21261.66</v>
      </c>
      <c r="BM77" s="8">
        <v>53436.9</v>
      </c>
      <c r="BN77" s="8">
        <v>6137</v>
      </c>
      <c r="BO77" s="8">
        <v>30998.19</v>
      </c>
      <c r="BP77" s="8">
        <v>4399.9399999999996</v>
      </c>
      <c r="BS77" s="7">
        <v>44043</v>
      </c>
      <c r="BT77" s="8">
        <v>5963.57</v>
      </c>
    </row>
    <row r="78" spans="5:72" x14ac:dyDescent="0.25">
      <c r="E78" s="7">
        <v>44074</v>
      </c>
      <c r="F78" s="8">
        <v>8340</v>
      </c>
      <c r="G78" s="8">
        <v>279</v>
      </c>
      <c r="H78" s="8">
        <v>520</v>
      </c>
      <c r="I78" s="8">
        <v>2532</v>
      </c>
      <c r="J78" s="8">
        <v>105</v>
      </c>
      <c r="K78" s="8">
        <v>46</v>
      </c>
      <c r="L78" s="8">
        <v>270</v>
      </c>
      <c r="M78" s="8">
        <v>217</v>
      </c>
      <c r="N78" s="8">
        <v>28.000000000000004</v>
      </c>
      <c r="O78" s="8">
        <v>111.00000000000001</v>
      </c>
      <c r="P78" s="8">
        <v>775</v>
      </c>
      <c r="Q78" s="8">
        <v>112.99999999999999</v>
      </c>
      <c r="R78" s="8">
        <v>6038</v>
      </c>
      <c r="S78" s="8">
        <v>2620</v>
      </c>
      <c r="T78" s="8">
        <v>1181</v>
      </c>
      <c r="U78" s="8">
        <v>533</v>
      </c>
      <c r="V78" s="8">
        <v>634</v>
      </c>
      <c r="W78" s="8">
        <v>4635</v>
      </c>
      <c r="X78" s="8">
        <v>83</v>
      </c>
      <c r="Y78" s="8">
        <v>184</v>
      </c>
      <c r="Z78" s="8">
        <v>493</v>
      </c>
      <c r="AA78" s="8">
        <v>1114.71</v>
      </c>
      <c r="AB78" s="8">
        <v>1402</v>
      </c>
      <c r="AC78" s="8">
        <v>392</v>
      </c>
      <c r="AD78" s="8">
        <v>123</v>
      </c>
      <c r="AE78" s="8">
        <v>218.00000000000003</v>
      </c>
      <c r="AF78" s="8">
        <v>4460</v>
      </c>
      <c r="AG78" s="8">
        <v>831</v>
      </c>
      <c r="AH78" s="8">
        <v>111.00000000000001</v>
      </c>
      <c r="AI78" s="8">
        <v>2529</v>
      </c>
      <c r="AL78" s="7">
        <v>44074</v>
      </c>
      <c r="AM78" s="8">
        <v>109444.8</v>
      </c>
      <c r="AN78" s="8">
        <v>11103.7</v>
      </c>
      <c r="AO78" s="8">
        <v>16714.060000000001</v>
      </c>
      <c r="AP78" s="8">
        <v>58101.440000000002</v>
      </c>
      <c r="AQ78" s="8">
        <v>10378.16</v>
      </c>
      <c r="AR78" s="8">
        <v>2688.22</v>
      </c>
      <c r="AS78" s="8">
        <v>5703.68</v>
      </c>
      <c r="AT78" s="8">
        <v>12966.02</v>
      </c>
      <c r="AU78" s="8">
        <v>20068.39</v>
      </c>
      <c r="AV78" s="8">
        <v>2170.21</v>
      </c>
      <c r="AW78" s="8">
        <v>29682.25</v>
      </c>
      <c r="AX78" s="8">
        <v>14731.31</v>
      </c>
      <c r="AY78" s="8">
        <v>8027.48</v>
      </c>
      <c r="AZ78" s="8">
        <v>8356.39</v>
      </c>
      <c r="BA78" s="8">
        <v>31868.21</v>
      </c>
      <c r="BB78" s="8">
        <v>9883.59</v>
      </c>
      <c r="BC78" s="8">
        <v>5533.72</v>
      </c>
      <c r="BD78" s="8">
        <v>57784.57</v>
      </c>
      <c r="BE78" s="8">
        <v>4655.63</v>
      </c>
      <c r="BF78" s="8">
        <v>4087.05</v>
      </c>
      <c r="BG78" s="8">
        <v>6550.13</v>
      </c>
      <c r="BH78" s="8">
        <v>45717.02</v>
      </c>
      <c r="BI78" s="8">
        <v>5556.13</v>
      </c>
      <c r="BJ78" s="8">
        <v>12384.86</v>
      </c>
      <c r="BK78" s="8">
        <v>4464.41</v>
      </c>
      <c r="BL78" s="8">
        <v>21418.36</v>
      </c>
      <c r="BM78" s="8">
        <v>52116.46</v>
      </c>
      <c r="BN78" s="8">
        <v>5667.86</v>
      </c>
      <c r="BO78" s="8">
        <v>29901.27</v>
      </c>
      <c r="BP78" s="8">
        <v>5104.34</v>
      </c>
      <c r="BS78" s="7">
        <v>44074</v>
      </c>
      <c r="BT78" s="8">
        <v>5866.1</v>
      </c>
    </row>
    <row r="79" spans="5:72" x14ac:dyDescent="0.25">
      <c r="E79" s="7">
        <v>44104</v>
      </c>
      <c r="F79" s="8">
        <v>8457</v>
      </c>
      <c r="G79" s="8">
        <v>282</v>
      </c>
      <c r="H79" s="8">
        <v>482</v>
      </c>
      <c r="I79" s="8">
        <v>2777</v>
      </c>
      <c r="J79" s="8">
        <v>98</v>
      </c>
      <c r="K79" s="8">
        <v>40</v>
      </c>
      <c r="L79" s="8">
        <v>297</v>
      </c>
      <c r="M79" s="8">
        <v>188</v>
      </c>
      <c r="N79" s="8">
        <v>26</v>
      </c>
      <c r="O79" s="8">
        <v>98</v>
      </c>
      <c r="P79" s="8">
        <v>818</v>
      </c>
      <c r="Q79" s="8">
        <v>107</v>
      </c>
      <c r="R79" s="8">
        <v>5950</v>
      </c>
      <c r="S79" s="8">
        <v>2473</v>
      </c>
      <c r="T79" s="8">
        <v>1072</v>
      </c>
      <c r="U79" s="8">
        <v>536</v>
      </c>
      <c r="V79" s="8">
        <v>627</v>
      </c>
      <c r="W79" s="8">
        <v>4655</v>
      </c>
      <c r="X79" s="8">
        <v>45</v>
      </c>
      <c r="Y79" s="8">
        <v>191</v>
      </c>
      <c r="Z79" s="8">
        <v>458</v>
      </c>
      <c r="AA79" s="8">
        <v>977.61999999999989</v>
      </c>
      <c r="AB79" s="8">
        <v>1375</v>
      </c>
      <c r="AC79" s="8">
        <v>356</v>
      </c>
      <c r="AD79" s="8">
        <v>108</v>
      </c>
      <c r="AE79" s="8">
        <v>212</v>
      </c>
      <c r="AF79" s="8">
        <v>4776</v>
      </c>
      <c r="AG79" s="8">
        <v>856</v>
      </c>
      <c r="AH79" s="8">
        <v>103</v>
      </c>
      <c r="AI79" s="8">
        <v>2125</v>
      </c>
      <c r="AL79" s="7">
        <v>44104</v>
      </c>
      <c r="AM79" s="8">
        <v>110980.9</v>
      </c>
      <c r="AN79" s="8">
        <v>11221.56</v>
      </c>
      <c r="AO79" s="8">
        <v>15507.44</v>
      </c>
      <c r="AP79" s="8">
        <v>63722.36</v>
      </c>
      <c r="AQ79" s="8">
        <v>9756.36</v>
      </c>
      <c r="AR79" s="8">
        <v>2341.4899999999998</v>
      </c>
      <c r="AS79" s="8">
        <v>6260.77</v>
      </c>
      <c r="AT79" s="8">
        <v>11238.66</v>
      </c>
      <c r="AU79" s="8">
        <v>18659.900000000001</v>
      </c>
      <c r="AV79" s="8">
        <v>1904.94</v>
      </c>
      <c r="AW79" s="8">
        <v>31323.77</v>
      </c>
      <c r="AX79" s="8">
        <v>13850.93</v>
      </c>
      <c r="AY79" s="8">
        <v>7910.48</v>
      </c>
      <c r="AZ79" s="8">
        <v>7887.54</v>
      </c>
      <c r="BA79" s="8">
        <v>28933.15</v>
      </c>
      <c r="BB79" s="8">
        <v>9931.7999999999993</v>
      </c>
      <c r="BC79" s="8">
        <v>5472.6</v>
      </c>
      <c r="BD79" s="8">
        <v>58040.25</v>
      </c>
      <c r="BE79" s="8">
        <v>2510.29</v>
      </c>
      <c r="BF79" s="8">
        <v>4246.57</v>
      </c>
      <c r="BG79" s="8">
        <v>6091.3</v>
      </c>
      <c r="BH79" s="8">
        <v>40094.449999999997</v>
      </c>
      <c r="BI79" s="8">
        <v>5449.36</v>
      </c>
      <c r="BJ79" s="8">
        <v>11239.16</v>
      </c>
      <c r="BK79" s="8">
        <v>3952.37</v>
      </c>
      <c r="BL79" s="8">
        <v>20811.18</v>
      </c>
      <c r="BM79" s="8">
        <v>55809.02</v>
      </c>
      <c r="BN79" s="8">
        <v>5835.6</v>
      </c>
      <c r="BO79" s="8">
        <v>27550.98</v>
      </c>
      <c r="BP79" s="8">
        <v>4288.93</v>
      </c>
      <c r="BS79" s="7">
        <v>44104</v>
      </c>
      <c r="BT79" s="8">
        <v>5577.27</v>
      </c>
    </row>
    <row r="80" spans="5:72" x14ac:dyDescent="0.25">
      <c r="E80" s="7">
        <v>44134</v>
      </c>
      <c r="F80" s="8">
        <v>7766</v>
      </c>
      <c r="G80" s="8">
        <v>254</v>
      </c>
      <c r="H80" s="8">
        <v>397</v>
      </c>
      <c r="I80" s="8">
        <v>2448</v>
      </c>
      <c r="J80" s="8">
        <v>101</v>
      </c>
      <c r="K80" s="8">
        <v>37</v>
      </c>
      <c r="L80" s="8">
        <v>287</v>
      </c>
      <c r="M80" s="8">
        <v>185</v>
      </c>
      <c r="N80" s="8">
        <v>28.000000000000004</v>
      </c>
      <c r="O80" s="8">
        <v>89</v>
      </c>
      <c r="P80" s="8">
        <v>844.99999999999989</v>
      </c>
      <c r="Q80" s="8">
        <v>125</v>
      </c>
      <c r="R80" s="8">
        <v>5840</v>
      </c>
      <c r="S80" s="8">
        <v>2336</v>
      </c>
      <c r="T80" s="8">
        <v>911.99999999999989</v>
      </c>
      <c r="U80" s="8">
        <v>526</v>
      </c>
      <c r="V80" s="8">
        <v>618</v>
      </c>
      <c r="W80" s="8">
        <v>4357</v>
      </c>
      <c r="X80" s="8">
        <v>71</v>
      </c>
      <c r="Y80" s="8">
        <v>202</v>
      </c>
      <c r="Z80" s="8">
        <v>444.00000000000006</v>
      </c>
      <c r="AA80" s="8">
        <v>980.49</v>
      </c>
      <c r="AB80" s="8">
        <v>1330</v>
      </c>
      <c r="AC80" s="8">
        <v>352</v>
      </c>
      <c r="AD80" s="8">
        <v>106</v>
      </c>
      <c r="AE80" s="8">
        <v>204.99999999999997</v>
      </c>
      <c r="AF80" s="8">
        <v>4404</v>
      </c>
      <c r="AG80" s="8">
        <v>863.00000000000011</v>
      </c>
      <c r="AH80" s="8">
        <v>103</v>
      </c>
      <c r="AI80" s="8">
        <v>2147</v>
      </c>
      <c r="AL80" s="7">
        <v>44134</v>
      </c>
      <c r="AM80" s="8">
        <v>101912.9</v>
      </c>
      <c r="AN80" s="8">
        <v>10113.959999999999</v>
      </c>
      <c r="AO80" s="8">
        <v>12774.29</v>
      </c>
      <c r="AP80" s="8">
        <v>56163.01</v>
      </c>
      <c r="AQ80" s="8">
        <v>10055.86</v>
      </c>
      <c r="AR80" s="8">
        <v>2171.5700000000002</v>
      </c>
      <c r="AS80" s="8">
        <v>6058.22</v>
      </c>
      <c r="AT80" s="8">
        <v>11026.83</v>
      </c>
      <c r="AU80" s="8">
        <v>19846.009999999998</v>
      </c>
      <c r="AV80" s="8">
        <v>1741.25</v>
      </c>
      <c r="AW80" s="8">
        <v>32351.71</v>
      </c>
      <c r="AX80" s="8">
        <v>16220.29</v>
      </c>
      <c r="AY80" s="8">
        <v>7764.24</v>
      </c>
      <c r="AZ80" s="8">
        <v>7450.59</v>
      </c>
      <c r="BA80" s="8">
        <v>24597.09</v>
      </c>
      <c r="BB80" s="8">
        <v>9753.7900000000009</v>
      </c>
      <c r="BC80" s="8">
        <v>5395.77</v>
      </c>
      <c r="BD80" s="8">
        <v>54322.66</v>
      </c>
      <c r="BE80" s="8">
        <v>5700.25</v>
      </c>
      <c r="BF80" s="8">
        <v>4483.6400000000003</v>
      </c>
      <c r="BG80" s="8">
        <v>5908.22</v>
      </c>
      <c r="BH80" s="8">
        <v>40211.99</v>
      </c>
      <c r="BI80" s="8">
        <v>5269.35</v>
      </c>
      <c r="BJ80" s="8">
        <v>11103.45</v>
      </c>
      <c r="BK80" s="8">
        <v>3855.8</v>
      </c>
      <c r="BL80" s="8">
        <v>20125.64</v>
      </c>
      <c r="BM80" s="8">
        <v>51462.1</v>
      </c>
      <c r="BN80" s="8">
        <v>5887.42</v>
      </c>
      <c r="BO80" s="8">
        <v>27636.83</v>
      </c>
      <c r="BP80" s="8">
        <v>4333.34</v>
      </c>
      <c r="BS80" s="7">
        <v>44134</v>
      </c>
      <c r="BT80" s="8">
        <v>6266.19</v>
      </c>
    </row>
    <row r="81" spans="5:72" x14ac:dyDescent="0.25">
      <c r="E81" s="7">
        <v>44165</v>
      </c>
      <c r="F81" s="8">
        <v>7805</v>
      </c>
      <c r="G81" s="8">
        <v>317</v>
      </c>
      <c r="H81" s="8">
        <v>504</v>
      </c>
      <c r="I81" s="8">
        <v>2640</v>
      </c>
      <c r="J81" s="8">
        <v>117</v>
      </c>
      <c r="K81" s="8">
        <v>44</v>
      </c>
      <c r="L81" s="8">
        <v>274</v>
      </c>
      <c r="M81" s="8">
        <v>252.99999999999997</v>
      </c>
      <c r="N81" s="8">
        <v>36</v>
      </c>
      <c r="O81" s="8">
        <v>126</v>
      </c>
      <c r="P81" s="8">
        <v>780</v>
      </c>
      <c r="Q81" s="8">
        <v>155</v>
      </c>
      <c r="R81" s="8">
        <v>6552</v>
      </c>
      <c r="S81" s="8">
        <v>2656</v>
      </c>
      <c r="T81" s="8">
        <v>1131</v>
      </c>
      <c r="U81" s="8">
        <v>497</v>
      </c>
      <c r="V81" s="8">
        <v>625</v>
      </c>
      <c r="W81" s="8">
        <v>4834</v>
      </c>
      <c r="X81" s="8">
        <v>106</v>
      </c>
      <c r="Y81" s="8">
        <v>211</v>
      </c>
      <c r="Z81" s="8">
        <v>547</v>
      </c>
      <c r="AA81" s="8">
        <v>1288.99</v>
      </c>
      <c r="AB81" s="8">
        <v>1459</v>
      </c>
      <c r="AC81" s="8">
        <v>451.99999999999994</v>
      </c>
      <c r="AD81" s="8">
        <v>154</v>
      </c>
      <c r="AE81" s="8">
        <v>227</v>
      </c>
      <c r="AF81" s="8">
        <v>4571</v>
      </c>
      <c r="AG81" s="8">
        <v>900</v>
      </c>
      <c r="AH81" s="8">
        <v>124</v>
      </c>
      <c r="AI81" s="8">
        <v>3031</v>
      </c>
      <c r="AL81" s="7">
        <v>44165</v>
      </c>
      <c r="AM81" s="8">
        <v>102426.1</v>
      </c>
      <c r="AN81" s="8">
        <v>12615.98</v>
      </c>
      <c r="AO81" s="8">
        <v>16219.29</v>
      </c>
      <c r="AP81" s="8">
        <v>60556.55</v>
      </c>
      <c r="AQ81" s="8">
        <v>11583.09</v>
      </c>
      <c r="AR81" s="8">
        <v>2577.36</v>
      </c>
      <c r="AS81" s="8">
        <v>5773.38</v>
      </c>
      <c r="AT81" s="8">
        <v>15078.83</v>
      </c>
      <c r="AU81" s="8">
        <v>25229.33</v>
      </c>
      <c r="AV81" s="8">
        <v>2456.38</v>
      </c>
      <c r="AW81" s="8">
        <v>29867.040000000001</v>
      </c>
      <c r="AX81" s="8">
        <v>20193.34</v>
      </c>
      <c r="AY81" s="8">
        <v>8710.84</v>
      </c>
      <c r="AZ81" s="8">
        <v>8471.2900000000009</v>
      </c>
      <c r="BA81" s="8">
        <v>30517.97</v>
      </c>
      <c r="BB81" s="8">
        <v>9221.59</v>
      </c>
      <c r="BC81" s="8">
        <v>5456.89</v>
      </c>
      <c r="BD81" s="8">
        <v>60275.07</v>
      </c>
      <c r="BE81" s="8">
        <v>8844.5400000000009</v>
      </c>
      <c r="BF81" s="8">
        <v>4695.26</v>
      </c>
      <c r="BG81" s="8">
        <v>7275.66</v>
      </c>
      <c r="BH81" s="8">
        <v>52864.34</v>
      </c>
      <c r="BI81" s="8">
        <v>5782.66</v>
      </c>
      <c r="BJ81" s="8">
        <v>14272.25</v>
      </c>
      <c r="BK81" s="8">
        <v>5610.59</v>
      </c>
      <c r="BL81" s="8">
        <v>22231.25</v>
      </c>
      <c r="BM81" s="8">
        <v>120119.5</v>
      </c>
      <c r="BN81" s="8">
        <v>6139.72</v>
      </c>
      <c r="BO81" s="8">
        <v>33188.33</v>
      </c>
      <c r="BP81" s="8">
        <v>6117.55</v>
      </c>
      <c r="BS81" s="7">
        <v>44165</v>
      </c>
      <c r="BT81" s="8">
        <v>6460.52</v>
      </c>
    </row>
    <row r="82" spans="5:72" x14ac:dyDescent="0.25">
      <c r="E82" s="7">
        <v>44196</v>
      </c>
      <c r="F82" s="8">
        <v>7323.9999999999991</v>
      </c>
      <c r="G82" s="8">
        <v>321</v>
      </c>
      <c r="H82" s="8">
        <v>488.99999999999994</v>
      </c>
      <c r="I82" s="8">
        <v>2708</v>
      </c>
      <c r="J82" s="8">
        <v>132</v>
      </c>
      <c r="K82" s="8">
        <v>47</v>
      </c>
      <c r="L82" s="8">
        <v>270</v>
      </c>
      <c r="M82" s="8">
        <v>266</v>
      </c>
      <c r="N82" s="8">
        <v>36</v>
      </c>
      <c r="O82" s="8">
        <v>136</v>
      </c>
      <c r="P82" s="8">
        <v>795</v>
      </c>
      <c r="Q82" s="8">
        <v>168</v>
      </c>
      <c r="R82" s="8">
        <v>7086</v>
      </c>
      <c r="S82" s="8">
        <v>2767</v>
      </c>
      <c r="T82" s="8">
        <v>1302</v>
      </c>
      <c r="U82" s="8">
        <v>509.99999999999994</v>
      </c>
      <c r="V82" s="8">
        <v>651</v>
      </c>
      <c r="W82" s="8">
        <v>5470</v>
      </c>
      <c r="X82" s="8">
        <v>111.00000000000001</v>
      </c>
      <c r="Y82" s="8">
        <v>225.99999999999997</v>
      </c>
      <c r="Z82" s="8">
        <v>567</v>
      </c>
      <c r="AA82" s="8">
        <v>1308.0999999999999</v>
      </c>
      <c r="AB82" s="8">
        <v>1505</v>
      </c>
      <c r="AC82" s="8">
        <v>466</v>
      </c>
      <c r="AD82" s="8">
        <v>166</v>
      </c>
      <c r="AE82" s="8">
        <v>231</v>
      </c>
      <c r="AF82" s="8">
        <v>4392</v>
      </c>
      <c r="AG82" s="8">
        <v>894.99999999999989</v>
      </c>
      <c r="AH82" s="8">
        <v>121</v>
      </c>
      <c r="AI82" s="8">
        <v>3100</v>
      </c>
      <c r="AL82" s="7">
        <v>44196</v>
      </c>
      <c r="AM82" s="8">
        <v>96139.81</v>
      </c>
      <c r="AN82" s="8">
        <v>12775.44</v>
      </c>
      <c r="AO82" s="8">
        <v>15731.75</v>
      </c>
      <c r="AP82" s="8">
        <v>62128.1</v>
      </c>
      <c r="AQ82" s="8">
        <v>13115.3</v>
      </c>
      <c r="AR82" s="8">
        <v>2722.61</v>
      </c>
      <c r="AS82" s="8">
        <v>5705.88</v>
      </c>
      <c r="AT82" s="8">
        <v>15885.11</v>
      </c>
      <c r="AU82" s="8">
        <v>25813.81</v>
      </c>
      <c r="AV82" s="8">
        <v>2666.39</v>
      </c>
      <c r="AW82" s="8">
        <v>30451.42</v>
      </c>
      <c r="AX82" s="8">
        <v>21898.25</v>
      </c>
      <c r="AY82" s="8">
        <v>9420.7900000000009</v>
      </c>
      <c r="AZ82" s="8">
        <v>8828.7000000000007</v>
      </c>
      <c r="BA82" s="8">
        <v>35149.83</v>
      </c>
      <c r="BB82" s="8">
        <v>9449.68</v>
      </c>
      <c r="BC82" s="8">
        <v>5682.15</v>
      </c>
      <c r="BD82" s="8">
        <v>68205.69</v>
      </c>
      <c r="BE82" s="8">
        <v>9308.9500000000007</v>
      </c>
      <c r="BF82" s="8">
        <v>5015.6400000000003</v>
      </c>
      <c r="BG82" s="8">
        <v>7542.36</v>
      </c>
      <c r="BH82" s="8">
        <v>53648.23</v>
      </c>
      <c r="BI82" s="8">
        <v>5963.11</v>
      </c>
      <c r="BJ82" s="8">
        <v>14704.65</v>
      </c>
      <c r="BK82" s="8">
        <v>6043.12</v>
      </c>
      <c r="BL82" s="8">
        <v>22662.14</v>
      </c>
      <c r="BM82" s="8">
        <v>115415.6</v>
      </c>
      <c r="BN82" s="8">
        <v>6102.9</v>
      </c>
      <c r="BO82" s="8">
        <v>32453.119999999999</v>
      </c>
      <c r="BP82" s="8">
        <v>6256.83</v>
      </c>
      <c r="BS82" s="7">
        <v>44196</v>
      </c>
      <c r="BT82" s="8">
        <v>6407.46</v>
      </c>
    </row>
    <row r="83" spans="5:72" x14ac:dyDescent="0.25">
      <c r="E83" s="7">
        <v>44225</v>
      </c>
      <c r="F83" s="8">
        <v>7491</v>
      </c>
      <c r="G83" s="8">
        <v>331</v>
      </c>
      <c r="H83" s="8">
        <v>462</v>
      </c>
      <c r="I83" s="8">
        <v>2657</v>
      </c>
      <c r="J83" s="8">
        <v>126</v>
      </c>
      <c r="K83" s="8">
        <v>52</v>
      </c>
      <c r="L83" s="8">
        <v>278</v>
      </c>
      <c r="M83" s="8">
        <v>244</v>
      </c>
      <c r="N83" s="8">
        <v>33</v>
      </c>
      <c r="O83" s="8">
        <v>142</v>
      </c>
      <c r="P83" s="8">
        <v>781</v>
      </c>
      <c r="Q83" s="8">
        <v>148</v>
      </c>
      <c r="R83" s="8">
        <v>7730</v>
      </c>
      <c r="S83" s="8">
        <v>2551</v>
      </c>
      <c r="T83" s="8">
        <v>1134</v>
      </c>
      <c r="U83" s="8">
        <v>498.00000000000006</v>
      </c>
      <c r="V83" s="8">
        <v>599</v>
      </c>
      <c r="W83" s="8">
        <v>5589</v>
      </c>
      <c r="X83" s="8">
        <v>92</v>
      </c>
      <c r="Y83" s="8">
        <v>244</v>
      </c>
      <c r="Z83" s="8">
        <v>581</v>
      </c>
      <c r="AA83" s="8">
        <v>1355.18</v>
      </c>
      <c r="AB83" s="8">
        <v>1419</v>
      </c>
      <c r="AC83" s="8">
        <v>444.00000000000006</v>
      </c>
      <c r="AD83" s="8">
        <v>146</v>
      </c>
      <c r="AE83" s="8">
        <v>239</v>
      </c>
      <c r="AF83" s="8">
        <v>4240</v>
      </c>
      <c r="AG83" s="8">
        <v>922.00000000000011</v>
      </c>
      <c r="AH83" s="8">
        <v>125</v>
      </c>
      <c r="AI83" s="8">
        <v>2787</v>
      </c>
      <c r="AL83" s="7">
        <v>44225</v>
      </c>
      <c r="AM83" s="8">
        <v>98332</v>
      </c>
      <c r="AN83" s="8">
        <v>13168.89</v>
      </c>
      <c r="AO83" s="8">
        <v>14876.63</v>
      </c>
      <c r="AP83" s="8">
        <v>60969.55</v>
      </c>
      <c r="AQ83" s="8">
        <v>12455.83</v>
      </c>
      <c r="AR83" s="8">
        <v>3025.26</v>
      </c>
      <c r="AS83" s="8">
        <v>5861.02</v>
      </c>
      <c r="AT83" s="8">
        <v>14560.36</v>
      </c>
      <c r="AU83" s="8">
        <v>23380.28</v>
      </c>
      <c r="AV83" s="8">
        <v>2769.32</v>
      </c>
      <c r="AW83" s="8">
        <v>30167.93</v>
      </c>
      <c r="AX83" s="8">
        <v>19279.39</v>
      </c>
      <c r="AY83" s="8">
        <v>10276.98</v>
      </c>
      <c r="AZ83" s="8">
        <v>8139.5</v>
      </c>
      <c r="BA83" s="8">
        <v>30596.27</v>
      </c>
      <c r="BB83" s="8">
        <v>9227.16</v>
      </c>
      <c r="BC83" s="8">
        <v>5231.63</v>
      </c>
      <c r="BD83" s="8">
        <v>69693.94</v>
      </c>
      <c r="BE83" s="8">
        <v>7673.08</v>
      </c>
      <c r="BF83" s="8">
        <v>5436.61</v>
      </c>
      <c r="BG83" s="8">
        <v>7723.18</v>
      </c>
      <c r="BH83" s="8">
        <v>55579.27</v>
      </c>
      <c r="BI83" s="8">
        <v>5622.24</v>
      </c>
      <c r="BJ83" s="8">
        <v>14013.45</v>
      </c>
      <c r="BK83" s="8">
        <v>5338.71</v>
      </c>
      <c r="BL83" s="8">
        <v>23445.63</v>
      </c>
      <c r="BM83" s="8">
        <v>111421.3</v>
      </c>
      <c r="BN83" s="8">
        <v>6288.38</v>
      </c>
      <c r="BO83" s="8">
        <v>33499.629999999997</v>
      </c>
      <c r="BP83" s="8">
        <v>5625.09</v>
      </c>
      <c r="BS83" s="7">
        <v>44225</v>
      </c>
      <c r="BT83" s="8">
        <v>6483.43</v>
      </c>
    </row>
    <row r="84" spans="5:72" x14ac:dyDescent="0.25">
      <c r="E84" s="7">
        <v>44253</v>
      </c>
      <c r="F84" s="8">
        <v>6945</v>
      </c>
      <c r="G84" s="8">
        <v>358</v>
      </c>
      <c r="H84" s="8">
        <v>484</v>
      </c>
      <c r="I84" s="8">
        <v>2485</v>
      </c>
      <c r="J84" s="8">
        <v>124</v>
      </c>
      <c r="K84" s="8">
        <v>53</v>
      </c>
      <c r="L84" s="8">
        <v>265</v>
      </c>
      <c r="M84" s="8">
        <v>259</v>
      </c>
      <c r="N84" s="8">
        <v>39</v>
      </c>
      <c r="O84" s="8">
        <v>142</v>
      </c>
      <c r="P84" s="8">
        <v>741</v>
      </c>
      <c r="Q84" s="8">
        <v>185</v>
      </c>
      <c r="R84" s="8">
        <v>7559.9999999999991</v>
      </c>
      <c r="S84" s="8">
        <v>2590</v>
      </c>
      <c r="T84" s="8">
        <v>1362</v>
      </c>
      <c r="U84" s="8">
        <v>467</v>
      </c>
      <c r="V84" s="8">
        <v>565</v>
      </c>
      <c r="W84" s="8">
        <v>6187</v>
      </c>
      <c r="X84" s="8">
        <v>108</v>
      </c>
      <c r="Y84" s="8">
        <v>225.99999999999997</v>
      </c>
      <c r="Z84" s="8">
        <v>596</v>
      </c>
      <c r="AA84" s="8">
        <v>1467.61</v>
      </c>
      <c r="AB84" s="8">
        <v>1464</v>
      </c>
      <c r="AC84" s="8">
        <v>462</v>
      </c>
      <c r="AD84" s="8">
        <v>158</v>
      </c>
      <c r="AE84" s="8">
        <v>225</v>
      </c>
      <c r="AF84" s="8">
        <v>3733</v>
      </c>
      <c r="AG84" s="8">
        <v>859</v>
      </c>
      <c r="AH84" s="8">
        <v>122</v>
      </c>
      <c r="AI84" s="8">
        <v>3395.0000000000005</v>
      </c>
      <c r="AL84" s="7">
        <v>44253</v>
      </c>
      <c r="AM84" s="8">
        <v>91166.88</v>
      </c>
      <c r="AN84" s="8">
        <v>14217.89</v>
      </c>
      <c r="AO84" s="8">
        <v>15580.99</v>
      </c>
      <c r="AP84" s="8">
        <v>57023.49</v>
      </c>
      <c r="AQ84" s="8">
        <v>12252.8</v>
      </c>
      <c r="AR84" s="8">
        <v>3096.18</v>
      </c>
      <c r="AS84" s="8">
        <v>5601.91</v>
      </c>
      <c r="AT84" s="8">
        <v>15473.38</v>
      </c>
      <c r="AU84" s="8">
        <v>27635.09</v>
      </c>
      <c r="AV84" s="8">
        <v>2776.17</v>
      </c>
      <c r="AW84" s="8">
        <v>28620.52</v>
      </c>
      <c r="AX84" s="8">
        <v>24060.05</v>
      </c>
      <c r="AY84" s="8">
        <v>10050.969999999999</v>
      </c>
      <c r="AZ84" s="8">
        <v>8264.09</v>
      </c>
      <c r="BA84" s="8">
        <v>36755.07</v>
      </c>
      <c r="BB84" s="8">
        <v>8654.17</v>
      </c>
      <c r="BC84" s="8">
        <v>4933.0200000000004</v>
      </c>
      <c r="BD84" s="8">
        <v>77194.13</v>
      </c>
      <c r="BE84" s="8">
        <v>9011.89</v>
      </c>
      <c r="BF84" s="8">
        <v>5031.82</v>
      </c>
      <c r="BG84" s="8">
        <v>7917.56</v>
      </c>
      <c r="BH84" s="8">
        <v>60189.97</v>
      </c>
      <c r="BI84" s="8">
        <v>5802.73</v>
      </c>
      <c r="BJ84" s="8">
        <v>14584.71</v>
      </c>
      <c r="BK84" s="8">
        <v>5745.43</v>
      </c>
      <c r="BL84" s="8">
        <v>17380.87</v>
      </c>
      <c r="BM84" s="8">
        <v>98097.94</v>
      </c>
      <c r="BN84" s="8">
        <v>5858.79</v>
      </c>
      <c r="BO84" s="8">
        <v>32743.22</v>
      </c>
      <c r="BP84" s="8">
        <v>6855.6</v>
      </c>
      <c r="BS84" s="7">
        <v>44253</v>
      </c>
      <c r="BT84" s="8">
        <v>6713.63</v>
      </c>
    </row>
    <row r="85" spans="5:72" x14ac:dyDescent="0.25">
      <c r="E85" s="7">
        <v>44286</v>
      </c>
      <c r="F85" s="8">
        <v>7247</v>
      </c>
      <c r="G85" s="8">
        <v>403</v>
      </c>
      <c r="H85" s="8">
        <v>505</v>
      </c>
      <c r="I85" s="8">
        <v>2774</v>
      </c>
      <c r="J85" s="8">
        <v>155</v>
      </c>
      <c r="K85" s="8">
        <v>54</v>
      </c>
      <c r="L85" s="8">
        <v>318</v>
      </c>
      <c r="M85" s="8">
        <v>279</v>
      </c>
      <c r="N85" s="8">
        <v>43</v>
      </c>
      <c r="O85" s="8">
        <v>151</v>
      </c>
      <c r="P85" s="8">
        <v>794</v>
      </c>
      <c r="Q85" s="8">
        <v>197</v>
      </c>
      <c r="R85" s="8">
        <v>7866</v>
      </c>
      <c r="S85" s="8">
        <v>2940</v>
      </c>
      <c r="T85" s="8">
        <v>1490</v>
      </c>
      <c r="U85" s="8">
        <v>484</v>
      </c>
      <c r="V85" s="8">
        <v>582</v>
      </c>
      <c r="W85" s="8">
        <v>5550</v>
      </c>
      <c r="X85" s="8">
        <v>105</v>
      </c>
      <c r="Y85" s="8">
        <v>243.00000000000003</v>
      </c>
      <c r="Z85" s="8">
        <v>595</v>
      </c>
      <c r="AA85" s="8">
        <v>1431.11</v>
      </c>
      <c r="AB85" s="8">
        <v>1538</v>
      </c>
      <c r="AC85" s="8">
        <v>499</v>
      </c>
      <c r="AD85" s="8">
        <v>180</v>
      </c>
      <c r="AE85" s="8">
        <v>229</v>
      </c>
      <c r="AF85" s="8">
        <v>4056</v>
      </c>
      <c r="AG85" s="8">
        <v>926</v>
      </c>
      <c r="AH85" s="8">
        <v>132</v>
      </c>
      <c r="AI85" s="8">
        <v>3426</v>
      </c>
      <c r="AL85" s="7">
        <v>44286</v>
      </c>
      <c r="AM85" s="8">
        <v>95134.13</v>
      </c>
      <c r="AN85" s="8">
        <v>16038.38</v>
      </c>
      <c r="AO85" s="8">
        <v>16274.25</v>
      </c>
      <c r="AP85" s="8">
        <v>63652.57</v>
      </c>
      <c r="AQ85" s="8">
        <v>15352.14</v>
      </c>
      <c r="AR85" s="8">
        <v>3177.26</v>
      </c>
      <c r="AS85" s="8">
        <v>6718.78</v>
      </c>
      <c r="AT85" s="8">
        <v>16655.560000000001</v>
      </c>
      <c r="AU85" s="8">
        <v>30176.79</v>
      </c>
      <c r="AV85" s="8">
        <v>2951.27</v>
      </c>
      <c r="AW85" s="8">
        <v>30665.02</v>
      </c>
      <c r="AX85" s="8">
        <v>24887.21</v>
      </c>
      <c r="AY85" s="8">
        <v>10457.790000000001</v>
      </c>
      <c r="AZ85" s="8">
        <v>9381.25</v>
      </c>
      <c r="BA85" s="8">
        <v>40293.35</v>
      </c>
      <c r="BB85" s="8">
        <v>9006.6</v>
      </c>
      <c r="BC85" s="8">
        <v>5059.7700000000004</v>
      </c>
      <c r="BD85" s="8">
        <v>69246.38</v>
      </c>
      <c r="BE85" s="8">
        <v>8811.08</v>
      </c>
      <c r="BF85" s="8">
        <v>5416.32</v>
      </c>
      <c r="BG85" s="8">
        <v>7910.78</v>
      </c>
      <c r="BH85" s="8">
        <v>58693.1</v>
      </c>
      <c r="BI85" s="8">
        <v>6094.18</v>
      </c>
      <c r="BJ85" s="8">
        <v>15579.57</v>
      </c>
      <c r="BK85" s="8">
        <v>6578.63</v>
      </c>
      <c r="BL85" s="8">
        <v>17694.009999999998</v>
      </c>
      <c r="BM85" s="8">
        <v>106585.9</v>
      </c>
      <c r="BN85" s="8">
        <v>6312.92</v>
      </c>
      <c r="BO85" s="8">
        <v>37222.080000000002</v>
      </c>
      <c r="BP85" s="8">
        <v>6919.03</v>
      </c>
      <c r="BS85" s="7">
        <v>44286</v>
      </c>
      <c r="BT85" s="8">
        <v>6969.81</v>
      </c>
    </row>
    <row r="86" spans="5:72" x14ac:dyDescent="0.25">
      <c r="E86" s="7">
        <v>44316</v>
      </c>
      <c r="F86" s="8">
        <v>7715.0000000000009</v>
      </c>
      <c r="G86" s="8">
        <v>395</v>
      </c>
      <c r="H86" s="8">
        <v>505.99999999999994</v>
      </c>
      <c r="I86" s="8">
        <v>2682</v>
      </c>
      <c r="J86" s="8">
        <v>165</v>
      </c>
      <c r="K86" s="8">
        <v>56.999999999999993</v>
      </c>
      <c r="L86" s="8">
        <v>357</v>
      </c>
      <c r="M86" s="8">
        <v>272</v>
      </c>
      <c r="N86" s="8">
        <v>45</v>
      </c>
      <c r="O86" s="8">
        <v>158</v>
      </c>
      <c r="P86" s="8">
        <v>836.99999999999989</v>
      </c>
      <c r="Q86" s="8">
        <v>198</v>
      </c>
      <c r="R86" s="8">
        <v>7802</v>
      </c>
      <c r="S86" s="8">
        <v>3132</v>
      </c>
      <c r="T86" s="8">
        <v>1484</v>
      </c>
      <c r="U86" s="8">
        <v>500</v>
      </c>
      <c r="V86" s="8">
        <v>614</v>
      </c>
      <c r="W86" s="8">
        <v>6076</v>
      </c>
      <c r="X86" s="8">
        <v>105</v>
      </c>
      <c r="Y86" s="8">
        <v>238</v>
      </c>
      <c r="Z86" s="8">
        <v>613</v>
      </c>
      <c r="AA86" s="8">
        <v>1377.21</v>
      </c>
      <c r="AB86" s="8">
        <v>1626.0000000000002</v>
      </c>
      <c r="AC86" s="8">
        <v>520</v>
      </c>
      <c r="AD86" s="8">
        <v>180</v>
      </c>
      <c r="AE86" s="8">
        <v>221</v>
      </c>
      <c r="AF86" s="8">
        <v>4232</v>
      </c>
      <c r="AG86" s="8">
        <v>968</v>
      </c>
      <c r="AH86" s="8">
        <v>137</v>
      </c>
      <c r="AI86" s="8">
        <v>3244</v>
      </c>
      <c r="AL86" s="7">
        <v>44316</v>
      </c>
      <c r="AM86" s="8">
        <v>101279</v>
      </c>
      <c r="AN86" s="8">
        <v>15728.48</v>
      </c>
      <c r="AO86" s="8">
        <v>16336.87</v>
      </c>
      <c r="AP86" s="8">
        <v>61541.64</v>
      </c>
      <c r="AQ86" s="8">
        <v>16359</v>
      </c>
      <c r="AR86" s="8">
        <v>3331.82</v>
      </c>
      <c r="AS86" s="8">
        <v>7543.48</v>
      </c>
      <c r="AT86" s="8">
        <v>16255.78</v>
      </c>
      <c r="AU86" s="8">
        <v>32238.1</v>
      </c>
      <c r="AV86" s="8">
        <v>3091.29</v>
      </c>
      <c r="AW86" s="8">
        <v>32373.65</v>
      </c>
      <c r="AX86" s="8">
        <v>24508.560000000001</v>
      </c>
      <c r="AY86" s="8">
        <v>10372.700000000001</v>
      </c>
      <c r="AZ86" s="8">
        <v>9994.0400000000009</v>
      </c>
      <c r="BA86" s="8">
        <v>40136.51</v>
      </c>
      <c r="BB86" s="8">
        <v>9304.09</v>
      </c>
      <c r="BC86" s="8">
        <v>5316.09</v>
      </c>
      <c r="BD86" s="8">
        <v>75813.69</v>
      </c>
      <c r="BE86" s="8">
        <v>8754.17</v>
      </c>
      <c r="BF86" s="8">
        <v>5316.12</v>
      </c>
      <c r="BG86" s="8">
        <v>8154.89</v>
      </c>
      <c r="BH86" s="8">
        <v>56482.58</v>
      </c>
      <c r="BI86" s="8">
        <v>6443.04</v>
      </c>
      <c r="BJ86" s="8">
        <v>16206.5</v>
      </c>
      <c r="BK86" s="8">
        <v>6548.02</v>
      </c>
      <c r="BL86" s="8">
        <v>17087.07</v>
      </c>
      <c r="BM86" s="8">
        <v>111197.8</v>
      </c>
      <c r="BN86" s="8">
        <v>6602.04</v>
      </c>
      <c r="BO86" s="8">
        <v>38430.800000000003</v>
      </c>
      <c r="BP86" s="8">
        <v>6551.73</v>
      </c>
      <c r="BS86" s="7">
        <v>44316</v>
      </c>
      <c r="BT86" s="8">
        <v>7022.61</v>
      </c>
    </row>
    <row r="87" spans="5:72" x14ac:dyDescent="0.25">
      <c r="E87" s="7">
        <v>44347</v>
      </c>
      <c r="F87" s="8">
        <v>8045.9999999999991</v>
      </c>
      <c r="G87" s="8">
        <v>405.99999999999994</v>
      </c>
      <c r="H87" s="8">
        <v>527</v>
      </c>
      <c r="I87" s="8">
        <v>2713</v>
      </c>
      <c r="J87" s="8">
        <v>175</v>
      </c>
      <c r="K87" s="8">
        <v>55.000000000000007</v>
      </c>
      <c r="L87" s="8">
        <v>360</v>
      </c>
      <c r="M87" s="8">
        <v>284</v>
      </c>
      <c r="N87" s="8">
        <v>50</v>
      </c>
      <c r="O87" s="8">
        <v>165</v>
      </c>
      <c r="P87" s="8">
        <v>863.00000000000011</v>
      </c>
      <c r="Q87" s="8">
        <v>208</v>
      </c>
      <c r="R87" s="8">
        <v>8158</v>
      </c>
      <c r="S87" s="8">
        <v>3160</v>
      </c>
      <c r="T87" s="8">
        <v>1451</v>
      </c>
      <c r="U87" s="8">
        <v>474</v>
      </c>
      <c r="V87" s="8">
        <v>603</v>
      </c>
      <c r="W87" s="8">
        <v>6064</v>
      </c>
      <c r="X87" s="8">
        <v>107</v>
      </c>
      <c r="Y87" s="8">
        <v>266</v>
      </c>
      <c r="Z87" s="8">
        <v>605</v>
      </c>
      <c r="AA87" s="8">
        <v>1348.98</v>
      </c>
      <c r="AB87" s="8">
        <v>1549</v>
      </c>
      <c r="AC87" s="8">
        <v>508</v>
      </c>
      <c r="AD87" s="8">
        <v>171</v>
      </c>
      <c r="AE87" s="8">
        <v>223</v>
      </c>
      <c r="AF87" s="8">
        <v>4226</v>
      </c>
      <c r="AG87" s="8">
        <v>984</v>
      </c>
      <c r="AH87" s="8">
        <v>128</v>
      </c>
      <c r="AI87" s="8">
        <v>3182</v>
      </c>
      <c r="AL87" s="7">
        <v>44347</v>
      </c>
      <c r="AM87" s="8">
        <v>105624.9</v>
      </c>
      <c r="AN87" s="8">
        <v>16157.37</v>
      </c>
      <c r="AO87" s="8">
        <v>16997.349999999999</v>
      </c>
      <c r="AP87" s="8">
        <v>62252.959999999999</v>
      </c>
      <c r="AQ87" s="8">
        <v>17341.259999999998</v>
      </c>
      <c r="AR87" s="8">
        <v>3214.21</v>
      </c>
      <c r="AS87" s="8">
        <v>7607.21</v>
      </c>
      <c r="AT87" s="8">
        <v>16965.990000000002</v>
      </c>
      <c r="AU87" s="8">
        <v>35403.129999999997</v>
      </c>
      <c r="AV87" s="8">
        <v>3236.08</v>
      </c>
      <c r="AW87" s="8">
        <v>33391.949999999997</v>
      </c>
      <c r="AX87" s="8">
        <v>25806.61</v>
      </c>
      <c r="AY87" s="8">
        <v>10846</v>
      </c>
      <c r="AZ87" s="8">
        <v>10083.56</v>
      </c>
      <c r="BA87" s="8">
        <v>39260.269999999997</v>
      </c>
      <c r="BB87" s="8">
        <v>8809.51</v>
      </c>
      <c r="BC87" s="8">
        <v>5194.43</v>
      </c>
      <c r="BD87" s="8">
        <v>75664.31</v>
      </c>
      <c r="BE87" s="8">
        <v>8954.99</v>
      </c>
      <c r="BF87" s="8">
        <v>5948.27</v>
      </c>
      <c r="BG87" s="8">
        <v>8039.61</v>
      </c>
      <c r="BH87" s="8">
        <v>55324.89</v>
      </c>
      <c r="BI87" s="8">
        <v>6141.81</v>
      </c>
      <c r="BJ87" s="8">
        <v>15838.45</v>
      </c>
      <c r="BK87" s="8">
        <v>6249.3</v>
      </c>
      <c r="BL87" s="8">
        <v>17261.04</v>
      </c>
      <c r="BM87" s="8">
        <v>110732.1</v>
      </c>
      <c r="BN87" s="8">
        <v>6707.17</v>
      </c>
      <c r="BO87" s="8">
        <v>35889.480000000003</v>
      </c>
      <c r="BP87" s="8">
        <v>6426.84</v>
      </c>
      <c r="BS87" s="7">
        <v>44347</v>
      </c>
      <c r="BT87" s="8">
        <v>7037.47</v>
      </c>
    </row>
    <row r="88" spans="5:72" x14ac:dyDescent="0.25">
      <c r="E88" s="7">
        <v>44377</v>
      </c>
      <c r="F88" s="8">
        <v>8683</v>
      </c>
      <c r="G88" s="8">
        <v>401</v>
      </c>
      <c r="H88" s="8">
        <v>522</v>
      </c>
      <c r="I88" s="8">
        <v>2800</v>
      </c>
      <c r="J88" s="8">
        <v>194</v>
      </c>
      <c r="K88" s="8">
        <v>51</v>
      </c>
      <c r="L88" s="8">
        <v>365</v>
      </c>
      <c r="M88" s="8">
        <v>258</v>
      </c>
      <c r="N88" s="8">
        <v>47</v>
      </c>
      <c r="O88" s="8">
        <v>146</v>
      </c>
      <c r="P88" s="8">
        <v>846.00000000000011</v>
      </c>
      <c r="Q88" s="8">
        <v>204</v>
      </c>
      <c r="R88" s="8">
        <v>7856</v>
      </c>
      <c r="S88" s="8">
        <v>2958</v>
      </c>
      <c r="T88" s="8">
        <v>1328</v>
      </c>
      <c r="U88" s="8">
        <v>495</v>
      </c>
      <c r="V88" s="8">
        <v>649</v>
      </c>
      <c r="W88" s="8">
        <v>5949</v>
      </c>
      <c r="X88" s="8">
        <v>99</v>
      </c>
      <c r="Y88" s="8">
        <v>272</v>
      </c>
      <c r="Z88" s="8">
        <v>597</v>
      </c>
      <c r="AA88" s="8">
        <v>1459.71</v>
      </c>
      <c r="AB88" s="8">
        <v>1590</v>
      </c>
      <c r="AC88" s="8">
        <v>461.00000000000006</v>
      </c>
      <c r="AD88" s="8">
        <v>159</v>
      </c>
      <c r="AE88" s="8">
        <v>223</v>
      </c>
      <c r="AF88" s="8">
        <v>4230</v>
      </c>
      <c r="AG88" s="8">
        <v>974</v>
      </c>
      <c r="AH88" s="8">
        <v>121</v>
      </c>
      <c r="AI88" s="8">
        <v>3122</v>
      </c>
      <c r="AL88" s="7">
        <v>44377</v>
      </c>
      <c r="AM88" s="8">
        <v>113989.4</v>
      </c>
      <c r="AN88" s="8">
        <v>15950.13</v>
      </c>
      <c r="AO88" s="8">
        <v>16851.55</v>
      </c>
      <c r="AP88" s="8">
        <v>64249.61</v>
      </c>
      <c r="AQ88" s="8">
        <v>19241.21</v>
      </c>
      <c r="AR88" s="8">
        <v>3026.06</v>
      </c>
      <c r="AS88" s="8">
        <v>7696.37</v>
      </c>
      <c r="AT88" s="8">
        <v>15378.36</v>
      </c>
      <c r="AU88" s="8">
        <v>33135.9</v>
      </c>
      <c r="AV88" s="8">
        <v>2865.34</v>
      </c>
      <c r="AW88" s="8">
        <v>32738.799999999999</v>
      </c>
      <c r="AX88" s="8">
        <v>25350.73</v>
      </c>
      <c r="AY88" s="8">
        <v>10444.5</v>
      </c>
      <c r="AZ88" s="8">
        <v>9438.98</v>
      </c>
      <c r="BA88" s="8">
        <v>35925.370000000003</v>
      </c>
      <c r="BB88" s="8">
        <v>9203.7000000000007</v>
      </c>
      <c r="BC88" s="8">
        <v>5575.4</v>
      </c>
      <c r="BD88" s="8">
        <v>74230.559999999998</v>
      </c>
      <c r="BE88" s="8">
        <v>8277.2199999999993</v>
      </c>
      <c r="BF88" s="8">
        <v>6088.69</v>
      </c>
      <c r="BG88" s="8">
        <v>7940.16</v>
      </c>
      <c r="BH88" s="8">
        <v>59866.05</v>
      </c>
      <c r="BI88" s="8">
        <v>6302.38</v>
      </c>
      <c r="BJ88" s="8">
        <v>14378.74</v>
      </c>
      <c r="BK88" s="8">
        <v>5795.77</v>
      </c>
      <c r="BL88" s="8">
        <v>17237.830000000002</v>
      </c>
      <c r="BM88" s="8">
        <v>110469.7</v>
      </c>
      <c r="BN88" s="8">
        <v>6644.43</v>
      </c>
      <c r="BO88" s="8">
        <v>33867.82</v>
      </c>
      <c r="BP88" s="8">
        <v>6305.86</v>
      </c>
      <c r="BS88" s="7">
        <v>44377</v>
      </c>
      <c r="BT88" s="8">
        <v>7032.3</v>
      </c>
    </row>
    <row r="89" spans="5:72" x14ac:dyDescent="0.25">
      <c r="E89" s="7">
        <v>44407</v>
      </c>
      <c r="F89" s="8">
        <v>8268</v>
      </c>
      <c r="G89" s="8">
        <v>383</v>
      </c>
      <c r="H89" s="8">
        <v>576</v>
      </c>
      <c r="I89" s="8">
        <v>2680</v>
      </c>
      <c r="J89" s="8">
        <v>174</v>
      </c>
      <c r="K89" s="8">
        <v>45</v>
      </c>
      <c r="L89" s="8">
        <v>368</v>
      </c>
      <c r="M89" s="8">
        <v>261</v>
      </c>
      <c r="N89" s="8">
        <v>46</v>
      </c>
      <c r="O89" s="8">
        <v>135</v>
      </c>
      <c r="P89" s="8">
        <v>849</v>
      </c>
      <c r="Q89" s="8">
        <v>202.99999999999997</v>
      </c>
      <c r="R89" s="8">
        <v>7881.9999999999991</v>
      </c>
      <c r="S89" s="8">
        <v>2904</v>
      </c>
      <c r="T89" s="8">
        <v>1312</v>
      </c>
      <c r="U89" s="8">
        <v>567</v>
      </c>
      <c r="V89" s="8">
        <v>702</v>
      </c>
      <c r="W89" s="8">
        <v>6101</v>
      </c>
      <c r="X89" s="8">
        <v>100</v>
      </c>
      <c r="Y89" s="8">
        <v>283</v>
      </c>
      <c r="Z89" s="8">
        <v>622</v>
      </c>
      <c r="AA89" s="8">
        <v>1457.78</v>
      </c>
      <c r="AB89" s="8">
        <v>1556</v>
      </c>
      <c r="AC89" s="8">
        <v>432</v>
      </c>
      <c r="AD89" s="8">
        <v>165</v>
      </c>
      <c r="AE89" s="8">
        <v>233</v>
      </c>
      <c r="AF89" s="8">
        <v>4151</v>
      </c>
      <c r="AG89" s="8">
        <v>1073</v>
      </c>
      <c r="AH89" s="8">
        <v>115.99999999999999</v>
      </c>
      <c r="AI89" s="8">
        <v>3046</v>
      </c>
      <c r="AL89" s="7">
        <v>44407</v>
      </c>
      <c r="AM89" s="8">
        <v>128080.9</v>
      </c>
      <c r="AN89" s="8">
        <v>15219.25</v>
      </c>
      <c r="AO89" s="8">
        <v>18592.5</v>
      </c>
      <c r="AP89" s="8">
        <v>61507.56</v>
      </c>
      <c r="AQ89" s="8">
        <v>17218.27</v>
      </c>
      <c r="AR89" s="8">
        <v>2673.82</v>
      </c>
      <c r="AS89" s="8">
        <v>7778.71</v>
      </c>
      <c r="AT89" s="8">
        <v>15605.21</v>
      </c>
      <c r="AU89" s="8">
        <v>32391.05</v>
      </c>
      <c r="AV89" s="8">
        <v>2652.79</v>
      </c>
      <c r="AW89" s="8">
        <v>32856.14</v>
      </c>
      <c r="AX89" s="8">
        <v>25250.93</v>
      </c>
      <c r="AY89" s="8">
        <v>10479.06</v>
      </c>
      <c r="AZ89" s="8">
        <v>9266.67</v>
      </c>
      <c r="BA89" s="8">
        <v>35480.71</v>
      </c>
      <c r="BB89" s="8">
        <v>10538.7</v>
      </c>
      <c r="BC89" s="8">
        <v>6028.71</v>
      </c>
      <c r="BD89" s="8">
        <v>76132.94</v>
      </c>
      <c r="BE89" s="8">
        <v>8343.32</v>
      </c>
      <c r="BF89" s="8">
        <v>6605.51</v>
      </c>
      <c r="BG89" s="8">
        <v>8265.64</v>
      </c>
      <c r="BH89" s="8">
        <v>59786.85</v>
      </c>
      <c r="BI89" s="8">
        <v>6165.63</v>
      </c>
      <c r="BJ89" s="8">
        <v>13474.22</v>
      </c>
      <c r="BK89" s="8">
        <v>6002.1</v>
      </c>
      <c r="BL89" s="8">
        <v>18014.88</v>
      </c>
      <c r="BM89" s="8">
        <v>108026.5</v>
      </c>
      <c r="BN89" s="8">
        <v>7316.66</v>
      </c>
      <c r="BO89" s="8">
        <v>32268.58</v>
      </c>
      <c r="BP89" s="8">
        <v>6152.6</v>
      </c>
      <c r="BS89" s="7">
        <v>44407</v>
      </c>
      <c r="BT89" s="8">
        <v>7119.7</v>
      </c>
    </row>
    <row r="90" spans="5:72" x14ac:dyDescent="0.25">
      <c r="E90" s="7">
        <v>44439</v>
      </c>
      <c r="F90" s="8">
        <v>8514</v>
      </c>
      <c r="G90" s="8">
        <v>399</v>
      </c>
      <c r="H90" s="8">
        <v>568</v>
      </c>
      <c r="I90" s="8">
        <v>2729</v>
      </c>
      <c r="J90" s="8">
        <v>170</v>
      </c>
      <c r="K90" s="8">
        <v>52</v>
      </c>
      <c r="L90" s="8">
        <v>350</v>
      </c>
      <c r="M90" s="8">
        <v>270</v>
      </c>
      <c r="N90" s="8">
        <v>44</v>
      </c>
      <c r="O90" s="8">
        <v>180</v>
      </c>
      <c r="P90" s="8">
        <v>865</v>
      </c>
      <c r="Q90" s="8">
        <v>214</v>
      </c>
      <c r="R90" s="8">
        <v>7909.9999999999991</v>
      </c>
      <c r="S90" s="8">
        <v>2940</v>
      </c>
      <c r="T90" s="8">
        <v>1465</v>
      </c>
      <c r="U90" s="8">
        <v>580</v>
      </c>
      <c r="V90" s="8">
        <v>701</v>
      </c>
      <c r="W90" s="8">
        <v>5382</v>
      </c>
      <c r="X90" s="8">
        <v>114.99999999999999</v>
      </c>
      <c r="Y90" s="8">
        <v>304</v>
      </c>
      <c r="Z90" s="8">
        <v>643</v>
      </c>
      <c r="AA90" s="8">
        <v>1443.08</v>
      </c>
      <c r="AB90" s="8">
        <v>1443</v>
      </c>
      <c r="AC90" s="8">
        <v>455</v>
      </c>
      <c r="AD90" s="8">
        <v>183</v>
      </c>
      <c r="AE90" s="8">
        <v>254.99999999999997</v>
      </c>
      <c r="AF90" s="8">
        <v>4046</v>
      </c>
      <c r="AG90" s="8">
        <v>1057</v>
      </c>
      <c r="AH90" s="8">
        <v>122</v>
      </c>
      <c r="AI90" s="8">
        <v>3208</v>
      </c>
      <c r="AL90" s="7">
        <v>44439</v>
      </c>
      <c r="AM90" s="8">
        <v>131892.79999999999</v>
      </c>
      <c r="AN90" s="8">
        <v>15799.55</v>
      </c>
      <c r="AO90" s="8">
        <v>18282.78</v>
      </c>
      <c r="AP90" s="8">
        <v>62620.9</v>
      </c>
      <c r="AQ90" s="8">
        <v>16841.68</v>
      </c>
      <c r="AR90" s="8">
        <v>3055.58</v>
      </c>
      <c r="AS90" s="8">
        <v>7396.6</v>
      </c>
      <c r="AT90" s="8">
        <v>16130.93</v>
      </c>
      <c r="AU90" s="8">
        <v>31074.46</v>
      </c>
      <c r="AV90" s="8">
        <v>3514.79</v>
      </c>
      <c r="AW90" s="8">
        <v>34045.96</v>
      </c>
      <c r="AX90" s="8">
        <v>26424.97</v>
      </c>
      <c r="AY90" s="8">
        <v>10516.28</v>
      </c>
      <c r="AZ90" s="8">
        <v>9381.5499999999993</v>
      </c>
      <c r="BA90" s="8">
        <v>39626.449999999997</v>
      </c>
      <c r="BB90" s="8">
        <v>10791.56</v>
      </c>
      <c r="BC90" s="8">
        <v>6012.81</v>
      </c>
      <c r="BD90" s="8">
        <v>67161.25</v>
      </c>
      <c r="BE90" s="8">
        <v>9611.02</v>
      </c>
      <c r="BF90" s="8">
        <v>7090.23</v>
      </c>
      <c r="BG90" s="8">
        <v>8543.64</v>
      </c>
      <c r="BH90" s="8">
        <v>59184.05</v>
      </c>
      <c r="BI90" s="8">
        <v>5719.27</v>
      </c>
      <c r="BJ90" s="8">
        <v>14076.7</v>
      </c>
      <c r="BK90" s="8">
        <v>6669.56</v>
      </c>
      <c r="BL90" s="8">
        <v>19727.45</v>
      </c>
      <c r="BM90" s="8">
        <v>104998.9</v>
      </c>
      <c r="BN90" s="8">
        <v>7210.97</v>
      </c>
      <c r="BO90" s="8">
        <v>33741.949999999997</v>
      </c>
      <c r="BP90" s="8">
        <v>6480.07</v>
      </c>
      <c r="BS90" s="7">
        <v>44439</v>
      </c>
      <c r="BT90" s="8">
        <v>7086.42</v>
      </c>
    </row>
    <row r="91" spans="5:72" x14ac:dyDescent="0.25">
      <c r="E91" s="7">
        <v>44469</v>
      </c>
      <c r="F91" s="8">
        <v>8958</v>
      </c>
      <c r="G91" s="8">
        <v>391</v>
      </c>
      <c r="H91" s="8">
        <v>565</v>
      </c>
      <c r="I91" s="8">
        <v>2604</v>
      </c>
      <c r="J91" s="8">
        <v>160</v>
      </c>
      <c r="K91" s="8">
        <v>56.999999999999993</v>
      </c>
      <c r="L91" s="8">
        <v>336</v>
      </c>
      <c r="M91" s="8">
        <v>281</v>
      </c>
      <c r="N91" s="8">
        <v>47</v>
      </c>
      <c r="O91" s="8">
        <v>184</v>
      </c>
      <c r="P91" s="8">
        <v>813.00000000000011</v>
      </c>
      <c r="Q91" s="8">
        <v>225.99999999999997</v>
      </c>
      <c r="R91" s="8">
        <v>8212</v>
      </c>
      <c r="S91" s="8">
        <v>2668</v>
      </c>
      <c r="T91" s="8">
        <v>1455</v>
      </c>
      <c r="U91" s="8">
        <v>584</v>
      </c>
      <c r="V91" s="8">
        <v>683</v>
      </c>
      <c r="W91" s="8">
        <v>4913</v>
      </c>
      <c r="X91" s="8">
        <v>140</v>
      </c>
      <c r="Y91" s="8">
        <v>285</v>
      </c>
      <c r="Z91" s="8">
        <v>611</v>
      </c>
      <c r="AA91" s="8">
        <v>1670.28</v>
      </c>
      <c r="AB91" s="8">
        <v>1441</v>
      </c>
      <c r="AC91" s="8">
        <v>436.00000000000006</v>
      </c>
      <c r="AD91" s="8">
        <v>156</v>
      </c>
      <c r="AE91" s="8">
        <v>252.99999999999997</v>
      </c>
      <c r="AF91" s="8">
        <v>4004.9999999999995</v>
      </c>
      <c r="AG91" s="8">
        <v>968</v>
      </c>
      <c r="AH91" s="8">
        <v>112.99999999999999</v>
      </c>
      <c r="AI91" s="8">
        <v>3315.9999999999995</v>
      </c>
      <c r="AL91" s="7">
        <v>44469</v>
      </c>
      <c r="AM91" s="8">
        <v>138771.6</v>
      </c>
      <c r="AN91" s="8">
        <v>15329.32</v>
      </c>
      <c r="AO91" s="8">
        <v>18079.2</v>
      </c>
      <c r="AP91" s="8">
        <v>59752.75</v>
      </c>
      <c r="AQ91" s="8">
        <v>15850.64</v>
      </c>
      <c r="AR91" s="8">
        <v>3333.17</v>
      </c>
      <c r="AS91" s="8">
        <v>7105.23</v>
      </c>
      <c r="AT91" s="8">
        <v>16781.88</v>
      </c>
      <c r="AU91" s="8">
        <v>33062.65</v>
      </c>
      <c r="AV91" s="8">
        <v>3593.13</v>
      </c>
      <c r="AW91" s="8">
        <v>31995.77</v>
      </c>
      <c r="AX91" s="8">
        <v>27727.64</v>
      </c>
      <c r="AY91" s="8">
        <v>10917.79</v>
      </c>
      <c r="AZ91" s="8">
        <v>8513.59</v>
      </c>
      <c r="BA91" s="8">
        <v>38057.07</v>
      </c>
      <c r="BB91" s="8">
        <v>10851.06</v>
      </c>
      <c r="BC91" s="8">
        <v>5839.73</v>
      </c>
      <c r="BD91" s="8">
        <v>61315.09</v>
      </c>
      <c r="BE91" s="8">
        <v>11726.34</v>
      </c>
      <c r="BF91" s="8">
        <v>6656.68</v>
      </c>
      <c r="BG91" s="8">
        <v>8125.5</v>
      </c>
      <c r="BH91" s="8">
        <v>68502.05</v>
      </c>
      <c r="BI91" s="8">
        <v>5713.51</v>
      </c>
      <c r="BJ91" s="8">
        <v>13424.95</v>
      </c>
      <c r="BK91" s="8">
        <v>5681.36</v>
      </c>
      <c r="BL91" s="8">
        <v>19584.41</v>
      </c>
      <c r="BM91" s="8">
        <v>103493.8</v>
      </c>
      <c r="BN91" s="8">
        <v>6603.41</v>
      </c>
      <c r="BO91" s="8">
        <v>31203.93</v>
      </c>
      <c r="BP91" s="8">
        <v>6698.23</v>
      </c>
      <c r="BS91" s="7">
        <v>44469</v>
      </c>
      <c r="BT91" s="8">
        <v>7237.57</v>
      </c>
    </row>
    <row r="92" spans="5:72" x14ac:dyDescent="0.25">
      <c r="E92" s="7">
        <v>44498</v>
      </c>
      <c r="F92" s="8">
        <v>9094</v>
      </c>
      <c r="G92" s="8">
        <v>390</v>
      </c>
      <c r="H92" s="8">
        <v>552</v>
      </c>
      <c r="I92" s="8">
        <v>2546</v>
      </c>
      <c r="J92" s="8">
        <v>139</v>
      </c>
      <c r="K92" s="8">
        <v>60</v>
      </c>
      <c r="L92" s="8">
        <v>335</v>
      </c>
      <c r="M92" s="8">
        <v>289</v>
      </c>
      <c r="N92" s="8">
        <v>50</v>
      </c>
      <c r="O92" s="8">
        <v>184</v>
      </c>
      <c r="P92" s="8">
        <v>860</v>
      </c>
      <c r="Q92" s="8">
        <v>222.00000000000003</v>
      </c>
      <c r="R92" s="8">
        <v>7966</v>
      </c>
      <c r="S92" s="8">
        <v>2721</v>
      </c>
      <c r="T92" s="8">
        <v>1494</v>
      </c>
      <c r="U92" s="8">
        <v>588</v>
      </c>
      <c r="V92" s="8">
        <v>691</v>
      </c>
      <c r="W92" s="8">
        <v>4560</v>
      </c>
      <c r="X92" s="8">
        <v>132</v>
      </c>
      <c r="Y92" s="8">
        <v>299</v>
      </c>
      <c r="Z92" s="8">
        <v>615</v>
      </c>
      <c r="AA92" s="8">
        <v>1685.8</v>
      </c>
      <c r="AB92" s="8">
        <v>1356</v>
      </c>
      <c r="AC92" s="8">
        <v>495</v>
      </c>
      <c r="AD92" s="8">
        <v>155</v>
      </c>
      <c r="AE92" s="8">
        <v>270</v>
      </c>
      <c r="AF92" s="8">
        <v>3911.9999999999995</v>
      </c>
      <c r="AG92" s="8">
        <v>1039</v>
      </c>
      <c r="AH92" s="8">
        <v>108</v>
      </c>
      <c r="AI92" s="8">
        <v>3270.0000000000005</v>
      </c>
      <c r="AL92" s="7">
        <v>44498</v>
      </c>
      <c r="AM92" s="8">
        <v>140878.39999999999</v>
      </c>
      <c r="AN92" s="8">
        <v>15133.04</v>
      </c>
      <c r="AO92" s="8">
        <v>17570.169999999998</v>
      </c>
      <c r="AP92" s="8">
        <v>58433.43</v>
      </c>
      <c r="AQ92" s="8">
        <v>13777.69</v>
      </c>
      <c r="AR92" s="8">
        <v>3547.22</v>
      </c>
      <c r="AS92" s="8">
        <v>7046.34</v>
      </c>
      <c r="AT92" s="8">
        <v>17247.55</v>
      </c>
      <c r="AU92" s="8">
        <v>35658.720000000001</v>
      </c>
      <c r="AV92" s="8">
        <v>3595.57</v>
      </c>
      <c r="AW92" s="8">
        <v>33833.199999999997</v>
      </c>
      <c r="AX92" s="8">
        <v>27115.58</v>
      </c>
      <c r="AY92" s="8">
        <v>10590.73</v>
      </c>
      <c r="AZ92" s="8">
        <v>8682.7199999999993</v>
      </c>
      <c r="BA92" s="8">
        <v>41044.85</v>
      </c>
      <c r="BB92" s="8">
        <v>10940.31</v>
      </c>
      <c r="BC92" s="8">
        <v>5888.02</v>
      </c>
      <c r="BD92" s="8">
        <v>56910.04</v>
      </c>
      <c r="BE92" s="8">
        <v>11031.84</v>
      </c>
      <c r="BF92" s="8">
        <v>6983.67</v>
      </c>
      <c r="BG92" s="8">
        <v>8182.01</v>
      </c>
      <c r="BH92" s="8">
        <v>69138.539999999994</v>
      </c>
      <c r="BI92" s="8">
        <v>5374.51</v>
      </c>
      <c r="BJ92" s="8">
        <v>15238.55</v>
      </c>
      <c r="BK92" s="8">
        <v>5635.84</v>
      </c>
      <c r="BL92" s="8">
        <v>20817.34</v>
      </c>
      <c r="BM92" s="8">
        <v>100737.9</v>
      </c>
      <c r="BN92" s="8">
        <v>7081.41</v>
      </c>
      <c r="BO92" s="8">
        <v>29613.81</v>
      </c>
      <c r="BP92" s="8">
        <v>6605.32</v>
      </c>
      <c r="BS92" s="7">
        <v>44498</v>
      </c>
      <c r="BT92" s="8">
        <v>7059.45</v>
      </c>
    </row>
    <row r="93" spans="5:72" x14ac:dyDescent="0.25">
      <c r="E93" s="7">
        <v>44530</v>
      </c>
      <c r="F93" s="8">
        <v>8276</v>
      </c>
      <c r="G93" s="8">
        <v>380</v>
      </c>
      <c r="H93" s="8">
        <v>548</v>
      </c>
      <c r="I93" s="8">
        <v>2530</v>
      </c>
      <c r="J93" s="8">
        <v>159</v>
      </c>
      <c r="K93" s="8">
        <v>65</v>
      </c>
      <c r="L93" s="8">
        <v>317</v>
      </c>
      <c r="M93" s="8">
        <v>282</v>
      </c>
      <c r="N93" s="8">
        <v>47</v>
      </c>
      <c r="O93" s="8">
        <v>236</v>
      </c>
      <c r="P93" s="8">
        <v>925</v>
      </c>
      <c r="Q93" s="8">
        <v>214</v>
      </c>
      <c r="R93" s="8">
        <v>7862</v>
      </c>
      <c r="S93" s="8">
        <v>2737</v>
      </c>
      <c r="T93" s="8">
        <v>1276</v>
      </c>
      <c r="U93" s="8">
        <v>614</v>
      </c>
      <c r="V93" s="8">
        <v>747</v>
      </c>
      <c r="W93" s="8">
        <v>4612</v>
      </c>
      <c r="X93" s="8">
        <v>123</v>
      </c>
      <c r="Y93" s="8">
        <v>277</v>
      </c>
      <c r="Z93" s="8">
        <v>584</v>
      </c>
      <c r="AA93" s="8">
        <v>1580.79</v>
      </c>
      <c r="AB93" s="8">
        <v>1442</v>
      </c>
      <c r="AC93" s="8">
        <v>416</v>
      </c>
      <c r="AD93" s="8">
        <v>158</v>
      </c>
      <c r="AE93" s="8">
        <v>277</v>
      </c>
      <c r="AF93" s="8">
        <v>3859.0000000000005</v>
      </c>
      <c r="AG93" s="8">
        <v>1085</v>
      </c>
      <c r="AH93" s="8">
        <v>109.00000000000001</v>
      </c>
      <c r="AI93" s="8">
        <v>2803</v>
      </c>
      <c r="AL93" s="7">
        <v>44530</v>
      </c>
      <c r="AM93" s="8">
        <v>128208.4</v>
      </c>
      <c r="AN93" s="8">
        <v>14599.1</v>
      </c>
      <c r="AO93" s="8">
        <v>17370.3</v>
      </c>
      <c r="AP93" s="8">
        <v>58055.18</v>
      </c>
      <c r="AQ93" s="8">
        <v>15732.04</v>
      </c>
      <c r="AR93" s="8">
        <v>3809.97</v>
      </c>
      <c r="AS93" s="8">
        <v>6605.95</v>
      </c>
      <c r="AT93" s="8">
        <v>16830.39</v>
      </c>
      <c r="AU93" s="8">
        <v>33233.99</v>
      </c>
      <c r="AV93" s="8">
        <v>4625.6899999999996</v>
      </c>
      <c r="AW93" s="8">
        <v>36409.68</v>
      </c>
      <c r="AX93" s="8">
        <v>25880.32</v>
      </c>
      <c r="AY93" s="8">
        <v>10452.469999999999</v>
      </c>
      <c r="AZ93" s="8">
        <v>8733.7999999999993</v>
      </c>
      <c r="BA93" s="8">
        <v>35044.19</v>
      </c>
      <c r="BB93" s="8">
        <v>11408.86</v>
      </c>
      <c r="BC93" s="8">
        <v>6336.59</v>
      </c>
      <c r="BD93" s="8">
        <v>57563.97</v>
      </c>
      <c r="BE93" s="8">
        <v>10250.299999999999</v>
      </c>
      <c r="BF93" s="8">
        <v>6452.22</v>
      </c>
      <c r="BG93" s="8">
        <v>7766.13</v>
      </c>
      <c r="BH93" s="8">
        <v>64831.81</v>
      </c>
      <c r="BI93" s="8">
        <v>5706</v>
      </c>
      <c r="BJ93" s="8">
        <v>12815.29</v>
      </c>
      <c r="BK93" s="8">
        <v>5758.04</v>
      </c>
      <c r="BL93" s="8">
        <v>21266.1</v>
      </c>
      <c r="BM93" s="8">
        <v>98900.94</v>
      </c>
      <c r="BN93" s="8">
        <v>7395.08</v>
      </c>
      <c r="BO93" s="8">
        <v>29847.77</v>
      </c>
      <c r="BP93" s="8">
        <v>5662.02</v>
      </c>
      <c r="BS93" s="7">
        <v>44530</v>
      </c>
      <c r="BT93" s="8">
        <v>7384.54</v>
      </c>
    </row>
    <row r="94" spans="5:72" x14ac:dyDescent="0.25">
      <c r="E94" s="7">
        <v>44561</v>
      </c>
      <c r="F94" s="8">
        <v>8678</v>
      </c>
      <c r="G94" s="8">
        <v>405</v>
      </c>
      <c r="H94" s="8">
        <v>550</v>
      </c>
      <c r="I94" s="8">
        <v>2734</v>
      </c>
      <c r="J94" s="8">
        <v>170</v>
      </c>
      <c r="K94" s="8">
        <v>71</v>
      </c>
      <c r="L94" s="8">
        <v>338</v>
      </c>
      <c r="M94" s="8">
        <v>298</v>
      </c>
      <c r="N94" s="8">
        <v>48</v>
      </c>
      <c r="O94" s="8">
        <v>231</v>
      </c>
      <c r="P94" s="8">
        <v>974</v>
      </c>
      <c r="Q94" s="8">
        <v>227</v>
      </c>
      <c r="R94" s="8">
        <v>8150</v>
      </c>
      <c r="S94" s="8">
        <v>2856</v>
      </c>
      <c r="T94" s="8">
        <v>1274</v>
      </c>
      <c r="U94" s="8">
        <v>584</v>
      </c>
      <c r="V94" s="8">
        <v>795</v>
      </c>
      <c r="W94" s="8">
        <v>4892</v>
      </c>
      <c r="X94" s="8">
        <v>123</v>
      </c>
      <c r="Y94" s="8">
        <v>276</v>
      </c>
      <c r="Z94" s="8">
        <v>605</v>
      </c>
      <c r="AA94" s="8">
        <v>1621.2700000000002</v>
      </c>
      <c r="AB94" s="8">
        <v>1580</v>
      </c>
      <c r="AC94" s="8">
        <v>448.00000000000006</v>
      </c>
      <c r="AD94" s="8">
        <v>176</v>
      </c>
      <c r="AE94" s="8">
        <v>290</v>
      </c>
      <c r="AF94" s="8">
        <v>3946</v>
      </c>
      <c r="AG94" s="8">
        <v>1089</v>
      </c>
      <c r="AH94" s="8">
        <v>112.00000000000001</v>
      </c>
      <c r="AI94" s="8">
        <v>2995</v>
      </c>
      <c r="AL94" s="7">
        <v>44561</v>
      </c>
      <c r="AM94" s="8">
        <v>134456.9</v>
      </c>
      <c r="AN94" s="8">
        <v>15463.4</v>
      </c>
      <c r="AO94" s="8">
        <v>17401.82</v>
      </c>
      <c r="AP94" s="8">
        <v>62725.34</v>
      </c>
      <c r="AQ94" s="8">
        <v>16818.84</v>
      </c>
      <c r="AR94" s="8">
        <v>4205.2299999999996</v>
      </c>
      <c r="AS94" s="8">
        <v>7025.44</v>
      </c>
      <c r="AT94" s="8">
        <v>17761.990000000002</v>
      </c>
      <c r="AU94" s="8">
        <v>33948.800000000003</v>
      </c>
      <c r="AV94" s="8">
        <v>4532.29</v>
      </c>
      <c r="AW94" s="8">
        <v>38334.04</v>
      </c>
      <c r="AX94" s="8">
        <v>27427.13</v>
      </c>
      <c r="AY94" s="8">
        <v>10835.36</v>
      </c>
      <c r="AZ94" s="8">
        <v>9116.5400000000009</v>
      </c>
      <c r="BA94" s="8">
        <v>35003.03</v>
      </c>
      <c r="BB94" s="8">
        <v>10858.5</v>
      </c>
      <c r="BC94" s="8">
        <v>6735.22</v>
      </c>
      <c r="BD94" s="8">
        <v>61059.03</v>
      </c>
      <c r="BE94" s="8">
        <v>10282.09</v>
      </c>
      <c r="BF94" s="8">
        <v>6434</v>
      </c>
      <c r="BG94" s="8">
        <v>8046.39</v>
      </c>
      <c r="BH94" s="8">
        <v>66492.02</v>
      </c>
      <c r="BI94" s="8">
        <v>6204.49</v>
      </c>
      <c r="BJ94" s="8">
        <v>13806.76</v>
      </c>
      <c r="BK94" s="8">
        <v>6403.28</v>
      </c>
      <c r="BL94" s="8">
        <v>22226.63</v>
      </c>
      <c r="BM94" s="8">
        <v>101042.9</v>
      </c>
      <c r="BN94" s="8">
        <v>7425.77</v>
      </c>
      <c r="BO94" s="8">
        <v>30510.47</v>
      </c>
      <c r="BP94" s="8">
        <v>6049.87</v>
      </c>
      <c r="BS94" s="7">
        <v>44561</v>
      </c>
      <c r="BT94" s="8">
        <v>7464.37</v>
      </c>
    </row>
    <row r="95" spans="5:72" x14ac:dyDescent="0.25">
      <c r="E95" s="7">
        <v>44592</v>
      </c>
      <c r="F95" s="8">
        <v>8617</v>
      </c>
      <c r="G95" s="8">
        <v>429</v>
      </c>
      <c r="H95" s="8">
        <v>577</v>
      </c>
      <c r="I95" s="8">
        <v>3163</v>
      </c>
      <c r="J95" s="8">
        <v>196</v>
      </c>
      <c r="K95" s="8">
        <v>72</v>
      </c>
      <c r="L95" s="8">
        <v>331</v>
      </c>
      <c r="M95" s="8">
        <v>287</v>
      </c>
      <c r="N95" s="8">
        <v>51</v>
      </c>
      <c r="O95" s="8">
        <v>218.00000000000003</v>
      </c>
      <c r="P95" s="8">
        <v>992</v>
      </c>
      <c r="Q95" s="8">
        <v>244</v>
      </c>
      <c r="R95" s="8">
        <v>7498</v>
      </c>
      <c r="S95" s="8">
        <v>2394</v>
      </c>
      <c r="T95" s="8">
        <v>1235</v>
      </c>
      <c r="U95" s="8">
        <v>518</v>
      </c>
      <c r="V95" s="8">
        <v>650</v>
      </c>
      <c r="W95" s="8">
        <v>5185</v>
      </c>
      <c r="X95" s="8">
        <v>114.99999999999999</v>
      </c>
      <c r="Y95" s="8">
        <v>291</v>
      </c>
      <c r="Z95" s="8">
        <v>574</v>
      </c>
      <c r="AA95" s="8">
        <v>1885.84</v>
      </c>
      <c r="AB95" s="8">
        <v>1551</v>
      </c>
      <c r="AC95" s="8">
        <v>537</v>
      </c>
      <c r="AD95" s="8">
        <v>151</v>
      </c>
      <c r="AE95" s="8">
        <v>297</v>
      </c>
      <c r="AF95" s="8">
        <v>3788.0000000000005</v>
      </c>
      <c r="AG95" s="8">
        <v>1068</v>
      </c>
      <c r="AH95" s="8">
        <v>130</v>
      </c>
      <c r="AI95" s="8">
        <v>3022</v>
      </c>
      <c r="AL95" s="7">
        <v>44592</v>
      </c>
      <c r="AM95" s="8">
        <v>133513.60000000001</v>
      </c>
      <c r="AN95" s="8">
        <v>16294.1</v>
      </c>
      <c r="AO95" s="8">
        <v>18171.02</v>
      </c>
      <c r="AP95" s="8">
        <v>72592.5</v>
      </c>
      <c r="AQ95" s="8">
        <v>19408.09</v>
      </c>
      <c r="AR95" s="8">
        <v>4253.5</v>
      </c>
      <c r="AS95" s="8">
        <v>6838.43</v>
      </c>
      <c r="AT95" s="8">
        <v>17159.05</v>
      </c>
      <c r="AU95" s="8">
        <v>36264.980000000003</v>
      </c>
      <c r="AV95" s="8">
        <v>4265.97</v>
      </c>
      <c r="AW95" s="8">
        <v>39350.449999999997</v>
      </c>
      <c r="AX95" s="8">
        <v>29385.58</v>
      </c>
      <c r="AY95" s="8">
        <v>9954.93</v>
      </c>
      <c r="AZ95" s="8">
        <v>7642.08</v>
      </c>
      <c r="BA95" s="8">
        <v>33931.93</v>
      </c>
      <c r="BB95" s="8">
        <v>9635.06</v>
      </c>
      <c r="BC95" s="8">
        <v>5505.09</v>
      </c>
      <c r="BD95" s="8">
        <v>64720.37</v>
      </c>
      <c r="BE95" s="8">
        <v>9580.9</v>
      </c>
      <c r="BF95" s="8">
        <v>6781.77</v>
      </c>
      <c r="BG95" s="8">
        <v>7635.03</v>
      </c>
      <c r="BH95" s="8">
        <v>144266.95000000001</v>
      </c>
      <c r="BI95" s="8">
        <v>6048.56</v>
      </c>
      <c r="BJ95" s="8">
        <v>16528.7</v>
      </c>
      <c r="BK95" s="8">
        <v>5502.07</v>
      </c>
      <c r="BL95" s="8">
        <v>22718.97</v>
      </c>
      <c r="BM95" s="8">
        <v>96996.5</v>
      </c>
      <c r="BN95" s="8">
        <v>7279.16</v>
      </c>
      <c r="BO95" s="8">
        <v>35189.14</v>
      </c>
      <c r="BP95" s="8">
        <v>6104.44</v>
      </c>
      <c r="BS95" s="7">
        <v>44592</v>
      </c>
      <c r="BT95" s="8">
        <v>7458.25</v>
      </c>
    </row>
    <row r="96" spans="5:72" x14ac:dyDescent="0.25">
      <c r="E96" s="7">
        <v>44620</v>
      </c>
      <c r="F96" s="8">
        <v>9059</v>
      </c>
      <c r="G96" s="8">
        <v>415.00000000000006</v>
      </c>
      <c r="H96" s="8">
        <v>720</v>
      </c>
      <c r="I96" s="8">
        <v>3261.9999999999995</v>
      </c>
      <c r="J96" s="8">
        <v>186</v>
      </c>
      <c r="K96" s="8">
        <v>77</v>
      </c>
      <c r="L96" s="8">
        <v>306</v>
      </c>
      <c r="M96" s="8">
        <v>277</v>
      </c>
      <c r="N96" s="8">
        <v>48</v>
      </c>
      <c r="O96" s="8">
        <v>175</v>
      </c>
      <c r="P96" s="8">
        <v>1039</v>
      </c>
      <c r="Q96" s="8">
        <v>231</v>
      </c>
      <c r="R96" s="8">
        <v>6862</v>
      </c>
      <c r="S96" s="8">
        <v>2413</v>
      </c>
      <c r="T96" s="8">
        <v>1136</v>
      </c>
      <c r="U96" s="8">
        <v>508</v>
      </c>
      <c r="V96" s="8">
        <v>673</v>
      </c>
      <c r="W96" s="8">
        <v>5791</v>
      </c>
      <c r="X96" s="8">
        <v>103</v>
      </c>
      <c r="Y96" s="8">
        <v>276</v>
      </c>
      <c r="Z96" s="8">
        <v>521</v>
      </c>
      <c r="AA96" s="8">
        <v>1972.6299999999999</v>
      </c>
      <c r="AB96" s="8">
        <v>1529</v>
      </c>
      <c r="AC96" s="8">
        <v>533</v>
      </c>
      <c r="AD96" s="8">
        <v>150</v>
      </c>
      <c r="AE96" s="8">
        <v>290</v>
      </c>
      <c r="AF96" s="8">
        <v>3746</v>
      </c>
      <c r="AG96" s="8">
        <v>1074</v>
      </c>
      <c r="AH96" s="8">
        <v>131</v>
      </c>
      <c r="AI96" s="8">
        <v>2924</v>
      </c>
      <c r="AL96" s="7">
        <v>44620</v>
      </c>
      <c r="AM96" s="8">
        <v>140363.6</v>
      </c>
      <c r="AN96" s="8">
        <v>15614.11</v>
      </c>
      <c r="AO96" s="8">
        <v>22623.18</v>
      </c>
      <c r="AP96" s="8">
        <v>74720.31</v>
      </c>
      <c r="AQ96" s="8">
        <v>18487.98</v>
      </c>
      <c r="AR96" s="8">
        <v>4545.33</v>
      </c>
      <c r="AS96" s="8">
        <v>6268.36</v>
      </c>
      <c r="AT96" s="8">
        <v>16550.14</v>
      </c>
      <c r="AU96" s="8">
        <v>34362.81</v>
      </c>
      <c r="AV96" s="8">
        <v>3423.9</v>
      </c>
      <c r="AW96" s="8">
        <v>41216.85</v>
      </c>
      <c r="AX96" s="8">
        <v>27788.53</v>
      </c>
      <c r="AY96" s="8">
        <v>9076.2000000000007</v>
      </c>
      <c r="AZ96" s="8">
        <v>7702.87</v>
      </c>
      <c r="BA96" s="8">
        <v>31212.97</v>
      </c>
      <c r="BB96" s="8">
        <v>9441.69</v>
      </c>
      <c r="BC96" s="8">
        <v>5698.25</v>
      </c>
      <c r="BD96" s="8">
        <v>72342.13</v>
      </c>
      <c r="BE96" s="8">
        <v>8660.4500000000007</v>
      </c>
      <c r="BF96" s="8">
        <v>6432.02</v>
      </c>
      <c r="BG96" s="8">
        <v>6925.32</v>
      </c>
      <c r="BH96" s="8">
        <v>150086.91</v>
      </c>
      <c r="BI96" s="8">
        <v>5903.23</v>
      </c>
      <c r="BJ96" s="8">
        <v>16328.82</v>
      </c>
      <c r="BK96" s="8">
        <v>5482.31</v>
      </c>
      <c r="BL96" s="8">
        <v>22115.51</v>
      </c>
      <c r="BM96" s="8">
        <v>95946.559999999998</v>
      </c>
      <c r="BN96" s="8">
        <v>7326.89</v>
      </c>
      <c r="BO96" s="8">
        <v>35424.370000000003</v>
      </c>
      <c r="BP96" s="8">
        <v>5906.88</v>
      </c>
      <c r="BS96" s="7">
        <v>44620</v>
      </c>
      <c r="BT96" s="8">
        <v>7515.68</v>
      </c>
    </row>
    <row r="97" spans="5:72" x14ac:dyDescent="0.25">
      <c r="E97" s="7">
        <v>44651</v>
      </c>
      <c r="F97" s="8">
        <v>10132</v>
      </c>
      <c r="G97" s="8">
        <v>447</v>
      </c>
      <c r="H97" s="8">
        <v>717</v>
      </c>
      <c r="I97" s="8">
        <v>3195</v>
      </c>
      <c r="J97" s="8">
        <v>182</v>
      </c>
      <c r="K97" s="8">
        <v>80</v>
      </c>
      <c r="L97" s="8">
        <v>254.99999999999997</v>
      </c>
      <c r="M97" s="8">
        <v>272</v>
      </c>
      <c r="N97" s="8">
        <v>47</v>
      </c>
      <c r="O97" s="8">
        <v>155</v>
      </c>
      <c r="P97" s="8">
        <v>1078</v>
      </c>
      <c r="Q97" s="8">
        <v>217</v>
      </c>
      <c r="R97" s="8">
        <v>6032</v>
      </c>
      <c r="S97" s="8">
        <v>2151</v>
      </c>
      <c r="T97" s="8">
        <v>1134</v>
      </c>
      <c r="U97" s="8">
        <v>526</v>
      </c>
      <c r="V97" s="8">
        <v>633</v>
      </c>
      <c r="W97" s="8">
        <v>6081</v>
      </c>
      <c r="X97" s="8">
        <v>101</v>
      </c>
      <c r="Y97" s="8">
        <v>252.99999999999997</v>
      </c>
      <c r="Z97" s="8">
        <v>549</v>
      </c>
      <c r="AA97" s="8">
        <v>2108.8200000000002</v>
      </c>
      <c r="AB97" s="8">
        <v>1452</v>
      </c>
      <c r="AC97" s="8">
        <v>509.99999999999994</v>
      </c>
      <c r="AD97" s="8">
        <v>131</v>
      </c>
      <c r="AE97" s="8">
        <v>276</v>
      </c>
      <c r="AF97" s="8">
        <v>3454.9999999999995</v>
      </c>
      <c r="AG97" s="8">
        <v>1124</v>
      </c>
      <c r="AH97" s="8">
        <v>125</v>
      </c>
      <c r="AI97" s="8">
        <v>2857</v>
      </c>
      <c r="AL97" s="7">
        <v>44651</v>
      </c>
      <c r="AM97" s="8">
        <v>156990.79999999999</v>
      </c>
      <c r="AN97" s="8">
        <v>16670.38</v>
      </c>
      <c r="AO97" s="8">
        <v>22609.82</v>
      </c>
      <c r="AP97" s="8">
        <v>72950</v>
      </c>
      <c r="AQ97" s="8">
        <v>18085.96</v>
      </c>
      <c r="AR97" s="8">
        <v>4719.42</v>
      </c>
      <c r="AS97" s="8">
        <v>5216.95</v>
      </c>
      <c r="AT97" s="8">
        <v>16239.7</v>
      </c>
      <c r="AU97" s="8">
        <v>33021.69</v>
      </c>
      <c r="AV97" s="8">
        <v>3030.47</v>
      </c>
      <c r="AW97" s="8">
        <v>42733.3</v>
      </c>
      <c r="AX97" s="8">
        <v>24694.69</v>
      </c>
      <c r="AY97" s="8">
        <v>7951.47</v>
      </c>
      <c r="AZ97" s="8">
        <v>6867.88</v>
      </c>
      <c r="BA97" s="8">
        <v>31177.11</v>
      </c>
      <c r="BB97" s="8">
        <v>9803.76</v>
      </c>
      <c r="BC97" s="8">
        <v>5341.61</v>
      </c>
      <c r="BD97" s="8">
        <v>75964.81</v>
      </c>
      <c r="BE97" s="8">
        <v>8459.6299999999992</v>
      </c>
      <c r="BF97" s="8">
        <v>5904.69</v>
      </c>
      <c r="BG97" s="8">
        <v>7302.78</v>
      </c>
      <c r="BH97" s="8">
        <v>159236.35999999999</v>
      </c>
      <c r="BI97" s="8">
        <v>5563.18</v>
      </c>
      <c r="BJ97" s="8">
        <v>15383.6</v>
      </c>
      <c r="BK97" s="8">
        <v>4740.5600000000004</v>
      </c>
      <c r="BL97" s="8">
        <v>21045.23</v>
      </c>
      <c r="BM97" s="8">
        <v>88576.5</v>
      </c>
      <c r="BN97" s="8">
        <v>7667.84</v>
      </c>
      <c r="BO97" s="8">
        <v>35402</v>
      </c>
      <c r="BP97" s="8">
        <v>5771.64</v>
      </c>
      <c r="BS97" s="7">
        <v>44651</v>
      </c>
      <c r="BT97" s="8">
        <v>7544.55</v>
      </c>
    </row>
    <row r="98" spans="5:72" x14ac:dyDescent="0.25">
      <c r="E98" s="7">
        <v>44680</v>
      </c>
      <c r="F98" s="8">
        <v>10688</v>
      </c>
      <c r="G98" s="8">
        <v>428</v>
      </c>
      <c r="H98" s="8">
        <v>740</v>
      </c>
      <c r="I98" s="8">
        <v>3352.0000000000005</v>
      </c>
      <c r="J98" s="8">
        <v>177</v>
      </c>
      <c r="K98" s="8">
        <v>79</v>
      </c>
      <c r="L98" s="8">
        <v>252.99999999999997</v>
      </c>
      <c r="M98" s="8">
        <v>252</v>
      </c>
      <c r="N98" s="8">
        <v>46</v>
      </c>
      <c r="O98" s="8">
        <v>138</v>
      </c>
      <c r="P98" s="8">
        <v>1097</v>
      </c>
      <c r="Q98" s="8">
        <v>219</v>
      </c>
      <c r="R98" s="8">
        <v>6026</v>
      </c>
      <c r="S98" s="8">
        <v>2100</v>
      </c>
      <c r="T98" s="8">
        <v>1010</v>
      </c>
      <c r="U98" s="8">
        <v>550</v>
      </c>
      <c r="V98" s="8">
        <v>618</v>
      </c>
      <c r="W98" s="8">
        <v>5706</v>
      </c>
      <c r="X98" s="8">
        <v>83</v>
      </c>
      <c r="Y98" s="8">
        <v>233</v>
      </c>
      <c r="Z98" s="8">
        <v>483</v>
      </c>
      <c r="AA98" s="8">
        <v>2173.73</v>
      </c>
      <c r="AB98" s="8">
        <v>1477</v>
      </c>
      <c r="AC98" s="8">
        <v>552</v>
      </c>
      <c r="AD98" s="8">
        <v>127</v>
      </c>
      <c r="AE98" s="8">
        <v>272</v>
      </c>
      <c r="AF98" s="8">
        <v>3719</v>
      </c>
      <c r="AG98" s="8">
        <v>1151</v>
      </c>
      <c r="AH98" s="8">
        <v>122</v>
      </c>
      <c r="AI98" s="8">
        <v>2817</v>
      </c>
      <c r="AL98" s="7">
        <v>44680</v>
      </c>
      <c r="AM98" s="8">
        <v>165605.70000000001</v>
      </c>
      <c r="AN98" s="8">
        <v>15977.17</v>
      </c>
      <c r="AO98" s="8">
        <v>23354.54</v>
      </c>
      <c r="AP98" s="8">
        <v>76302.25</v>
      </c>
      <c r="AQ98" s="8">
        <v>17605.54</v>
      </c>
      <c r="AR98" s="8">
        <v>4682.88</v>
      </c>
      <c r="AS98" s="8">
        <v>5108.47</v>
      </c>
      <c r="AT98" s="8">
        <v>15051.57</v>
      </c>
      <c r="AU98" s="8">
        <v>31963.07</v>
      </c>
      <c r="AV98" s="8">
        <v>2698.39</v>
      </c>
      <c r="AW98" s="8">
        <v>43520.61</v>
      </c>
      <c r="AX98" s="8">
        <v>24775.89</v>
      </c>
      <c r="AY98" s="8">
        <v>7902</v>
      </c>
      <c r="AZ98" s="8">
        <v>6705.3</v>
      </c>
      <c r="BA98" s="8">
        <v>27767.99</v>
      </c>
      <c r="BB98" s="8">
        <v>10251.07</v>
      </c>
      <c r="BC98" s="8">
        <v>5200.5600000000004</v>
      </c>
      <c r="BD98" s="8">
        <v>71280.25</v>
      </c>
      <c r="BE98" s="8">
        <v>6969.36</v>
      </c>
      <c r="BF98" s="8">
        <v>5451.38</v>
      </c>
      <c r="BG98" s="8">
        <v>6419.03</v>
      </c>
      <c r="BH98" s="8">
        <v>163235.06</v>
      </c>
      <c r="BI98" s="8">
        <v>5598.11</v>
      </c>
      <c r="BJ98" s="8">
        <v>16477.43</v>
      </c>
      <c r="BK98" s="8">
        <v>4553.1400000000003</v>
      </c>
      <c r="BL98" s="8">
        <v>20720.09</v>
      </c>
      <c r="BM98" s="8">
        <v>95137.38</v>
      </c>
      <c r="BN98" s="8">
        <v>7848.54</v>
      </c>
      <c r="BO98" s="8">
        <v>34326.44</v>
      </c>
      <c r="BP98" s="8">
        <v>5690.84</v>
      </c>
      <c r="BS98" s="7">
        <v>44680</v>
      </c>
      <c r="BT98" s="8">
        <v>7607.66</v>
      </c>
    </row>
    <row r="99" spans="5:72" x14ac:dyDescent="0.25">
      <c r="E99" s="7">
        <v>44712</v>
      </c>
      <c r="F99" s="8">
        <v>10454</v>
      </c>
      <c r="G99" s="8">
        <v>430</v>
      </c>
      <c r="H99" s="8">
        <v>756</v>
      </c>
      <c r="I99" s="8">
        <v>3502.0000000000005</v>
      </c>
      <c r="J99" s="8">
        <v>187</v>
      </c>
      <c r="K99" s="8">
        <v>79</v>
      </c>
      <c r="L99" s="8">
        <v>264</v>
      </c>
      <c r="M99" s="8">
        <v>260</v>
      </c>
      <c r="N99" s="8">
        <v>45</v>
      </c>
      <c r="O99" s="8">
        <v>150</v>
      </c>
      <c r="P99" s="8">
        <v>1076</v>
      </c>
      <c r="Q99" s="8">
        <v>229</v>
      </c>
      <c r="R99" s="8">
        <v>6478</v>
      </c>
      <c r="S99" s="8">
        <v>2177</v>
      </c>
      <c r="T99" s="8">
        <v>1038</v>
      </c>
      <c r="U99" s="8">
        <v>505.99999999999994</v>
      </c>
      <c r="V99" s="8">
        <v>601</v>
      </c>
      <c r="W99" s="8">
        <v>5750</v>
      </c>
      <c r="X99" s="8">
        <v>87</v>
      </c>
      <c r="Y99" s="8">
        <v>227.99999999999997</v>
      </c>
      <c r="Z99" s="8">
        <v>504</v>
      </c>
      <c r="AA99" s="8">
        <v>2375.61</v>
      </c>
      <c r="AB99" s="8">
        <v>1555</v>
      </c>
      <c r="AC99" s="8">
        <v>630</v>
      </c>
      <c r="AD99" s="8">
        <v>130</v>
      </c>
      <c r="AE99" s="8">
        <v>259</v>
      </c>
      <c r="AF99" s="8">
        <v>3825</v>
      </c>
      <c r="AG99" s="8">
        <v>1058</v>
      </c>
      <c r="AH99" s="8">
        <v>131</v>
      </c>
      <c r="AI99" s="8">
        <v>2723</v>
      </c>
      <c r="AL99" s="7">
        <v>44712</v>
      </c>
      <c r="AM99" s="8">
        <v>161981.6</v>
      </c>
      <c r="AN99" s="8">
        <v>12050.89</v>
      </c>
      <c r="AO99" s="8">
        <v>23863.11</v>
      </c>
      <c r="AP99" s="8">
        <v>79416.06</v>
      </c>
      <c r="AQ99" s="8">
        <v>18589.36</v>
      </c>
      <c r="AR99" s="8">
        <v>4677.59</v>
      </c>
      <c r="AS99" s="8">
        <v>5316.03</v>
      </c>
      <c r="AT99" s="8">
        <v>15505.48</v>
      </c>
      <c r="AU99" s="8">
        <v>31261.11</v>
      </c>
      <c r="AV99" s="8">
        <v>2935.51</v>
      </c>
      <c r="AW99" s="8">
        <v>42703.23</v>
      </c>
      <c r="AX99" s="8">
        <v>25754.62</v>
      </c>
      <c r="AY99" s="8">
        <v>8445.1299999999992</v>
      </c>
      <c r="AZ99" s="8">
        <v>6951.47</v>
      </c>
      <c r="BA99" s="8">
        <v>28524.05</v>
      </c>
      <c r="BB99" s="8">
        <v>9434.7199999999993</v>
      </c>
      <c r="BC99" s="8">
        <v>5041.99</v>
      </c>
      <c r="BD99" s="8">
        <v>71834.19</v>
      </c>
      <c r="BE99" s="8">
        <v>7253.86</v>
      </c>
      <c r="BF99" s="8">
        <v>5352.67</v>
      </c>
      <c r="BG99" s="8">
        <v>6694.78</v>
      </c>
      <c r="BH99" s="8">
        <v>176707.58</v>
      </c>
      <c r="BI99" s="8">
        <v>5821.19</v>
      </c>
      <c r="BJ99" s="8">
        <v>18691.36</v>
      </c>
      <c r="BK99" s="8">
        <v>4635.42</v>
      </c>
      <c r="BL99" s="8">
        <v>19539.55</v>
      </c>
      <c r="BM99" s="8">
        <v>97490.63</v>
      </c>
      <c r="BN99" s="8">
        <v>7214.38</v>
      </c>
      <c r="BO99" s="8">
        <v>36714.03</v>
      </c>
      <c r="BP99" s="8">
        <v>5501.08</v>
      </c>
      <c r="BS99" s="7">
        <v>44712</v>
      </c>
      <c r="BT99" s="8">
        <v>7169.28</v>
      </c>
    </row>
    <row r="100" spans="5:72" x14ac:dyDescent="0.25">
      <c r="E100" s="7">
        <v>44742</v>
      </c>
      <c r="F100" s="8">
        <v>10800</v>
      </c>
      <c r="G100" s="8">
        <v>401</v>
      </c>
      <c r="H100" s="8">
        <v>830.00000000000011</v>
      </c>
      <c r="I100" s="8">
        <v>3520.0000000000005</v>
      </c>
      <c r="J100" s="8">
        <v>186</v>
      </c>
      <c r="K100" s="8">
        <v>80</v>
      </c>
      <c r="L100" s="8">
        <v>244</v>
      </c>
      <c r="M100" s="8">
        <v>240</v>
      </c>
      <c r="N100" s="8">
        <v>42</v>
      </c>
      <c r="O100" s="8">
        <v>135</v>
      </c>
      <c r="P100" s="8">
        <v>967</v>
      </c>
      <c r="Q100" s="8">
        <v>219</v>
      </c>
      <c r="R100" s="8">
        <v>5860</v>
      </c>
      <c r="S100" s="8">
        <v>1863</v>
      </c>
      <c r="T100" s="8">
        <v>1016</v>
      </c>
      <c r="U100" s="8">
        <v>475</v>
      </c>
      <c r="V100" s="8">
        <v>568</v>
      </c>
      <c r="W100" s="8">
        <v>4916</v>
      </c>
      <c r="X100" s="8">
        <v>83</v>
      </c>
      <c r="Y100" s="8">
        <v>204</v>
      </c>
      <c r="Z100" s="8">
        <v>454</v>
      </c>
      <c r="AA100" s="8">
        <v>2138.6600000000003</v>
      </c>
      <c r="AB100" s="8">
        <v>1399</v>
      </c>
      <c r="AC100" s="8">
        <v>619</v>
      </c>
      <c r="AD100" s="8">
        <v>117</v>
      </c>
      <c r="AE100" s="8">
        <v>256</v>
      </c>
      <c r="AF100" s="8">
        <v>3721</v>
      </c>
      <c r="AG100" s="8">
        <v>1019.9999999999999</v>
      </c>
      <c r="AH100" s="8">
        <v>127</v>
      </c>
      <c r="AI100" s="8">
        <v>2478</v>
      </c>
      <c r="AL100" s="7">
        <v>44742</v>
      </c>
      <c r="AM100" s="8">
        <v>167343.9</v>
      </c>
      <c r="AN100" s="8">
        <v>11247.24</v>
      </c>
      <c r="AO100" s="8">
        <v>26210.03</v>
      </c>
      <c r="AP100" s="8">
        <v>79470.880000000005</v>
      </c>
      <c r="AQ100" s="8">
        <v>18496.48</v>
      </c>
      <c r="AR100" s="8">
        <v>4726.05</v>
      </c>
      <c r="AS100" s="8">
        <v>4853.16</v>
      </c>
      <c r="AT100" s="8">
        <v>14304.33</v>
      </c>
      <c r="AU100" s="8">
        <v>29171</v>
      </c>
      <c r="AV100" s="8">
        <v>2654.4</v>
      </c>
      <c r="AW100" s="8">
        <v>38394.980000000003</v>
      </c>
      <c r="AX100" s="8">
        <v>24542.43</v>
      </c>
      <c r="AY100" s="8">
        <v>7607.29</v>
      </c>
      <c r="AZ100" s="8">
        <v>5948.89</v>
      </c>
      <c r="BA100" s="8">
        <v>27933.03</v>
      </c>
      <c r="BB100" s="8">
        <v>8845.75</v>
      </c>
      <c r="BC100" s="8">
        <v>4759.9399999999996</v>
      </c>
      <c r="BD100" s="8">
        <v>61742.21</v>
      </c>
      <c r="BE100" s="8">
        <v>6940.92</v>
      </c>
      <c r="BF100" s="8">
        <v>4781.21</v>
      </c>
      <c r="BG100" s="8">
        <v>6039.32</v>
      </c>
      <c r="BH100" s="8">
        <v>157299.1</v>
      </c>
      <c r="BI100" s="8">
        <v>5174.8900000000003</v>
      </c>
      <c r="BJ100" s="8">
        <v>18358.96</v>
      </c>
      <c r="BK100" s="8">
        <v>4120.0600000000004</v>
      </c>
      <c r="BL100" s="8">
        <v>19190.150000000001</v>
      </c>
      <c r="BM100" s="8">
        <v>94913.69</v>
      </c>
      <c r="BN100" s="8">
        <v>6955.26</v>
      </c>
      <c r="BO100" s="8">
        <v>35541.17</v>
      </c>
      <c r="BP100" s="8">
        <v>5006.12</v>
      </c>
      <c r="BS100" s="7">
        <v>44742</v>
      </c>
      <c r="BT100" s="8">
        <v>7423.43</v>
      </c>
    </row>
    <row r="101" spans="5:72" x14ac:dyDescent="0.25">
      <c r="E101" s="7">
        <v>44771</v>
      </c>
      <c r="F101" s="8">
        <v>10844</v>
      </c>
      <c r="G101" s="8">
        <v>396</v>
      </c>
      <c r="H101" s="8">
        <v>770</v>
      </c>
      <c r="I101" s="8">
        <v>3221</v>
      </c>
      <c r="J101" s="8">
        <v>162</v>
      </c>
      <c r="K101" s="8">
        <v>88</v>
      </c>
      <c r="L101" s="8">
        <v>259</v>
      </c>
      <c r="M101" s="8">
        <v>261</v>
      </c>
      <c r="N101" s="8">
        <v>45</v>
      </c>
      <c r="O101" s="8">
        <v>141</v>
      </c>
      <c r="P101" s="8">
        <v>1040</v>
      </c>
      <c r="Q101" s="8">
        <v>250</v>
      </c>
      <c r="R101" s="8">
        <v>6806</v>
      </c>
      <c r="S101" s="8">
        <v>1884</v>
      </c>
      <c r="T101" s="8">
        <v>1006</v>
      </c>
      <c r="U101" s="8">
        <v>541</v>
      </c>
      <c r="V101" s="8">
        <v>640</v>
      </c>
      <c r="W101" s="8">
        <v>4924</v>
      </c>
      <c r="X101" s="8">
        <v>89</v>
      </c>
      <c r="Y101" s="8">
        <v>221</v>
      </c>
      <c r="Z101" s="8">
        <v>505</v>
      </c>
      <c r="AA101" s="8">
        <v>2175.19</v>
      </c>
      <c r="AB101" s="8">
        <v>1543</v>
      </c>
      <c r="AC101" s="8">
        <v>564</v>
      </c>
      <c r="AD101" s="8">
        <v>127</v>
      </c>
      <c r="AE101" s="8">
        <v>263</v>
      </c>
      <c r="AF101" s="8">
        <v>4004</v>
      </c>
      <c r="AG101" s="8">
        <v>1090</v>
      </c>
      <c r="AH101" s="8">
        <v>121</v>
      </c>
      <c r="AI101" s="8">
        <v>2598</v>
      </c>
      <c r="AL101" s="7">
        <v>44771</v>
      </c>
      <c r="AM101" s="8">
        <v>168025.60000000001</v>
      </c>
      <c r="AN101" s="8">
        <v>11098.95</v>
      </c>
      <c r="AO101" s="8">
        <v>24285.62</v>
      </c>
      <c r="AP101" s="8">
        <v>72573.56</v>
      </c>
      <c r="AQ101" s="8">
        <v>16064.48</v>
      </c>
      <c r="AR101" s="8">
        <v>5180.9399999999996</v>
      </c>
      <c r="AS101" s="8">
        <v>5143.32</v>
      </c>
      <c r="AT101" s="8">
        <v>15588.43</v>
      </c>
      <c r="AU101" s="8">
        <v>30975.38</v>
      </c>
      <c r="AV101" s="8">
        <v>2778.1</v>
      </c>
      <c r="AW101" s="8">
        <v>41296.49</v>
      </c>
      <c r="AX101" s="8">
        <v>27859.02</v>
      </c>
      <c r="AY101" s="8">
        <v>8797.66</v>
      </c>
      <c r="AZ101" s="8">
        <v>6015.94</v>
      </c>
      <c r="BA101" s="8">
        <v>27658.09</v>
      </c>
      <c r="BB101" s="8">
        <v>10087.06</v>
      </c>
      <c r="BC101" s="8">
        <v>5356.18</v>
      </c>
      <c r="BD101" s="8">
        <v>61525.86</v>
      </c>
      <c r="BE101" s="8">
        <v>7469.75</v>
      </c>
      <c r="BF101" s="8">
        <v>5180.5200000000004</v>
      </c>
      <c r="BG101" s="8">
        <v>6712.86</v>
      </c>
      <c r="BH101" s="8">
        <v>159693.21</v>
      </c>
      <c r="BI101" s="8">
        <v>5610.15</v>
      </c>
      <c r="BJ101" s="8">
        <v>16744.46</v>
      </c>
      <c r="BK101" s="8">
        <v>4489.1499999999996</v>
      </c>
      <c r="BL101" s="8">
        <v>19672.13</v>
      </c>
      <c r="BM101" s="8">
        <v>102027.8</v>
      </c>
      <c r="BN101" s="8">
        <v>7432.58</v>
      </c>
      <c r="BO101" s="8">
        <v>33743.19</v>
      </c>
      <c r="BP101" s="8">
        <v>5248.61</v>
      </c>
      <c r="BS101" s="7">
        <v>44771</v>
      </c>
      <c r="BT101" s="8">
        <v>7284.15</v>
      </c>
    </row>
    <row r="102" spans="5:72" x14ac:dyDescent="0.25">
      <c r="E102" s="7">
        <v>44804</v>
      </c>
      <c r="F102" s="8">
        <v>10644</v>
      </c>
      <c r="G102" s="8">
        <v>419.00000000000006</v>
      </c>
      <c r="H102" s="8">
        <v>776</v>
      </c>
      <c r="I102" s="8">
        <v>3451</v>
      </c>
      <c r="J102" s="8">
        <v>151</v>
      </c>
      <c r="K102" s="8">
        <v>76</v>
      </c>
      <c r="L102" s="8">
        <v>231.99999999999997</v>
      </c>
      <c r="M102" s="8">
        <v>252</v>
      </c>
      <c r="N102" s="8">
        <v>44</v>
      </c>
      <c r="O102" s="8">
        <v>122</v>
      </c>
      <c r="P102" s="8">
        <v>991</v>
      </c>
      <c r="Q102" s="8">
        <v>246</v>
      </c>
      <c r="R102" s="8">
        <v>5812</v>
      </c>
      <c r="S102" s="8">
        <v>1476</v>
      </c>
      <c r="T102" s="8">
        <v>903.99999999999989</v>
      </c>
      <c r="U102" s="8">
        <v>521</v>
      </c>
      <c r="V102" s="8">
        <v>608</v>
      </c>
      <c r="W102" s="8">
        <v>4771</v>
      </c>
      <c r="X102" s="8">
        <v>77</v>
      </c>
      <c r="Y102" s="8">
        <v>202.99999999999997</v>
      </c>
      <c r="Z102" s="8">
        <v>457</v>
      </c>
      <c r="AA102" s="8">
        <v>2286.11</v>
      </c>
      <c r="AB102" s="8">
        <v>1491</v>
      </c>
      <c r="AC102" s="8">
        <v>598</v>
      </c>
      <c r="AD102" s="8">
        <v>108</v>
      </c>
      <c r="AE102" s="8">
        <v>249.00000000000003</v>
      </c>
      <c r="AF102" s="8">
        <v>3926</v>
      </c>
      <c r="AG102" s="8">
        <v>1056</v>
      </c>
      <c r="AH102" s="8">
        <v>115.99999999999999</v>
      </c>
      <c r="AI102" s="8">
        <v>2504</v>
      </c>
      <c r="AL102" s="7">
        <v>44804</v>
      </c>
      <c r="AM102" s="8">
        <v>164928.20000000001</v>
      </c>
      <c r="AN102" s="8">
        <v>11735.75</v>
      </c>
      <c r="AO102" s="8">
        <v>24278.81</v>
      </c>
      <c r="AP102" s="8">
        <v>77658.5</v>
      </c>
      <c r="AQ102" s="8">
        <v>14963.22</v>
      </c>
      <c r="AR102" s="8">
        <v>4474.43</v>
      </c>
      <c r="AS102" s="8">
        <v>4558.3</v>
      </c>
      <c r="AT102" s="8">
        <v>15081.41</v>
      </c>
      <c r="AU102" s="8">
        <v>29916.85</v>
      </c>
      <c r="AV102" s="8">
        <v>2394.15</v>
      </c>
      <c r="AW102" s="8">
        <v>39455.730000000003</v>
      </c>
      <c r="AX102" s="8">
        <v>23814.09</v>
      </c>
      <c r="AY102" s="8">
        <v>7512.79</v>
      </c>
      <c r="AZ102" s="8">
        <v>4713.13</v>
      </c>
      <c r="BA102" s="8">
        <v>24842.79</v>
      </c>
      <c r="BB102" s="8">
        <v>9710.56</v>
      </c>
      <c r="BC102" s="8">
        <v>5069.6099999999997</v>
      </c>
      <c r="BD102" s="8">
        <v>59608.25</v>
      </c>
      <c r="BE102" s="8">
        <v>6443.04</v>
      </c>
      <c r="BF102" s="8">
        <v>4768.8500000000004</v>
      </c>
      <c r="BG102" s="8">
        <v>6075.48</v>
      </c>
      <c r="BH102" s="8">
        <v>166071.1</v>
      </c>
      <c r="BI102" s="8">
        <v>5382.54</v>
      </c>
      <c r="BJ102" s="8">
        <v>17604.099999999999</v>
      </c>
      <c r="BK102" s="8">
        <v>3825.14</v>
      </c>
      <c r="BL102" s="8">
        <v>18564.55</v>
      </c>
      <c r="BM102" s="8">
        <v>99916.69</v>
      </c>
      <c r="BN102" s="8">
        <v>7204.15</v>
      </c>
      <c r="BO102" s="8">
        <v>32173.31</v>
      </c>
      <c r="BP102" s="8">
        <v>5058.78</v>
      </c>
      <c r="BS102" s="7">
        <v>44804</v>
      </c>
      <c r="BT102" s="8">
        <v>6893.81</v>
      </c>
    </row>
    <row r="103" spans="5:72" x14ac:dyDescent="0.25">
      <c r="E103" s="7">
        <v>44834</v>
      </c>
      <c r="F103" s="8">
        <v>9944</v>
      </c>
      <c r="G103" s="8">
        <v>388</v>
      </c>
      <c r="H103" s="8">
        <v>790</v>
      </c>
      <c r="I103" s="8">
        <v>3226</v>
      </c>
      <c r="J103" s="8">
        <v>121</v>
      </c>
      <c r="K103" s="8">
        <v>71</v>
      </c>
      <c r="L103" s="8">
        <v>220.00000000000003</v>
      </c>
      <c r="M103" s="8">
        <v>216</v>
      </c>
      <c r="N103" s="8">
        <v>41</v>
      </c>
      <c r="O103" s="8">
        <v>99</v>
      </c>
      <c r="P103" s="8">
        <v>856</v>
      </c>
      <c r="Q103" s="8">
        <v>225.99999999999997</v>
      </c>
      <c r="R103" s="8">
        <v>4801</v>
      </c>
      <c r="S103" s="8">
        <v>1238</v>
      </c>
      <c r="T103" s="8">
        <v>894</v>
      </c>
      <c r="U103" s="8">
        <v>476.99999999999994</v>
      </c>
      <c r="V103" s="8">
        <v>482</v>
      </c>
      <c r="W103" s="8">
        <v>4896</v>
      </c>
      <c r="X103" s="8">
        <v>70</v>
      </c>
      <c r="Y103" s="8">
        <v>174</v>
      </c>
      <c r="Z103" s="8">
        <v>389</v>
      </c>
      <c r="AA103" s="8">
        <v>2249.73</v>
      </c>
      <c r="AB103" s="8">
        <v>1510</v>
      </c>
      <c r="AC103" s="8">
        <v>567</v>
      </c>
      <c r="AD103" s="8">
        <v>88</v>
      </c>
      <c r="AE103" s="8">
        <v>206.99999999999997</v>
      </c>
      <c r="AF103" s="8">
        <v>3969</v>
      </c>
      <c r="AG103" s="8">
        <v>889</v>
      </c>
      <c r="AH103" s="8">
        <v>101</v>
      </c>
      <c r="AI103" s="8">
        <v>2302</v>
      </c>
      <c r="AL103" s="7">
        <v>44834</v>
      </c>
      <c r="AM103" s="8">
        <v>154083.1</v>
      </c>
      <c r="AN103" s="8">
        <v>10881.16</v>
      </c>
      <c r="AO103" s="8">
        <v>24510.45</v>
      </c>
      <c r="AP103" s="8">
        <v>72457.69</v>
      </c>
      <c r="AQ103" s="8">
        <v>12049.89</v>
      </c>
      <c r="AR103" s="8">
        <v>4185.0200000000004</v>
      </c>
      <c r="AS103" s="8">
        <v>4315.8</v>
      </c>
      <c r="AT103" s="8">
        <v>12931.3</v>
      </c>
      <c r="AU103" s="8">
        <v>27984.53</v>
      </c>
      <c r="AV103" s="8">
        <v>1938.11</v>
      </c>
      <c r="AW103" s="8">
        <v>34076.15</v>
      </c>
      <c r="AX103" s="8">
        <v>21828.68</v>
      </c>
      <c r="AY103" s="8">
        <v>6205.93</v>
      </c>
      <c r="AZ103" s="8">
        <v>3951.6</v>
      </c>
      <c r="BA103" s="8">
        <v>24573.37</v>
      </c>
      <c r="BB103" s="8">
        <v>8899.7900000000009</v>
      </c>
      <c r="BC103" s="8">
        <v>4006.85</v>
      </c>
      <c r="BD103" s="8">
        <v>61170.66</v>
      </c>
      <c r="BE103" s="8">
        <v>5823</v>
      </c>
      <c r="BF103" s="8">
        <v>4086.88</v>
      </c>
      <c r="BG103" s="8">
        <v>6275.79</v>
      </c>
      <c r="BH103" s="8">
        <v>161367.54999999999</v>
      </c>
      <c r="BI103" s="8">
        <v>5397.48</v>
      </c>
      <c r="BJ103" s="8">
        <v>16522.509999999998</v>
      </c>
      <c r="BK103" s="8">
        <v>3118.74</v>
      </c>
      <c r="BL103" s="8">
        <v>15410.69</v>
      </c>
      <c r="BM103" s="8">
        <v>100873.1</v>
      </c>
      <c r="BN103" s="8">
        <v>6060.62</v>
      </c>
      <c r="BO103" s="8">
        <v>28000.67</v>
      </c>
      <c r="BP103" s="8">
        <v>4650.68</v>
      </c>
      <c r="BS103" s="7">
        <v>44834</v>
      </c>
      <c r="BT103" s="8">
        <v>7094.53</v>
      </c>
    </row>
    <row r="104" spans="5:72" x14ac:dyDescent="0.25">
      <c r="E104" s="7">
        <v>44865</v>
      </c>
      <c r="F104" s="8">
        <v>10254</v>
      </c>
      <c r="G104" s="8">
        <v>418</v>
      </c>
      <c r="H104" s="8">
        <v>814</v>
      </c>
      <c r="I104" s="8">
        <v>3434.0000000000005</v>
      </c>
      <c r="J104" s="8">
        <v>130</v>
      </c>
      <c r="K104" s="8">
        <v>77</v>
      </c>
      <c r="L104" s="8">
        <v>219</v>
      </c>
      <c r="M104" s="8">
        <v>233</v>
      </c>
      <c r="N104" s="8">
        <v>42</v>
      </c>
      <c r="O104" s="8">
        <v>106</v>
      </c>
      <c r="P104" s="8">
        <v>872.00000000000011</v>
      </c>
      <c r="Q104" s="8">
        <v>235</v>
      </c>
      <c r="R104" s="8">
        <v>4929</v>
      </c>
      <c r="S104" s="8">
        <v>1305</v>
      </c>
      <c r="T104" s="8">
        <v>811</v>
      </c>
      <c r="U104" s="8">
        <v>544</v>
      </c>
      <c r="V104" s="8">
        <v>492</v>
      </c>
      <c r="W104" s="8">
        <v>4537</v>
      </c>
      <c r="X104" s="8">
        <v>78</v>
      </c>
      <c r="Y104" s="8">
        <v>194</v>
      </c>
      <c r="Z104" s="8">
        <v>392</v>
      </c>
      <c r="AA104" s="8">
        <v>2400.94</v>
      </c>
      <c r="AB104" s="8">
        <v>1560</v>
      </c>
      <c r="AC104" s="8">
        <v>520</v>
      </c>
      <c r="AD104" s="8">
        <v>94</v>
      </c>
      <c r="AE104" s="8">
        <v>215</v>
      </c>
      <c r="AF104" s="8">
        <v>3974</v>
      </c>
      <c r="AG104" s="8">
        <v>939</v>
      </c>
      <c r="AH104" s="8">
        <v>102</v>
      </c>
      <c r="AI104" s="8">
        <v>2572</v>
      </c>
      <c r="AL104" s="7">
        <v>44865</v>
      </c>
      <c r="AM104" s="8">
        <v>158887.4</v>
      </c>
      <c r="AN104" s="8">
        <v>11719.71</v>
      </c>
      <c r="AO104" s="8">
        <v>25243.64</v>
      </c>
      <c r="AP104" s="8">
        <v>76990.81</v>
      </c>
      <c r="AQ104" s="8">
        <v>12889.57</v>
      </c>
      <c r="AR104" s="8">
        <v>4526.53</v>
      </c>
      <c r="AS104" s="8">
        <v>4277.91</v>
      </c>
      <c r="AT104" s="8">
        <v>13910.86</v>
      </c>
      <c r="AU104" s="8">
        <v>28266.71</v>
      </c>
      <c r="AV104" s="8">
        <v>2072.4</v>
      </c>
      <c r="AW104" s="8">
        <v>34713.83</v>
      </c>
      <c r="AX104" s="8">
        <v>22688.86</v>
      </c>
      <c r="AY104" s="8">
        <v>6371.39</v>
      </c>
      <c r="AZ104" s="8">
        <v>4167.16</v>
      </c>
      <c r="BA104" s="8">
        <v>22291.43</v>
      </c>
      <c r="BB104" s="8">
        <v>13719.1</v>
      </c>
      <c r="BC104" s="8">
        <v>4071.07</v>
      </c>
      <c r="BD104" s="8">
        <v>56691.02</v>
      </c>
      <c r="BE104" s="8">
        <v>6539.27</v>
      </c>
      <c r="BF104" s="8">
        <v>4558.53</v>
      </c>
      <c r="BG104" s="8">
        <v>6314.48</v>
      </c>
      <c r="BH104" s="8">
        <v>170714.08</v>
      </c>
      <c r="BI104" s="8">
        <v>5544.02</v>
      </c>
      <c r="BJ104" s="8">
        <v>15058.48</v>
      </c>
      <c r="BK104" s="8">
        <v>3312.3</v>
      </c>
      <c r="BL104" s="8">
        <v>15968.27</v>
      </c>
      <c r="BM104" s="8">
        <v>100777.1</v>
      </c>
      <c r="BN104" s="8">
        <v>6405.66</v>
      </c>
      <c r="BO104" s="8">
        <v>28015.62</v>
      </c>
      <c r="BP104" s="8">
        <v>5196.16</v>
      </c>
      <c r="BS104" s="7">
        <v>44865</v>
      </c>
      <c r="BT104" s="8">
        <v>7573.05</v>
      </c>
    </row>
    <row r="105" spans="5:72" x14ac:dyDescent="0.25">
      <c r="E105" s="7">
        <v>44895</v>
      </c>
      <c r="F105" s="8">
        <v>11166</v>
      </c>
      <c r="G105" s="8">
        <v>444.00000000000006</v>
      </c>
      <c r="H105" s="8">
        <v>823</v>
      </c>
      <c r="I105" s="8">
        <v>3390.9999999999995</v>
      </c>
      <c r="J105" s="8">
        <v>121</v>
      </c>
      <c r="K105" s="8">
        <v>95</v>
      </c>
      <c r="L105" s="8">
        <v>241</v>
      </c>
      <c r="M105" s="8">
        <v>252</v>
      </c>
      <c r="N105" s="8">
        <v>47</v>
      </c>
      <c r="O105" s="8">
        <v>121</v>
      </c>
      <c r="P105" s="8">
        <v>932</v>
      </c>
      <c r="Q105" s="8">
        <v>262</v>
      </c>
      <c r="R105" s="8">
        <v>5840</v>
      </c>
      <c r="S105" s="8">
        <v>1272</v>
      </c>
      <c r="T105" s="8">
        <v>978.99999999999989</v>
      </c>
      <c r="U105" s="8">
        <v>541</v>
      </c>
      <c r="V105" s="8">
        <v>553</v>
      </c>
      <c r="W105" s="8">
        <v>5585</v>
      </c>
      <c r="X105" s="8">
        <v>91</v>
      </c>
      <c r="Y105" s="8">
        <v>223</v>
      </c>
      <c r="Z105" s="8">
        <v>442</v>
      </c>
      <c r="AA105" s="8">
        <v>2443.79</v>
      </c>
      <c r="AB105" s="8">
        <v>1589</v>
      </c>
      <c r="AC105" s="8">
        <v>617</v>
      </c>
      <c r="AD105" s="8">
        <v>103</v>
      </c>
      <c r="AE105" s="8">
        <v>227</v>
      </c>
      <c r="AF105" s="8">
        <v>4144</v>
      </c>
      <c r="AG105" s="8">
        <v>1024</v>
      </c>
      <c r="AH105" s="8">
        <v>92</v>
      </c>
      <c r="AI105" s="8">
        <v>2584</v>
      </c>
      <c r="AL105" s="7">
        <v>44895</v>
      </c>
      <c r="AM105" s="8">
        <v>173020.3</v>
      </c>
      <c r="AN105" s="8">
        <v>12454.68</v>
      </c>
      <c r="AO105" s="8">
        <v>25411.88</v>
      </c>
      <c r="AP105" s="8">
        <v>75909.440000000002</v>
      </c>
      <c r="AQ105" s="8">
        <v>12055.64</v>
      </c>
      <c r="AR105" s="8">
        <v>5603.92</v>
      </c>
      <c r="AS105" s="8">
        <v>4705.5200000000004</v>
      </c>
      <c r="AT105" s="8">
        <v>15028.39</v>
      </c>
      <c r="AU105" s="8">
        <v>31556.93</v>
      </c>
      <c r="AV105" s="8">
        <v>2368.0700000000002</v>
      </c>
      <c r="AW105" s="8">
        <v>37133.75</v>
      </c>
      <c r="AX105" s="8">
        <v>25309.88</v>
      </c>
      <c r="AY105" s="8">
        <v>7548.98</v>
      </c>
      <c r="AZ105" s="8">
        <v>4061.79</v>
      </c>
      <c r="BA105" s="8">
        <v>26926.77</v>
      </c>
      <c r="BB105" s="8">
        <v>13643.5</v>
      </c>
      <c r="BC105" s="8">
        <v>4571.88</v>
      </c>
      <c r="BD105" s="8">
        <v>69793.19</v>
      </c>
      <c r="BE105" s="8">
        <v>7607.81</v>
      </c>
      <c r="BF105" s="8">
        <v>5220.1000000000004</v>
      </c>
      <c r="BG105" s="8">
        <v>7131.8</v>
      </c>
      <c r="BH105" s="8">
        <v>172477.38</v>
      </c>
      <c r="BI105" s="8">
        <v>5629.21</v>
      </c>
      <c r="BJ105" s="8">
        <v>17872.18</v>
      </c>
      <c r="BK105" s="8">
        <v>3652.07</v>
      </c>
      <c r="BL105" s="8">
        <v>16836.599999999999</v>
      </c>
      <c r="BM105" s="8">
        <v>104924.2</v>
      </c>
      <c r="BN105" s="8">
        <v>6982.54</v>
      </c>
      <c r="BO105" s="8">
        <v>25200.82</v>
      </c>
      <c r="BP105" s="8">
        <v>5220.3999999999996</v>
      </c>
      <c r="BS105" s="7">
        <v>44895</v>
      </c>
      <c r="BT105" s="8">
        <v>7451.74</v>
      </c>
    </row>
    <row r="106" spans="5:72" x14ac:dyDescent="0.25">
      <c r="E106" s="7">
        <v>44925</v>
      </c>
      <c r="F106" s="8">
        <v>11218</v>
      </c>
      <c r="G106" s="8">
        <v>443</v>
      </c>
      <c r="H106" s="8">
        <v>856</v>
      </c>
      <c r="I106" s="8">
        <v>3282</v>
      </c>
      <c r="J106" s="8">
        <v>112.00000000000001</v>
      </c>
      <c r="K106" s="8">
        <v>97</v>
      </c>
      <c r="L106" s="8">
        <v>236</v>
      </c>
      <c r="M106" s="8">
        <v>249.00000000000003</v>
      </c>
      <c r="N106" s="8">
        <v>45</v>
      </c>
      <c r="O106" s="8">
        <v>123</v>
      </c>
      <c r="P106" s="8">
        <v>917</v>
      </c>
      <c r="Q106" s="8">
        <v>265</v>
      </c>
      <c r="R106" s="8">
        <v>5806</v>
      </c>
      <c r="S106" s="8">
        <v>1217</v>
      </c>
      <c r="T106" s="8">
        <v>1127</v>
      </c>
      <c r="U106" s="8">
        <v>508</v>
      </c>
      <c r="V106" s="8">
        <v>511.00000000000006</v>
      </c>
      <c r="W106" s="8">
        <v>5798</v>
      </c>
      <c r="X106" s="8">
        <v>93</v>
      </c>
      <c r="Y106" s="8">
        <v>218.00000000000003</v>
      </c>
      <c r="Z106" s="8">
        <v>436.00000000000006</v>
      </c>
      <c r="AA106" s="8">
        <v>2349.44</v>
      </c>
      <c r="AB106" s="8">
        <v>1598</v>
      </c>
      <c r="AC106" s="8">
        <v>622</v>
      </c>
      <c r="AD106" s="8">
        <v>102</v>
      </c>
      <c r="AE106" s="8">
        <v>224.00000000000003</v>
      </c>
      <c r="AF106" s="8">
        <v>4182</v>
      </c>
      <c r="AG106" s="8">
        <v>991</v>
      </c>
      <c r="AH106" s="8">
        <v>84</v>
      </c>
      <c r="AI106" s="8">
        <v>2570</v>
      </c>
      <c r="AL106" s="7">
        <v>44925</v>
      </c>
      <c r="AM106" s="8">
        <v>173826.1</v>
      </c>
      <c r="AN106" s="8">
        <v>12433.46</v>
      </c>
      <c r="AO106" s="8">
        <v>26343.14</v>
      </c>
      <c r="AP106" s="8">
        <v>73369.88</v>
      </c>
      <c r="AQ106" s="8">
        <v>11127.52</v>
      </c>
      <c r="AR106" s="8">
        <v>5656.72</v>
      </c>
      <c r="AS106" s="8">
        <v>4577.74</v>
      </c>
      <c r="AT106" s="8">
        <v>14902.96</v>
      </c>
      <c r="AU106" s="8">
        <v>30555.41</v>
      </c>
      <c r="AV106" s="8">
        <v>2422.64</v>
      </c>
      <c r="AW106" s="8">
        <v>36507.83</v>
      </c>
      <c r="AX106" s="8">
        <v>25650.17</v>
      </c>
      <c r="AY106" s="8">
        <v>7505.03</v>
      </c>
      <c r="AZ106" s="8">
        <v>3886.17</v>
      </c>
      <c r="BA106" s="8">
        <v>31002.51</v>
      </c>
      <c r="BB106" s="8">
        <v>12801.8</v>
      </c>
      <c r="BC106" s="8">
        <v>4220.0600000000004</v>
      </c>
      <c r="BD106" s="8">
        <v>72454.94</v>
      </c>
      <c r="BE106" s="8">
        <v>7798.59</v>
      </c>
      <c r="BF106" s="8">
        <v>5105.3</v>
      </c>
      <c r="BG106" s="8">
        <v>7028.63</v>
      </c>
      <c r="BH106" s="8">
        <v>164457.60999999999</v>
      </c>
      <c r="BI106" s="8">
        <v>5656.61</v>
      </c>
      <c r="BJ106" s="8">
        <v>18016.919999999998</v>
      </c>
      <c r="BK106" s="8">
        <v>3590.26</v>
      </c>
      <c r="BL106" s="8">
        <v>16480.03</v>
      </c>
      <c r="BM106" s="8">
        <v>105890.4</v>
      </c>
      <c r="BN106" s="8">
        <v>6760.24</v>
      </c>
      <c r="BO106" s="8">
        <v>23003.4</v>
      </c>
      <c r="BP106" s="8">
        <v>5192.12</v>
      </c>
      <c r="BS106" s="7">
        <v>44925</v>
      </c>
      <c r="BT106" s="8">
        <v>7771.7</v>
      </c>
    </row>
    <row r="107" spans="5:72" x14ac:dyDescent="0.25">
      <c r="E107" s="7">
        <v>44957</v>
      </c>
      <c r="F107" s="8">
        <v>10590</v>
      </c>
      <c r="G107" s="8">
        <v>455.99999999999994</v>
      </c>
      <c r="H107" s="8">
        <v>857</v>
      </c>
      <c r="I107" s="8">
        <v>3096</v>
      </c>
      <c r="J107" s="8">
        <v>125</v>
      </c>
      <c r="K107" s="8">
        <v>101</v>
      </c>
      <c r="L107" s="8">
        <v>279</v>
      </c>
      <c r="M107" s="8">
        <v>254</v>
      </c>
      <c r="N107" s="8">
        <v>53</v>
      </c>
      <c r="O107" s="8">
        <v>146</v>
      </c>
      <c r="P107" s="8">
        <v>942</v>
      </c>
      <c r="Q107" s="8">
        <v>308</v>
      </c>
      <c r="R107" s="8">
        <v>6618.0000000000009</v>
      </c>
      <c r="S107" s="8">
        <v>1412</v>
      </c>
      <c r="T107" s="8">
        <v>1340</v>
      </c>
      <c r="U107" s="8">
        <v>491</v>
      </c>
      <c r="V107" s="8">
        <v>587</v>
      </c>
      <c r="W107" s="8">
        <v>6319</v>
      </c>
      <c r="X107" s="8">
        <v>106</v>
      </c>
      <c r="Y107" s="8">
        <v>263</v>
      </c>
      <c r="Z107" s="8">
        <v>478</v>
      </c>
      <c r="AA107" s="8">
        <v>2379.16</v>
      </c>
      <c r="AB107" s="8">
        <v>1727</v>
      </c>
      <c r="AC107" s="8">
        <v>679</v>
      </c>
      <c r="AD107" s="8">
        <v>117</v>
      </c>
      <c r="AE107" s="8">
        <v>246</v>
      </c>
      <c r="AF107" s="8">
        <v>4109</v>
      </c>
      <c r="AG107" s="8">
        <v>1058</v>
      </c>
      <c r="AH107" s="8">
        <v>93</v>
      </c>
      <c r="AI107" s="8">
        <v>3041</v>
      </c>
      <c r="AL107" s="7">
        <v>44957</v>
      </c>
      <c r="AM107" s="8">
        <v>164125.79999999999</v>
      </c>
      <c r="AN107" s="8">
        <v>12798.86</v>
      </c>
      <c r="AO107" s="8">
        <v>26263.42</v>
      </c>
      <c r="AP107" s="8">
        <v>69223.25</v>
      </c>
      <c r="AQ107" s="8">
        <v>12379.22</v>
      </c>
      <c r="AR107" s="8">
        <v>5864.61</v>
      </c>
      <c r="AS107" s="8">
        <v>5412.7</v>
      </c>
      <c r="AT107" s="8">
        <v>15172.14</v>
      </c>
      <c r="AU107" s="8">
        <v>35442.480000000003</v>
      </c>
      <c r="AV107" s="8">
        <v>2864.74</v>
      </c>
      <c r="AW107" s="8">
        <v>37682.589999999997</v>
      </c>
      <c r="AX107" s="8">
        <v>29797.25</v>
      </c>
      <c r="AY107" s="8">
        <v>8554.65</v>
      </c>
      <c r="AZ107" s="8">
        <v>4508.84</v>
      </c>
      <c r="BA107" s="8">
        <v>36831.83</v>
      </c>
      <c r="BB107" s="8">
        <v>12365.83</v>
      </c>
      <c r="BC107" s="8">
        <v>4842.3599999999997</v>
      </c>
      <c r="BD107" s="8">
        <v>78972.13</v>
      </c>
      <c r="BE107" s="8">
        <v>8847.89</v>
      </c>
      <c r="BF107" s="8">
        <v>6158.78</v>
      </c>
      <c r="BG107" s="8">
        <v>7704.09</v>
      </c>
      <c r="BH107" s="8">
        <v>165838.96</v>
      </c>
      <c r="BI107" s="8">
        <v>6097.35</v>
      </c>
      <c r="BJ107" s="8">
        <v>19661.14</v>
      </c>
      <c r="BK107" s="8">
        <v>4139.4799999999996</v>
      </c>
      <c r="BL107" s="8">
        <v>18046.89</v>
      </c>
      <c r="BM107" s="8">
        <v>103903.8</v>
      </c>
      <c r="BN107" s="8">
        <v>7214.38</v>
      </c>
      <c r="BO107" s="8">
        <v>25309.58</v>
      </c>
      <c r="BP107" s="8">
        <v>6143.67</v>
      </c>
      <c r="BS107" s="7">
        <v>44957</v>
      </c>
      <c r="BT107" s="8">
        <v>7876.28</v>
      </c>
    </row>
    <row r="108" spans="5:72" x14ac:dyDescent="0.25">
      <c r="E108" s="7">
        <v>44985</v>
      </c>
      <c r="F108" s="8">
        <v>10880</v>
      </c>
      <c r="G108" s="8">
        <v>446</v>
      </c>
      <c r="H108" s="8">
        <v>898</v>
      </c>
      <c r="I108" s="8">
        <v>3143</v>
      </c>
      <c r="J108" s="8">
        <v>139</v>
      </c>
      <c r="K108" s="8">
        <v>105</v>
      </c>
      <c r="L108" s="8">
        <v>287</v>
      </c>
      <c r="M108" s="8">
        <v>256</v>
      </c>
      <c r="N108" s="8">
        <v>53</v>
      </c>
      <c r="O108" s="8">
        <v>160</v>
      </c>
      <c r="P108" s="8">
        <v>963.00000000000011</v>
      </c>
      <c r="Q108" s="8">
        <v>292</v>
      </c>
      <c r="R108" s="8">
        <v>6842</v>
      </c>
      <c r="S108" s="8">
        <v>1452</v>
      </c>
      <c r="T108" s="8">
        <v>1269</v>
      </c>
      <c r="U108" s="8">
        <v>512</v>
      </c>
      <c r="V108" s="8">
        <v>561</v>
      </c>
      <c r="W108" s="8">
        <v>5712</v>
      </c>
      <c r="X108" s="8">
        <v>145</v>
      </c>
      <c r="Y108" s="8">
        <v>268</v>
      </c>
      <c r="Z108" s="8">
        <v>497</v>
      </c>
      <c r="AA108" s="8">
        <v>2526.6799999999998</v>
      </c>
      <c r="AB108" s="8">
        <v>1763</v>
      </c>
      <c r="AC108" s="8">
        <v>784</v>
      </c>
      <c r="AD108" s="8">
        <v>123</v>
      </c>
      <c r="AE108" s="8">
        <v>254.99999999999997</v>
      </c>
      <c r="AF108" s="8">
        <v>4136</v>
      </c>
      <c r="AG108" s="8">
        <v>1018</v>
      </c>
      <c r="AH108" s="8">
        <v>100</v>
      </c>
      <c r="AI108" s="8">
        <v>3089</v>
      </c>
      <c r="AL108" s="7">
        <v>44985</v>
      </c>
      <c r="AM108" s="8">
        <v>168621.8</v>
      </c>
      <c r="AN108" s="8">
        <v>12538.35</v>
      </c>
      <c r="AO108" s="8">
        <v>27449.29</v>
      </c>
      <c r="AP108" s="8">
        <v>70285.69</v>
      </c>
      <c r="AQ108" s="8">
        <v>13839.65</v>
      </c>
      <c r="AR108" s="8">
        <v>6075.37</v>
      </c>
      <c r="AS108" s="8">
        <v>5570.5</v>
      </c>
      <c r="AT108" s="8">
        <v>15285.68</v>
      </c>
      <c r="AU108" s="8">
        <v>35448.61</v>
      </c>
      <c r="AV108" s="8">
        <v>3143.77</v>
      </c>
      <c r="AW108" s="8">
        <v>38528.800000000003</v>
      </c>
      <c r="AX108" s="8">
        <v>28239.48</v>
      </c>
      <c r="AY108" s="8">
        <v>8828.18</v>
      </c>
      <c r="AZ108" s="8">
        <v>4638.17</v>
      </c>
      <c r="BA108" s="8">
        <v>34907.089999999997</v>
      </c>
      <c r="BB108" s="8">
        <v>12912.68</v>
      </c>
      <c r="BC108" s="8">
        <v>4627.8100000000004</v>
      </c>
      <c r="BD108" s="8">
        <v>71447.56</v>
      </c>
      <c r="BE108" s="8">
        <v>12127.99</v>
      </c>
      <c r="BF108" s="8">
        <v>6290.36</v>
      </c>
      <c r="BG108" s="8">
        <v>8018.45</v>
      </c>
      <c r="BH108" s="8">
        <v>175134.1</v>
      </c>
      <c r="BI108" s="8">
        <v>6225.28</v>
      </c>
      <c r="BJ108" s="8">
        <v>22625.94</v>
      </c>
      <c r="BK108" s="8">
        <v>4351.41</v>
      </c>
      <c r="BL108" s="8">
        <v>18661.77</v>
      </c>
      <c r="BM108" s="8">
        <v>104645.6</v>
      </c>
      <c r="BN108" s="8">
        <v>6941.62</v>
      </c>
      <c r="BO108" s="8">
        <v>27011.46</v>
      </c>
      <c r="BP108" s="8">
        <v>6242.27</v>
      </c>
      <c r="BS108" s="7">
        <v>44985</v>
      </c>
      <c r="BT108" s="8">
        <v>7631.74</v>
      </c>
    </row>
    <row r="109" spans="5:72" x14ac:dyDescent="0.25">
      <c r="E109" s="7">
        <v>45016</v>
      </c>
      <c r="F109" s="8">
        <v>11232</v>
      </c>
      <c r="G109" s="8">
        <v>404</v>
      </c>
      <c r="H109" s="8">
        <v>983</v>
      </c>
      <c r="I109" s="8">
        <v>2840</v>
      </c>
      <c r="J109" s="8">
        <v>146</v>
      </c>
      <c r="K109" s="8">
        <v>106</v>
      </c>
      <c r="L109" s="8">
        <v>261</v>
      </c>
      <c r="M109" s="8">
        <v>239</v>
      </c>
      <c r="N109" s="8">
        <v>48</v>
      </c>
      <c r="O109" s="8">
        <v>167</v>
      </c>
      <c r="P109" s="8">
        <v>1008</v>
      </c>
      <c r="Q109" s="8">
        <v>264</v>
      </c>
      <c r="R109" s="8">
        <v>6572</v>
      </c>
      <c r="S109" s="8">
        <v>1256</v>
      </c>
      <c r="T109" s="8">
        <v>1102</v>
      </c>
      <c r="U109" s="8">
        <v>592</v>
      </c>
      <c r="V109" s="8">
        <v>563</v>
      </c>
      <c r="W109" s="8">
        <v>5478</v>
      </c>
      <c r="X109" s="8">
        <v>149</v>
      </c>
      <c r="Y109" s="8">
        <v>279</v>
      </c>
      <c r="Z109" s="8">
        <v>459.99999999999994</v>
      </c>
      <c r="AA109" s="8">
        <v>2327.6800000000003</v>
      </c>
      <c r="AB109" s="8">
        <v>1716</v>
      </c>
      <c r="AC109" s="8">
        <v>614</v>
      </c>
      <c r="AD109" s="8">
        <v>119</v>
      </c>
      <c r="AE109" s="8">
        <v>266</v>
      </c>
      <c r="AF109" s="8">
        <v>4190</v>
      </c>
      <c r="AG109" s="8">
        <v>1060</v>
      </c>
      <c r="AH109" s="8">
        <v>89</v>
      </c>
      <c r="AI109" s="8">
        <v>2987</v>
      </c>
      <c r="AL109" s="7">
        <v>45016</v>
      </c>
      <c r="AM109" s="8">
        <v>174078.8</v>
      </c>
      <c r="AN109" s="8">
        <v>11300.72</v>
      </c>
      <c r="AO109" s="8">
        <v>30040.46</v>
      </c>
      <c r="AP109" s="8">
        <v>63511.5</v>
      </c>
      <c r="AQ109" s="8">
        <v>14480.77</v>
      </c>
      <c r="AR109" s="8">
        <v>6048.25</v>
      </c>
      <c r="AS109" s="8">
        <v>5065.05</v>
      </c>
      <c r="AT109" s="8">
        <v>14270.25</v>
      </c>
      <c r="AU109" s="8">
        <v>31742.12</v>
      </c>
      <c r="AV109" s="8">
        <v>3281.34</v>
      </c>
      <c r="AW109" s="8">
        <v>40322.480000000003</v>
      </c>
      <c r="AX109" s="8">
        <v>25269.08</v>
      </c>
      <c r="AY109" s="8">
        <v>8460.61</v>
      </c>
      <c r="AZ109" s="8">
        <v>4011.63</v>
      </c>
      <c r="BA109" s="8">
        <v>30340.33</v>
      </c>
      <c r="BB109" s="8">
        <v>14908.56</v>
      </c>
      <c r="BC109" s="8">
        <v>4631.1499999999996</v>
      </c>
      <c r="BD109" s="8">
        <v>68520.63</v>
      </c>
      <c r="BE109" s="8">
        <v>12469.39</v>
      </c>
      <c r="BF109" s="8">
        <v>6566.37</v>
      </c>
      <c r="BG109" s="8">
        <v>7415.54</v>
      </c>
      <c r="BH109" s="8">
        <v>159604.82</v>
      </c>
      <c r="BI109" s="8">
        <v>6051</v>
      </c>
      <c r="BJ109" s="8">
        <v>17428.25</v>
      </c>
      <c r="BK109" s="8">
        <v>4201.29</v>
      </c>
      <c r="BL109" s="8">
        <v>19444.82</v>
      </c>
      <c r="BM109" s="8">
        <v>105925.9</v>
      </c>
      <c r="BN109" s="8">
        <v>7228.02</v>
      </c>
      <c r="BO109" s="8">
        <v>24104.36</v>
      </c>
      <c r="BP109" s="8">
        <v>6036.41</v>
      </c>
      <c r="BS109" s="7">
        <v>45016</v>
      </c>
      <c r="BT109" s="8">
        <v>7870.57</v>
      </c>
    </row>
    <row r="110" spans="5:72" x14ac:dyDescent="0.25">
      <c r="E110" s="7">
        <v>45044</v>
      </c>
      <c r="F110" s="8">
        <v>11746</v>
      </c>
      <c r="G110" s="8">
        <v>423.00000000000006</v>
      </c>
      <c r="H110" s="8">
        <v>1014</v>
      </c>
      <c r="I110" s="8">
        <v>2927</v>
      </c>
      <c r="J110" s="8">
        <v>159</v>
      </c>
      <c r="K110" s="8">
        <v>114.99999999999999</v>
      </c>
      <c r="L110" s="8">
        <v>257</v>
      </c>
      <c r="M110" s="8">
        <v>234</v>
      </c>
      <c r="N110" s="8">
        <v>48</v>
      </c>
      <c r="O110" s="8">
        <v>164</v>
      </c>
      <c r="P110" s="8">
        <v>1052</v>
      </c>
      <c r="Q110" s="8">
        <v>262</v>
      </c>
      <c r="R110" s="8">
        <v>6740.0000000000009</v>
      </c>
      <c r="S110" s="8">
        <v>1314</v>
      </c>
      <c r="T110" s="8">
        <v>1211</v>
      </c>
      <c r="U110" s="8">
        <v>632</v>
      </c>
      <c r="V110" s="8">
        <v>574</v>
      </c>
      <c r="W110" s="8">
        <v>5049</v>
      </c>
      <c r="X110" s="8">
        <v>152</v>
      </c>
      <c r="Y110" s="8">
        <v>276</v>
      </c>
      <c r="Z110" s="8">
        <v>486.00000000000006</v>
      </c>
      <c r="AA110" s="8">
        <v>2467.2799999999997</v>
      </c>
      <c r="AB110" s="8">
        <v>1680.9999999999998</v>
      </c>
      <c r="AC110" s="8">
        <v>628</v>
      </c>
      <c r="AD110" s="8">
        <v>128</v>
      </c>
      <c r="AE110" s="8">
        <v>281</v>
      </c>
      <c r="AF110" s="8">
        <v>4437</v>
      </c>
      <c r="AG110" s="8">
        <v>1082</v>
      </c>
      <c r="AH110" s="8">
        <v>96</v>
      </c>
      <c r="AI110" s="8">
        <v>3247</v>
      </c>
      <c r="AL110" s="7">
        <v>45044</v>
      </c>
      <c r="AM110" s="8">
        <v>182044.9</v>
      </c>
      <c r="AN110" s="8">
        <v>11741.1</v>
      </c>
      <c r="AO110" s="8">
        <v>30929.68</v>
      </c>
      <c r="AP110" s="8">
        <v>65457.18</v>
      </c>
      <c r="AQ110" s="8">
        <v>15777.26</v>
      </c>
      <c r="AR110" s="8">
        <v>6486.09</v>
      </c>
      <c r="AS110" s="8">
        <v>4991.38</v>
      </c>
      <c r="AT110" s="8">
        <v>13983.6</v>
      </c>
      <c r="AU110" s="8">
        <v>31790.080000000002</v>
      </c>
      <c r="AV110" s="8">
        <v>3229.37</v>
      </c>
      <c r="AW110" s="8">
        <v>42087.61</v>
      </c>
      <c r="AX110" s="8">
        <v>24943.5</v>
      </c>
      <c r="AY110" s="8">
        <v>8657.4500000000007</v>
      </c>
      <c r="AZ110" s="8">
        <v>4196.88</v>
      </c>
      <c r="BA110" s="8">
        <v>33355.089999999997</v>
      </c>
      <c r="BB110" s="8">
        <v>15936.73</v>
      </c>
      <c r="BC110" s="8">
        <v>4708.41</v>
      </c>
      <c r="BD110" s="8">
        <v>63160.31</v>
      </c>
      <c r="BE110" s="8">
        <v>12731.29</v>
      </c>
      <c r="BF110" s="8">
        <v>6521.01</v>
      </c>
      <c r="BG110" s="8">
        <v>7829.83</v>
      </c>
      <c r="BH110" s="8">
        <v>168663.24</v>
      </c>
      <c r="BI110" s="8">
        <v>5914.39</v>
      </c>
      <c r="BJ110" s="8">
        <v>17765.07</v>
      </c>
      <c r="BK110" s="8">
        <v>4528</v>
      </c>
      <c r="BL110" s="8">
        <v>20566.79</v>
      </c>
      <c r="BM110" s="8">
        <v>112012.2</v>
      </c>
      <c r="BN110" s="8">
        <v>7378.03</v>
      </c>
      <c r="BO110" s="8">
        <v>25885.86</v>
      </c>
      <c r="BP110" s="8">
        <v>6555.04</v>
      </c>
      <c r="BS110" s="7">
        <v>45044</v>
      </c>
      <c r="BT110" s="8">
        <v>7446.14</v>
      </c>
    </row>
    <row r="111" spans="5:72" x14ac:dyDescent="0.25">
      <c r="E111" s="7">
        <v>45077</v>
      </c>
      <c r="F111" s="8">
        <v>11660</v>
      </c>
      <c r="G111" s="8">
        <v>394</v>
      </c>
      <c r="H111" s="8">
        <v>927.99999999999989</v>
      </c>
      <c r="I111" s="8">
        <v>2554</v>
      </c>
      <c r="J111" s="8">
        <v>147</v>
      </c>
      <c r="K111" s="8">
        <v>118</v>
      </c>
      <c r="L111" s="8">
        <v>231</v>
      </c>
      <c r="M111" s="8">
        <v>227.99999999999997</v>
      </c>
      <c r="N111" s="8">
        <v>44</v>
      </c>
      <c r="O111" s="8">
        <v>179</v>
      </c>
      <c r="P111" s="8">
        <v>1017</v>
      </c>
      <c r="Q111" s="8">
        <v>260</v>
      </c>
      <c r="R111" s="8">
        <v>6346</v>
      </c>
      <c r="S111" s="8">
        <v>1202</v>
      </c>
      <c r="T111" s="8">
        <v>1056</v>
      </c>
      <c r="U111" s="8">
        <v>639</v>
      </c>
      <c r="V111" s="8">
        <v>524</v>
      </c>
      <c r="W111" s="8">
        <v>4782</v>
      </c>
      <c r="X111" s="8">
        <v>143</v>
      </c>
      <c r="Y111" s="8">
        <v>271</v>
      </c>
      <c r="Z111" s="8">
        <v>455.99999999999994</v>
      </c>
      <c r="AA111" s="8">
        <v>2252.86</v>
      </c>
      <c r="AB111" s="8">
        <v>1605.9999999999998</v>
      </c>
      <c r="AC111" s="8">
        <v>634</v>
      </c>
      <c r="AD111" s="8">
        <v>113.99999999999999</v>
      </c>
      <c r="AE111" s="8">
        <v>261</v>
      </c>
      <c r="AF111" s="8">
        <v>4029</v>
      </c>
      <c r="AG111" s="8">
        <v>1013.0000000000001</v>
      </c>
      <c r="AH111" s="8">
        <v>76</v>
      </c>
      <c r="AI111" s="8">
        <v>3286</v>
      </c>
      <c r="AL111" s="7">
        <v>45077</v>
      </c>
      <c r="AM111" s="8">
        <v>180714.9</v>
      </c>
      <c r="AN111" s="8">
        <v>10799.53</v>
      </c>
      <c r="AO111" s="8">
        <v>28333.18</v>
      </c>
      <c r="AP111" s="8">
        <v>57127.48</v>
      </c>
      <c r="AQ111" s="8">
        <v>14585.97</v>
      </c>
      <c r="AR111" s="8">
        <v>6637.16</v>
      </c>
      <c r="AS111" s="8">
        <v>4461.12</v>
      </c>
      <c r="AT111" s="8">
        <v>13625.33</v>
      </c>
      <c r="AU111" s="8">
        <v>28967.119999999999</v>
      </c>
      <c r="AV111" s="8">
        <v>3509.63</v>
      </c>
      <c r="AW111" s="8">
        <v>40681.74</v>
      </c>
      <c r="AX111" s="8">
        <v>23320.63</v>
      </c>
      <c r="AY111" s="8">
        <v>8151.37</v>
      </c>
      <c r="AZ111" s="8">
        <v>3837.8</v>
      </c>
      <c r="BA111" s="8">
        <v>29073.93</v>
      </c>
      <c r="BB111" s="8">
        <v>16092.98</v>
      </c>
      <c r="BC111" s="8">
        <v>4283.55</v>
      </c>
      <c r="BD111" s="8">
        <v>59820.28</v>
      </c>
      <c r="BE111" s="8">
        <v>11990.76</v>
      </c>
      <c r="BF111" s="8">
        <v>6403.38</v>
      </c>
      <c r="BG111" s="8">
        <v>7344.6</v>
      </c>
      <c r="BH111" s="8">
        <v>153015.6</v>
      </c>
      <c r="BI111" s="8">
        <v>5637.56</v>
      </c>
      <c r="BJ111" s="8">
        <v>17851.73</v>
      </c>
      <c r="BK111" s="8">
        <v>4033.53</v>
      </c>
      <c r="BL111" s="8">
        <v>18883.830000000002</v>
      </c>
      <c r="BM111" s="8">
        <v>101430.6</v>
      </c>
      <c r="BN111" s="8">
        <v>6904.12</v>
      </c>
      <c r="BO111" s="8">
        <v>20615.560000000001</v>
      </c>
      <c r="BP111" s="8">
        <v>6564.92</v>
      </c>
      <c r="BS111" s="7">
        <v>45077</v>
      </c>
      <c r="BT111" s="8">
        <v>7531.53</v>
      </c>
    </row>
    <row r="112" spans="5:72" x14ac:dyDescent="0.25">
      <c r="E112" s="7">
        <v>45107</v>
      </c>
      <c r="F112" s="8">
        <v>11276</v>
      </c>
      <c r="G112" s="8">
        <v>395</v>
      </c>
      <c r="H112" s="8">
        <v>927</v>
      </c>
      <c r="I112" s="8">
        <v>2608</v>
      </c>
      <c r="J112" s="8">
        <v>122</v>
      </c>
      <c r="K112" s="8">
        <v>124</v>
      </c>
      <c r="L112" s="8">
        <v>231.99999999999997</v>
      </c>
      <c r="M112" s="8">
        <v>227</v>
      </c>
      <c r="N112" s="8">
        <v>44</v>
      </c>
      <c r="O112" s="8">
        <v>193</v>
      </c>
      <c r="P112" s="8">
        <v>956</v>
      </c>
      <c r="Q112" s="8">
        <v>241</v>
      </c>
      <c r="R112" s="8">
        <v>6900</v>
      </c>
      <c r="S112" s="8">
        <v>1026</v>
      </c>
      <c r="T112" s="8">
        <v>1109</v>
      </c>
      <c r="U112" s="8">
        <v>615</v>
      </c>
      <c r="V112" s="8">
        <v>523</v>
      </c>
      <c r="W112" s="8">
        <v>4985</v>
      </c>
      <c r="X112" s="8">
        <v>151</v>
      </c>
      <c r="Y112" s="8">
        <v>269</v>
      </c>
      <c r="Z112" s="8">
        <v>437</v>
      </c>
      <c r="AA112" s="8">
        <v>2368.0700000000002</v>
      </c>
      <c r="AB112" s="8">
        <v>1644.0000000000002</v>
      </c>
      <c r="AC112" s="8">
        <v>683</v>
      </c>
      <c r="AD112" s="8">
        <v>103</v>
      </c>
      <c r="AE112" s="8">
        <v>248</v>
      </c>
      <c r="AF112" s="8">
        <v>4098</v>
      </c>
      <c r="AG112" s="8">
        <v>961.99999999999989</v>
      </c>
      <c r="AH112" s="8">
        <v>74</v>
      </c>
      <c r="AI112" s="8">
        <v>3386</v>
      </c>
      <c r="AL112" s="7">
        <v>45107</v>
      </c>
      <c r="AM112" s="8">
        <v>174764.3</v>
      </c>
      <c r="AN112" s="8">
        <v>10769.2</v>
      </c>
      <c r="AO112" s="8">
        <v>28274.3</v>
      </c>
      <c r="AP112" s="8">
        <v>58324.29</v>
      </c>
      <c r="AQ112" s="8">
        <v>12153.84</v>
      </c>
      <c r="AR112" s="8">
        <v>6946.69</v>
      </c>
      <c r="AS112" s="8">
        <v>4443.88</v>
      </c>
      <c r="AT112" s="8">
        <v>13587.57</v>
      </c>
      <c r="AU112" s="8">
        <v>28162.02</v>
      </c>
      <c r="AV112" s="8">
        <v>3787.1</v>
      </c>
      <c r="AW112" s="8">
        <v>38272.46</v>
      </c>
      <c r="AX112" s="8">
        <v>21532.01</v>
      </c>
      <c r="AY112" s="8">
        <v>8804.35</v>
      </c>
      <c r="AZ112" s="8">
        <v>3275.65</v>
      </c>
      <c r="BA112" s="8">
        <v>30519.37</v>
      </c>
      <c r="BB112" s="8">
        <v>15498.25</v>
      </c>
      <c r="BC112" s="8">
        <v>4265.97</v>
      </c>
      <c r="BD112" s="8">
        <v>62367.25</v>
      </c>
      <c r="BE112" s="8">
        <v>12713.41</v>
      </c>
      <c r="BF112" s="8">
        <v>6366.31</v>
      </c>
      <c r="BG112" s="8">
        <v>7049.59</v>
      </c>
      <c r="BH112" s="8">
        <v>159492.6</v>
      </c>
      <c r="BI112" s="8">
        <v>5756.14</v>
      </c>
      <c r="BJ112" s="8">
        <v>19129.830000000002</v>
      </c>
      <c r="BK112" s="8">
        <v>3629.31</v>
      </c>
      <c r="BL112" s="8">
        <v>17870.93</v>
      </c>
      <c r="BM112" s="8">
        <v>103053.3</v>
      </c>
      <c r="BN112" s="8">
        <v>6557.04</v>
      </c>
      <c r="BO112" s="8">
        <v>20011.080000000002</v>
      </c>
      <c r="BP112" s="8">
        <v>6720.02</v>
      </c>
      <c r="BS112" s="7">
        <v>45107</v>
      </c>
      <c r="BT112" s="8">
        <v>7699.41</v>
      </c>
    </row>
    <row r="113" spans="5:72" x14ac:dyDescent="0.25">
      <c r="E113" s="7">
        <v>45138</v>
      </c>
      <c r="F113" s="8">
        <v>11186</v>
      </c>
      <c r="G113" s="8">
        <v>388</v>
      </c>
      <c r="H113" s="8">
        <v>931</v>
      </c>
      <c r="I113" s="8">
        <v>2615</v>
      </c>
      <c r="J113" s="8">
        <v>122</v>
      </c>
      <c r="K113" s="8">
        <v>138</v>
      </c>
      <c r="L113" s="8">
        <v>246</v>
      </c>
      <c r="M113" s="8">
        <v>233</v>
      </c>
      <c r="N113" s="8">
        <v>45</v>
      </c>
      <c r="O113" s="8">
        <v>206</v>
      </c>
      <c r="P113" s="8">
        <v>948</v>
      </c>
      <c r="Q113" s="8">
        <v>244</v>
      </c>
      <c r="R113" s="8">
        <v>7048</v>
      </c>
      <c r="S113" s="8">
        <v>1159</v>
      </c>
      <c r="T113" s="8">
        <v>1082</v>
      </c>
      <c r="U113" s="8">
        <v>635</v>
      </c>
      <c r="V113" s="8">
        <v>570</v>
      </c>
      <c r="W113" s="8">
        <v>5150</v>
      </c>
      <c r="X113" s="8">
        <v>185</v>
      </c>
      <c r="Y113" s="8">
        <v>277</v>
      </c>
      <c r="Z113" s="8">
        <v>459</v>
      </c>
      <c r="AA113" s="8">
        <v>2398.0299999999997</v>
      </c>
      <c r="AB113" s="8">
        <v>1698.9999999999998</v>
      </c>
      <c r="AC113" s="8">
        <v>747</v>
      </c>
      <c r="AD113" s="8">
        <v>113.99999999999999</v>
      </c>
      <c r="AE113" s="8">
        <v>258</v>
      </c>
      <c r="AF113" s="8">
        <v>4191</v>
      </c>
      <c r="AG113" s="8">
        <v>999</v>
      </c>
      <c r="AH113" s="8">
        <v>74</v>
      </c>
      <c r="AI113" s="8">
        <v>3499</v>
      </c>
      <c r="AL113" s="7">
        <v>45138</v>
      </c>
      <c r="AM113" s="8">
        <v>173370.3</v>
      </c>
      <c r="AN113" s="8">
        <v>10635.64</v>
      </c>
      <c r="AO113" s="8">
        <v>28380.82</v>
      </c>
      <c r="AP113" s="8">
        <v>58492.18</v>
      </c>
      <c r="AQ113" s="8">
        <v>12120.31</v>
      </c>
      <c r="AR113" s="8">
        <v>7663.4</v>
      </c>
      <c r="AS113" s="8">
        <v>4670.04</v>
      </c>
      <c r="AT113" s="8">
        <v>13952.91</v>
      </c>
      <c r="AU113" s="8">
        <v>28917.78</v>
      </c>
      <c r="AV113" s="8">
        <v>4067.6</v>
      </c>
      <c r="AW113" s="8">
        <v>37986.800000000003</v>
      </c>
      <c r="AX113" s="8">
        <v>21842.11</v>
      </c>
      <c r="AY113" s="8">
        <v>8936.7099999999991</v>
      </c>
      <c r="AZ113" s="8">
        <v>3702.07</v>
      </c>
      <c r="BA113" s="8">
        <v>29803.53</v>
      </c>
      <c r="BB113" s="8">
        <v>16002.26</v>
      </c>
      <c r="BC113" s="8">
        <v>4650.83</v>
      </c>
      <c r="BD113" s="8">
        <v>64430.55</v>
      </c>
      <c r="BE113" s="8">
        <v>15558.26</v>
      </c>
      <c r="BF113" s="8">
        <v>6566.55</v>
      </c>
      <c r="BG113" s="8">
        <v>7404.25</v>
      </c>
      <c r="BH113" s="8">
        <v>160608.71</v>
      </c>
      <c r="BI113" s="8">
        <v>5934.66</v>
      </c>
      <c r="BJ113" s="8">
        <v>20855.939999999999</v>
      </c>
      <c r="BK113" s="8">
        <v>4039.05</v>
      </c>
      <c r="BL113" s="8">
        <v>18459.330000000002</v>
      </c>
      <c r="BM113" s="8">
        <v>105409</v>
      </c>
      <c r="BN113" s="8">
        <v>6812.06</v>
      </c>
      <c r="BO113" s="8">
        <v>20143.46</v>
      </c>
      <c r="BP113" s="8">
        <v>6900.32</v>
      </c>
      <c r="BS113" s="7">
        <v>45138</v>
      </c>
      <c r="BT113" s="8">
        <v>7439.13</v>
      </c>
    </row>
    <row r="114" spans="5:72" x14ac:dyDescent="0.25">
      <c r="E114" s="7">
        <v>45169</v>
      </c>
      <c r="F114" s="8">
        <v>10662</v>
      </c>
      <c r="G114" s="8">
        <v>375</v>
      </c>
      <c r="H114" s="8">
        <v>1007</v>
      </c>
      <c r="I114" s="8">
        <v>2623</v>
      </c>
      <c r="J114" s="8">
        <v>115.99999999999999</v>
      </c>
      <c r="K114" s="8">
        <v>152</v>
      </c>
      <c r="L114" s="8">
        <v>234</v>
      </c>
      <c r="M114" s="8">
        <v>219</v>
      </c>
      <c r="N114" s="8">
        <v>42</v>
      </c>
      <c r="O114" s="8">
        <v>227</v>
      </c>
      <c r="P114" s="8">
        <v>910</v>
      </c>
      <c r="Q114" s="8">
        <v>229.99999999999997</v>
      </c>
      <c r="R114" s="8">
        <v>6988</v>
      </c>
      <c r="S114" s="8">
        <v>1066</v>
      </c>
      <c r="T114" s="8">
        <v>966</v>
      </c>
      <c r="U114" s="8">
        <v>602</v>
      </c>
      <c r="V114" s="8">
        <v>560</v>
      </c>
      <c r="W114" s="8">
        <v>4873</v>
      </c>
      <c r="X114" s="8">
        <v>222.00000000000003</v>
      </c>
      <c r="Y114" s="8">
        <v>270</v>
      </c>
      <c r="Z114" s="8">
        <v>412</v>
      </c>
      <c r="AA114" s="8">
        <v>2445.7399999999998</v>
      </c>
      <c r="AB114" s="8">
        <v>1639.9999999999998</v>
      </c>
      <c r="AC114" s="8">
        <v>712</v>
      </c>
      <c r="AD114" s="8">
        <v>113.99999999999999</v>
      </c>
      <c r="AE114" s="8">
        <v>266</v>
      </c>
      <c r="AF114" s="8">
        <v>4042</v>
      </c>
      <c r="AG114" s="8">
        <v>947.00000000000011</v>
      </c>
      <c r="AH114" s="8">
        <v>73</v>
      </c>
      <c r="AI114" s="8">
        <v>3440</v>
      </c>
      <c r="AL114" s="7">
        <v>45169</v>
      </c>
      <c r="AM114" s="8">
        <v>165249.9</v>
      </c>
      <c r="AN114" s="8">
        <v>10274.39</v>
      </c>
      <c r="AO114" s="8">
        <v>30675.19</v>
      </c>
      <c r="AP114" s="8">
        <v>58649</v>
      </c>
      <c r="AQ114" s="8">
        <v>11493.24</v>
      </c>
      <c r="AR114" s="8">
        <v>8388.0400000000009</v>
      </c>
      <c r="AS114" s="8">
        <v>4438.67</v>
      </c>
      <c r="AT114" s="8">
        <v>13074.82</v>
      </c>
      <c r="AU114" s="8">
        <v>26912.68</v>
      </c>
      <c r="AV114" s="8">
        <v>4472.32</v>
      </c>
      <c r="AW114" s="8">
        <v>36518.980000000003</v>
      </c>
      <c r="AX114" s="8">
        <v>20528.919999999998</v>
      </c>
      <c r="AY114" s="8">
        <v>8860.6299999999992</v>
      </c>
      <c r="AZ114" s="8">
        <v>3405.03</v>
      </c>
      <c r="BA114" s="8">
        <v>26601.57</v>
      </c>
      <c r="BB114" s="8">
        <v>15165.6</v>
      </c>
      <c r="BC114" s="8">
        <v>4549.93</v>
      </c>
      <c r="BD114" s="8">
        <v>60959.79</v>
      </c>
      <c r="BE114" s="8">
        <v>18710.3</v>
      </c>
      <c r="BF114" s="8">
        <v>6395.63</v>
      </c>
      <c r="BG114" s="8">
        <v>6638.51</v>
      </c>
      <c r="BH114" s="8">
        <v>162991.74</v>
      </c>
      <c r="BI114" s="8">
        <v>5714.19</v>
      </c>
      <c r="BJ114" s="8">
        <v>19694.03</v>
      </c>
      <c r="BK114" s="8">
        <v>4037.28</v>
      </c>
      <c r="BL114" s="8">
        <v>18933.310000000001</v>
      </c>
      <c r="BM114" s="8">
        <v>101662.7</v>
      </c>
      <c r="BN114" s="8">
        <v>6457.48</v>
      </c>
      <c r="BO114" s="8">
        <v>19823.12</v>
      </c>
      <c r="BP114" s="8">
        <v>6683.57</v>
      </c>
      <c r="BS114" s="7">
        <v>45169</v>
      </c>
      <c r="BT114" s="8">
        <v>7608.08</v>
      </c>
    </row>
    <row r="115" spans="5:72" x14ac:dyDescent="0.25">
      <c r="E115" s="7">
        <v>45198</v>
      </c>
      <c r="F115" s="8">
        <v>11102</v>
      </c>
      <c r="G115" s="8">
        <v>390</v>
      </c>
      <c r="H115" s="8">
        <v>998</v>
      </c>
      <c r="I115" s="8">
        <v>2577</v>
      </c>
      <c r="J115" s="8">
        <v>117</v>
      </c>
      <c r="K115" s="8">
        <v>154</v>
      </c>
      <c r="L115" s="8">
        <v>223</v>
      </c>
      <c r="M115" s="8">
        <v>223</v>
      </c>
      <c r="N115" s="8">
        <v>44</v>
      </c>
      <c r="O115" s="8">
        <v>237</v>
      </c>
      <c r="P115" s="8">
        <v>901</v>
      </c>
      <c r="Q115" s="8">
        <v>236</v>
      </c>
      <c r="R115" s="8">
        <v>7295.9999999999991</v>
      </c>
      <c r="S115" s="8">
        <v>1077</v>
      </c>
      <c r="T115" s="8">
        <v>889</v>
      </c>
      <c r="U115" s="8">
        <v>610</v>
      </c>
      <c r="V115" s="8">
        <v>562</v>
      </c>
      <c r="W115" s="8">
        <v>5174</v>
      </c>
      <c r="X115" s="8">
        <v>221</v>
      </c>
      <c r="Y115" s="8">
        <v>252.99999999999997</v>
      </c>
      <c r="Z115" s="8">
        <v>407</v>
      </c>
      <c r="AA115" s="8">
        <v>2646</v>
      </c>
      <c r="AB115" s="8">
        <v>1620</v>
      </c>
      <c r="AC115" s="8">
        <v>758</v>
      </c>
      <c r="AD115" s="8">
        <v>117</v>
      </c>
      <c r="AE115" s="8">
        <v>264</v>
      </c>
      <c r="AF115" s="8">
        <v>4061.9999999999995</v>
      </c>
      <c r="AG115" s="8">
        <v>948</v>
      </c>
      <c r="AH115" s="8">
        <v>77</v>
      </c>
      <c r="AI115" s="8">
        <v>3464</v>
      </c>
      <c r="AL115" s="7">
        <v>45198</v>
      </c>
      <c r="AM115" s="8">
        <v>172069.6</v>
      </c>
      <c r="AN115" s="8">
        <v>10674.57</v>
      </c>
      <c r="AO115" s="8">
        <v>30357.01</v>
      </c>
      <c r="AP115" s="8">
        <v>57631.7</v>
      </c>
      <c r="AQ115" s="8">
        <v>11603.84</v>
      </c>
      <c r="AR115" s="8">
        <v>8487.77</v>
      </c>
      <c r="AS115" s="8">
        <v>4235.71</v>
      </c>
      <c r="AT115" s="8">
        <v>13302.36</v>
      </c>
      <c r="AU115" s="8">
        <v>28195.49</v>
      </c>
      <c r="AV115" s="8">
        <v>4666.25</v>
      </c>
      <c r="AW115" s="8">
        <v>36142.800000000003</v>
      </c>
      <c r="AX115" s="8">
        <v>20931.47</v>
      </c>
      <c r="AY115" s="8">
        <v>9251.16</v>
      </c>
      <c r="AZ115" s="8">
        <v>3441.76</v>
      </c>
      <c r="BA115" s="8">
        <v>24470.59</v>
      </c>
      <c r="BB115" s="8">
        <v>15392.54</v>
      </c>
      <c r="BC115" s="8">
        <v>4548.9399999999996</v>
      </c>
      <c r="BD115" s="8">
        <v>64732.59</v>
      </c>
      <c r="BE115" s="8">
        <v>18592.47</v>
      </c>
      <c r="BF115" s="8">
        <v>5986.33</v>
      </c>
      <c r="BG115" s="8">
        <v>6564.36</v>
      </c>
      <c r="BH115" s="8">
        <v>175816.61</v>
      </c>
      <c r="BI115" s="8">
        <v>5628.38</v>
      </c>
      <c r="BJ115" s="8">
        <v>20670.86</v>
      </c>
      <c r="BK115" s="8">
        <v>4143.57</v>
      </c>
      <c r="BL115" s="8">
        <v>18791.89</v>
      </c>
      <c r="BM115" s="8">
        <v>101969.2</v>
      </c>
      <c r="BN115" s="8">
        <v>6465.66</v>
      </c>
      <c r="BO115" s="8">
        <v>20800.599999999999</v>
      </c>
      <c r="BP115" s="8">
        <v>6701.72</v>
      </c>
      <c r="BS115" s="7">
        <v>45198</v>
      </c>
      <c r="BT115" s="8">
        <v>7321.72</v>
      </c>
    </row>
    <row r="116" spans="5:72" x14ac:dyDescent="0.25">
      <c r="E116" s="7">
        <v>45230</v>
      </c>
      <c r="F116" s="8">
        <v>10250</v>
      </c>
      <c r="G116" s="8">
        <v>398</v>
      </c>
      <c r="H116" s="8">
        <v>1104</v>
      </c>
      <c r="I116" s="8">
        <v>2454</v>
      </c>
      <c r="J116" s="8">
        <v>112.99999999999999</v>
      </c>
      <c r="K116" s="8">
        <v>157</v>
      </c>
      <c r="L116" s="8">
        <v>210</v>
      </c>
      <c r="M116" s="8">
        <v>211</v>
      </c>
      <c r="N116" s="8">
        <v>40</v>
      </c>
      <c r="O116" s="8">
        <v>217</v>
      </c>
      <c r="P116" s="8">
        <v>899</v>
      </c>
      <c r="Q116" s="8">
        <v>178</v>
      </c>
      <c r="R116" s="8">
        <v>6884</v>
      </c>
      <c r="S116" s="8">
        <v>1016</v>
      </c>
      <c r="T116" s="8">
        <v>858</v>
      </c>
      <c r="U116" s="8">
        <v>417</v>
      </c>
      <c r="V116" s="8">
        <v>473.00000000000006</v>
      </c>
      <c r="W116" s="8">
        <v>5255</v>
      </c>
      <c r="X116" s="8">
        <v>215</v>
      </c>
      <c r="Y116" s="8">
        <v>257</v>
      </c>
      <c r="Z116" s="8">
        <v>369</v>
      </c>
      <c r="AA116" s="8">
        <v>2685.8799999999997</v>
      </c>
      <c r="AB116" s="8">
        <v>1613</v>
      </c>
      <c r="AC116" s="8">
        <v>630</v>
      </c>
      <c r="AD116" s="8">
        <v>111.00000000000001</v>
      </c>
      <c r="AE116" s="8">
        <v>270</v>
      </c>
      <c r="AF116" s="8">
        <v>3889</v>
      </c>
      <c r="AG116" s="8">
        <v>1063</v>
      </c>
      <c r="AH116" s="8">
        <v>76</v>
      </c>
      <c r="AI116" s="8">
        <v>3328</v>
      </c>
      <c r="AL116" s="7">
        <v>45230</v>
      </c>
      <c r="AM116" s="8">
        <v>158866.20000000001</v>
      </c>
      <c r="AN116" s="8">
        <v>10888.63</v>
      </c>
      <c r="AO116" s="8">
        <v>33559.96</v>
      </c>
      <c r="AP116" s="8">
        <v>54880.92</v>
      </c>
      <c r="AQ116" s="8">
        <v>11212.01</v>
      </c>
      <c r="AR116" s="8">
        <v>8599.2900000000009</v>
      </c>
      <c r="AS116" s="8">
        <v>3961.89</v>
      </c>
      <c r="AT116" s="8">
        <v>12639</v>
      </c>
      <c r="AU116" s="8">
        <v>25384.7</v>
      </c>
      <c r="AV116" s="8">
        <v>4276.05</v>
      </c>
      <c r="AW116" s="8">
        <v>36092.51</v>
      </c>
      <c r="AX116" s="8">
        <v>15725.04</v>
      </c>
      <c r="AY116" s="8">
        <v>8780.11</v>
      </c>
      <c r="AZ116" s="8">
        <v>3245.32</v>
      </c>
      <c r="BA116" s="8">
        <v>23617.09</v>
      </c>
      <c r="BB116" s="8">
        <v>10513.95</v>
      </c>
      <c r="BC116" s="8">
        <v>3814.84</v>
      </c>
      <c r="BD116" s="8">
        <v>65751.94</v>
      </c>
      <c r="BE116" s="8">
        <v>18129.560000000001</v>
      </c>
      <c r="BF116" s="8">
        <v>6093.14</v>
      </c>
      <c r="BG116" s="8">
        <v>5953.38</v>
      </c>
      <c r="BH116" s="8">
        <v>177381.66</v>
      </c>
      <c r="BI116" s="8">
        <v>5607.52</v>
      </c>
      <c r="BJ116" s="8">
        <v>16852.13</v>
      </c>
      <c r="BK116" s="8">
        <v>3914.01</v>
      </c>
      <c r="BL116" s="8">
        <v>19135.45</v>
      </c>
      <c r="BM116" s="8">
        <v>97185.44</v>
      </c>
      <c r="BN116" s="8">
        <v>7248.47</v>
      </c>
      <c r="BO116" s="8">
        <v>20497.509999999998</v>
      </c>
      <c r="BP116" s="8">
        <v>6395.26</v>
      </c>
      <c r="BS116" s="7">
        <v>45230</v>
      </c>
      <c r="BT116" s="8">
        <v>7453.75</v>
      </c>
    </row>
    <row r="117" spans="5:72" x14ac:dyDescent="0.25">
      <c r="E117" s="7">
        <v>45260</v>
      </c>
      <c r="F117" s="8">
        <v>10126</v>
      </c>
      <c r="G117" s="8">
        <v>418</v>
      </c>
      <c r="H117" s="8">
        <v>1050</v>
      </c>
      <c r="I117" s="8">
        <v>2512</v>
      </c>
      <c r="J117" s="8">
        <v>123</v>
      </c>
      <c r="K117" s="8">
        <v>149</v>
      </c>
      <c r="L117" s="8">
        <v>219</v>
      </c>
      <c r="M117" s="8">
        <v>229</v>
      </c>
      <c r="N117" s="8">
        <v>43</v>
      </c>
      <c r="O117" s="8">
        <v>252</v>
      </c>
      <c r="P117" s="8">
        <v>944</v>
      </c>
      <c r="Q117" s="8">
        <v>208</v>
      </c>
      <c r="R117" s="8">
        <v>7930</v>
      </c>
      <c r="S117" s="8">
        <v>1252</v>
      </c>
      <c r="T117" s="8">
        <v>863.00000000000011</v>
      </c>
      <c r="U117" s="8">
        <v>429</v>
      </c>
      <c r="V117" s="8">
        <v>545</v>
      </c>
      <c r="W117" s="8">
        <v>5399</v>
      </c>
      <c r="X117" s="8">
        <v>269</v>
      </c>
      <c r="Y117" s="8">
        <v>286</v>
      </c>
      <c r="Z117" s="8">
        <v>401.99999999999994</v>
      </c>
      <c r="AA117" s="8">
        <v>2595.89</v>
      </c>
      <c r="AB117" s="8">
        <v>1648</v>
      </c>
      <c r="AC117" s="8">
        <v>653</v>
      </c>
      <c r="AD117" s="8">
        <v>130</v>
      </c>
      <c r="AE117" s="8">
        <v>286</v>
      </c>
      <c r="AF117" s="8">
        <v>3770.0000000000005</v>
      </c>
      <c r="AG117" s="8">
        <v>1091</v>
      </c>
      <c r="AH117" s="8">
        <v>71</v>
      </c>
      <c r="AI117" s="8">
        <v>3091</v>
      </c>
      <c r="AL117" s="7">
        <v>45260</v>
      </c>
      <c r="AM117" s="8">
        <v>156945.5</v>
      </c>
      <c r="AN117" s="8">
        <v>11434.28</v>
      </c>
      <c r="AO117" s="8">
        <v>31888.78</v>
      </c>
      <c r="AP117" s="8">
        <v>56178.58</v>
      </c>
      <c r="AQ117" s="8">
        <v>12223.17</v>
      </c>
      <c r="AR117" s="8">
        <v>8112.12</v>
      </c>
      <c r="AS117" s="8">
        <v>4126.1899999999996</v>
      </c>
      <c r="AT117" s="8">
        <v>13710.55</v>
      </c>
      <c r="AU117" s="8">
        <v>27630.65</v>
      </c>
      <c r="AV117" s="8">
        <v>4961.38</v>
      </c>
      <c r="AW117" s="8">
        <v>37896.18</v>
      </c>
      <c r="AX117" s="8">
        <v>18306.04</v>
      </c>
      <c r="AY117" s="8">
        <v>10114.209999999999</v>
      </c>
      <c r="AZ117" s="8">
        <v>3997.56</v>
      </c>
      <c r="BA117" s="8">
        <v>23762.87</v>
      </c>
      <c r="BB117" s="8">
        <v>10814.13</v>
      </c>
      <c r="BC117" s="8">
        <v>4368.7700000000004</v>
      </c>
      <c r="BD117" s="8">
        <v>67558.75</v>
      </c>
      <c r="BE117" s="8">
        <v>22624.07</v>
      </c>
      <c r="BF117" s="8">
        <v>6771.21</v>
      </c>
      <c r="BG117" s="8">
        <v>6474.08</v>
      </c>
      <c r="BH117" s="8">
        <v>170436.28</v>
      </c>
      <c r="BI117" s="8">
        <v>5727.43</v>
      </c>
      <c r="BJ117" s="8">
        <v>17408.14</v>
      </c>
      <c r="BK117" s="8">
        <v>4576.3500000000004</v>
      </c>
      <c r="BL117" s="8">
        <v>20235.23</v>
      </c>
      <c r="BM117" s="8">
        <v>94200.25</v>
      </c>
      <c r="BN117" s="8">
        <v>7439.4</v>
      </c>
      <c r="BO117" s="8">
        <v>19315.009999999998</v>
      </c>
      <c r="BP117" s="8">
        <v>5862.96</v>
      </c>
      <c r="BS117" s="7">
        <v>45260</v>
      </c>
      <c r="BT117" s="8">
        <v>7733.24</v>
      </c>
    </row>
    <row r="118" spans="5:72" x14ac:dyDescent="0.25">
      <c r="E118" s="7">
        <v>45289</v>
      </c>
      <c r="F118" s="8">
        <v>10600</v>
      </c>
      <c r="G118" s="8">
        <v>434.99999999999994</v>
      </c>
      <c r="H118" s="8">
        <v>1110</v>
      </c>
      <c r="I118" s="8">
        <v>2296</v>
      </c>
      <c r="J118" s="8">
        <v>124</v>
      </c>
      <c r="K118" s="8">
        <v>141</v>
      </c>
      <c r="L118" s="8">
        <v>243.00000000000003</v>
      </c>
      <c r="M118" s="8">
        <v>250.99999999999997</v>
      </c>
      <c r="N118" s="8">
        <v>48</v>
      </c>
      <c r="O118" s="8">
        <v>272</v>
      </c>
      <c r="P118" s="8">
        <v>972.00000000000011</v>
      </c>
      <c r="Q118" s="8">
        <v>219</v>
      </c>
      <c r="R118" s="8">
        <v>8118.0000000000009</v>
      </c>
      <c r="S118" s="8">
        <v>1389</v>
      </c>
      <c r="T118" s="8">
        <v>886.99999999999989</v>
      </c>
      <c r="U118" s="8">
        <v>441</v>
      </c>
      <c r="V118" s="8">
        <v>576</v>
      </c>
      <c r="W118" s="8">
        <v>5842</v>
      </c>
      <c r="X118" s="8">
        <v>300</v>
      </c>
      <c r="Y118" s="8">
        <v>303</v>
      </c>
      <c r="Z118" s="8">
        <v>430</v>
      </c>
      <c r="AA118" s="8">
        <v>2582.3200000000002</v>
      </c>
      <c r="AB118" s="8">
        <v>1763</v>
      </c>
      <c r="AC118" s="8">
        <v>667</v>
      </c>
      <c r="AD118" s="8">
        <v>147</v>
      </c>
      <c r="AE118" s="8">
        <v>290</v>
      </c>
      <c r="AF118" s="8">
        <v>3800</v>
      </c>
      <c r="AG118" s="8">
        <v>1060</v>
      </c>
      <c r="AH118" s="8">
        <v>69</v>
      </c>
      <c r="AI118" s="8">
        <v>3656</v>
      </c>
      <c r="AL118" s="7">
        <v>45289</v>
      </c>
      <c r="AM118" s="8">
        <v>164292.20000000001</v>
      </c>
      <c r="AN118" s="8">
        <v>11908.55</v>
      </c>
      <c r="AO118" s="8">
        <v>33700.699999999997</v>
      </c>
      <c r="AP118" s="8">
        <v>51336.77</v>
      </c>
      <c r="AQ118" s="8">
        <v>12295.17</v>
      </c>
      <c r="AR118" s="8">
        <v>7617.62</v>
      </c>
      <c r="AS118" s="8">
        <v>4565.59</v>
      </c>
      <c r="AT118" s="8">
        <v>15014.72</v>
      </c>
      <c r="AU118" s="8">
        <v>30328.87</v>
      </c>
      <c r="AV118" s="8">
        <v>5373.98</v>
      </c>
      <c r="AW118" s="8">
        <v>39021.07</v>
      </c>
      <c r="AX118" s="8">
        <v>19317.2</v>
      </c>
      <c r="AY118" s="8">
        <v>10353.99</v>
      </c>
      <c r="AZ118" s="8">
        <v>4436.76</v>
      </c>
      <c r="BA118" s="8">
        <v>24429.23</v>
      </c>
      <c r="BB118" s="8">
        <v>11119.36</v>
      </c>
      <c r="BC118" s="8">
        <v>4614.32</v>
      </c>
      <c r="BD118" s="8">
        <v>73102.13</v>
      </c>
      <c r="BE118" s="8">
        <v>25224.83</v>
      </c>
      <c r="BF118" s="8">
        <v>7166.85</v>
      </c>
      <c r="BG118" s="8">
        <v>6930.3</v>
      </c>
      <c r="BH118" s="8">
        <v>168414.32</v>
      </c>
      <c r="BI118" s="8">
        <v>6128.83</v>
      </c>
      <c r="BJ118" s="8">
        <v>17765.259999999998</v>
      </c>
      <c r="BK118" s="8">
        <v>5196.4799999999996</v>
      </c>
      <c r="BL118" s="8">
        <v>20522.27</v>
      </c>
      <c r="BM118" s="8">
        <v>94962.44</v>
      </c>
      <c r="BN118" s="8">
        <v>7224.61</v>
      </c>
      <c r="BO118" s="8">
        <v>18564.93</v>
      </c>
      <c r="BP118" s="8">
        <v>6850.65</v>
      </c>
      <c r="BS118" s="7">
        <v>45289</v>
      </c>
      <c r="BT118" s="8">
        <v>7630.57</v>
      </c>
    </row>
    <row r="119" spans="5:72" x14ac:dyDescent="0.25">
      <c r="E119" s="7">
        <v>45322</v>
      </c>
      <c r="F119" s="8">
        <v>10500</v>
      </c>
      <c r="G119" s="8">
        <v>432</v>
      </c>
      <c r="H119" s="8">
        <v>1177</v>
      </c>
      <c r="I119" s="8">
        <v>2338</v>
      </c>
      <c r="J119" s="8">
        <v>112.00000000000001</v>
      </c>
      <c r="K119" s="8">
        <v>138</v>
      </c>
      <c r="L119" s="8">
        <v>220.00000000000003</v>
      </c>
      <c r="M119" s="8">
        <v>254.99999999999997</v>
      </c>
      <c r="N119" s="8">
        <v>43</v>
      </c>
      <c r="O119" s="8">
        <v>247.00000000000003</v>
      </c>
      <c r="P119" s="8">
        <v>969.99999999999989</v>
      </c>
      <c r="Q119" s="8">
        <v>225</v>
      </c>
      <c r="R119" s="8">
        <v>8468</v>
      </c>
      <c r="S119" s="8">
        <v>1463</v>
      </c>
      <c r="T119" s="8">
        <v>818</v>
      </c>
      <c r="U119" s="8">
        <v>408</v>
      </c>
      <c r="V119" s="8">
        <v>560</v>
      </c>
      <c r="W119" s="8">
        <v>5503</v>
      </c>
      <c r="X119" s="8">
        <v>301</v>
      </c>
      <c r="Y119" s="8">
        <v>270</v>
      </c>
      <c r="Z119" s="8">
        <v>405.99999999999994</v>
      </c>
      <c r="AA119" s="8">
        <v>2479.2400000000002</v>
      </c>
      <c r="AB119" s="8">
        <v>1623</v>
      </c>
      <c r="AC119" s="8">
        <v>599</v>
      </c>
      <c r="AD119" s="8">
        <v>148</v>
      </c>
      <c r="AE119" s="8">
        <v>287</v>
      </c>
      <c r="AF119" s="8">
        <v>3847</v>
      </c>
      <c r="AG119" s="8">
        <v>1066</v>
      </c>
      <c r="AH119" s="8">
        <v>67</v>
      </c>
      <c r="AI119" s="8">
        <v>3596</v>
      </c>
      <c r="AL119" s="7">
        <v>45322</v>
      </c>
      <c r="AM119" s="8">
        <v>162769.79999999999</v>
      </c>
      <c r="AN119" s="8">
        <v>11842.8</v>
      </c>
      <c r="AO119" s="8">
        <v>35673.089999999997</v>
      </c>
      <c r="AP119" s="8">
        <v>52298.64</v>
      </c>
      <c r="AQ119" s="8">
        <v>11163.69</v>
      </c>
      <c r="AR119" s="8">
        <v>7456.06</v>
      </c>
      <c r="AS119" s="8">
        <v>4131.54</v>
      </c>
      <c r="AT119" s="8">
        <v>15247.93</v>
      </c>
      <c r="AU119" s="8">
        <v>27259.16</v>
      </c>
      <c r="AV119" s="8">
        <v>4879.32</v>
      </c>
      <c r="AW119" s="8">
        <v>39242.93</v>
      </c>
      <c r="AX119" s="8">
        <v>19756.5</v>
      </c>
      <c r="AY119" s="8">
        <v>10790.28</v>
      </c>
      <c r="AZ119" s="8">
        <v>4673.13</v>
      </c>
      <c r="BA119" s="8">
        <v>22503.29</v>
      </c>
      <c r="BB119" s="8">
        <v>10299.530000000001</v>
      </c>
      <c r="BC119" s="8">
        <v>4491.3500000000004</v>
      </c>
      <c r="BD119" s="8">
        <v>68865.5</v>
      </c>
      <c r="BE119" s="8">
        <v>25351.09</v>
      </c>
      <c r="BF119" s="8">
        <v>6400.91</v>
      </c>
      <c r="BG119" s="8">
        <v>6548.24</v>
      </c>
      <c r="BH119" s="8">
        <v>161046.39999999999</v>
      </c>
      <c r="BI119" s="8">
        <v>5638.8</v>
      </c>
      <c r="BJ119" s="8">
        <v>15958.35</v>
      </c>
      <c r="BK119" s="8">
        <v>5239.66</v>
      </c>
      <c r="BL119" s="8">
        <v>20191.66</v>
      </c>
      <c r="BM119" s="8">
        <v>96137.19</v>
      </c>
      <c r="BN119" s="8">
        <v>7272.34</v>
      </c>
      <c r="BO119" s="8">
        <v>18229.57</v>
      </c>
      <c r="BP119" s="8">
        <v>6687.79</v>
      </c>
      <c r="BS119" s="7">
        <v>45322</v>
      </c>
      <c r="BT119" s="8">
        <v>7630.02</v>
      </c>
    </row>
    <row r="120" spans="5:72" x14ac:dyDescent="0.25">
      <c r="E120" s="7">
        <v>45351</v>
      </c>
      <c r="F120" s="8">
        <v>9983</v>
      </c>
      <c r="G120" s="8">
        <v>446</v>
      </c>
      <c r="H120" s="8">
        <v>1242</v>
      </c>
      <c r="I120" s="8">
        <v>2345</v>
      </c>
      <c r="J120" s="8">
        <v>104</v>
      </c>
      <c r="K120" s="8">
        <v>126</v>
      </c>
      <c r="L120" s="8">
        <v>235</v>
      </c>
      <c r="M120" s="8">
        <v>242</v>
      </c>
      <c r="N120" s="8">
        <v>47</v>
      </c>
      <c r="O120" s="8">
        <v>237</v>
      </c>
      <c r="P120" s="8">
        <v>953.99999999999989</v>
      </c>
      <c r="Q120" s="8">
        <v>239</v>
      </c>
      <c r="R120" s="8">
        <v>8314</v>
      </c>
      <c r="S120" s="8">
        <v>1364</v>
      </c>
      <c r="T120" s="8">
        <v>778</v>
      </c>
      <c r="U120" s="8">
        <v>438</v>
      </c>
      <c r="V120" s="8">
        <v>567</v>
      </c>
      <c r="W120" s="8">
        <v>5079</v>
      </c>
      <c r="X120" s="8">
        <v>369</v>
      </c>
      <c r="Y120" s="8">
        <v>250</v>
      </c>
      <c r="Z120" s="8">
        <v>393</v>
      </c>
      <c r="AA120" s="8">
        <v>2487.79</v>
      </c>
      <c r="AB120" s="8">
        <v>1607.9999999999998</v>
      </c>
      <c r="AC120" s="8">
        <v>668</v>
      </c>
      <c r="AD120" s="8">
        <v>138</v>
      </c>
      <c r="AE120" s="8">
        <v>279</v>
      </c>
      <c r="AF120" s="8">
        <v>3865.9999999999995</v>
      </c>
      <c r="AG120" s="8">
        <v>1025</v>
      </c>
      <c r="AH120" s="8">
        <v>69</v>
      </c>
      <c r="AI120" s="8">
        <v>3303</v>
      </c>
      <c r="AL120" s="7">
        <v>45351</v>
      </c>
      <c r="AM120" s="8">
        <v>154757.1</v>
      </c>
      <c r="AN120" s="8">
        <v>12226.32</v>
      </c>
      <c r="AO120" s="8">
        <v>37606.35</v>
      </c>
      <c r="AP120" s="8">
        <v>52444.11</v>
      </c>
      <c r="AQ120" s="8">
        <v>10394.18</v>
      </c>
      <c r="AR120" s="8">
        <v>6739.61</v>
      </c>
      <c r="AS120" s="8">
        <v>4395.93</v>
      </c>
      <c r="AT120" s="8">
        <v>14476.72</v>
      </c>
      <c r="AU120" s="8">
        <v>29837.97</v>
      </c>
      <c r="AV120" s="8">
        <v>4672.95</v>
      </c>
      <c r="AW120" s="8">
        <v>38592.120000000003</v>
      </c>
      <c r="AX120" s="8">
        <v>20921.77</v>
      </c>
      <c r="AY120" s="8">
        <v>10569.22</v>
      </c>
      <c r="AZ120" s="8">
        <v>4355.3100000000004</v>
      </c>
      <c r="BA120" s="8">
        <v>21381.43</v>
      </c>
      <c r="BB120" s="8">
        <v>11056.3</v>
      </c>
      <c r="BC120" s="8">
        <v>4542.66</v>
      </c>
      <c r="BD120" s="8">
        <v>63614.62</v>
      </c>
      <c r="BE120" s="8">
        <v>31066.02</v>
      </c>
      <c r="BF120" s="8">
        <v>5913.01</v>
      </c>
      <c r="BG120" s="8">
        <v>6340.28</v>
      </c>
      <c r="BH120" s="8">
        <v>160645.20000000001</v>
      </c>
      <c r="BI120" s="8">
        <v>5588.41</v>
      </c>
      <c r="BJ120" s="8">
        <v>17749.060000000001</v>
      </c>
      <c r="BK120" s="8">
        <v>4874.8900000000003</v>
      </c>
      <c r="BL120" s="8">
        <v>19624.54</v>
      </c>
      <c r="BM120" s="8">
        <v>96757.56</v>
      </c>
      <c r="BN120" s="8">
        <v>6989.36</v>
      </c>
      <c r="BO120" s="8">
        <v>18717.7</v>
      </c>
      <c r="BP120" s="8">
        <v>6097.99</v>
      </c>
      <c r="BS120" s="7">
        <v>45351</v>
      </c>
      <c r="BT120" s="8">
        <v>7952.62</v>
      </c>
    </row>
    <row r="121" spans="5:72" x14ac:dyDescent="0.25">
      <c r="E121" s="7">
        <v>45380</v>
      </c>
      <c r="F121" s="8">
        <v>10678</v>
      </c>
      <c r="G121" s="8">
        <v>497</v>
      </c>
      <c r="H121" s="8">
        <v>1349</v>
      </c>
      <c r="I121" s="8">
        <v>2406</v>
      </c>
      <c r="J121" s="8">
        <v>110.00000000000001</v>
      </c>
      <c r="K121" s="8">
        <v>128</v>
      </c>
      <c r="L121" s="8">
        <v>249.00000000000003</v>
      </c>
      <c r="M121" s="8">
        <v>254</v>
      </c>
      <c r="N121" s="8">
        <v>52</v>
      </c>
      <c r="O121" s="8">
        <v>265</v>
      </c>
      <c r="P121" s="8">
        <v>980.00000000000011</v>
      </c>
      <c r="Q121" s="8">
        <v>265</v>
      </c>
      <c r="R121" s="8">
        <v>9232</v>
      </c>
      <c r="S121" s="8">
        <v>1316</v>
      </c>
      <c r="T121" s="8">
        <v>743</v>
      </c>
      <c r="U121" s="8">
        <v>472</v>
      </c>
      <c r="V121" s="8">
        <v>550</v>
      </c>
      <c r="W121" s="8">
        <v>5017</v>
      </c>
      <c r="X121" s="8">
        <v>426.99999999999994</v>
      </c>
      <c r="Y121" s="8">
        <v>270</v>
      </c>
      <c r="Z121" s="8">
        <v>377</v>
      </c>
      <c r="AA121" s="8">
        <v>2646.5</v>
      </c>
      <c r="AB121" s="8">
        <v>1641</v>
      </c>
      <c r="AC121" s="8">
        <v>671</v>
      </c>
      <c r="AD121" s="8">
        <v>137</v>
      </c>
      <c r="AE121" s="8">
        <v>297</v>
      </c>
      <c r="AF121" s="8">
        <v>3976</v>
      </c>
      <c r="AG121" s="8">
        <v>1029</v>
      </c>
      <c r="AH121" s="8">
        <v>70</v>
      </c>
      <c r="AI121" s="8">
        <v>3314</v>
      </c>
      <c r="AL121" s="7">
        <v>45380</v>
      </c>
      <c r="AM121" s="8">
        <v>165531.1</v>
      </c>
      <c r="AN121" s="8">
        <v>13529.51</v>
      </c>
      <c r="AO121" s="8">
        <v>40860.93</v>
      </c>
      <c r="AP121" s="8">
        <v>53759.34</v>
      </c>
      <c r="AQ121" s="8">
        <v>10912.18</v>
      </c>
      <c r="AR121" s="8">
        <v>6836.96</v>
      </c>
      <c r="AS121" s="8">
        <v>4674.2700000000004</v>
      </c>
      <c r="AT121" s="8">
        <v>15212.39</v>
      </c>
      <c r="AU121" s="8">
        <v>32967.21</v>
      </c>
      <c r="AV121" s="8">
        <v>5383.29</v>
      </c>
      <c r="AW121" s="8">
        <v>39652.239999999998</v>
      </c>
      <c r="AX121" s="8">
        <v>23202.33</v>
      </c>
      <c r="AY121" s="8">
        <v>11736.23</v>
      </c>
      <c r="AZ121" s="8">
        <v>4203.58</v>
      </c>
      <c r="BA121" s="8">
        <v>20430.05</v>
      </c>
      <c r="BB121" s="8">
        <v>11908.26</v>
      </c>
      <c r="BC121" s="8">
        <v>4387.49</v>
      </c>
      <c r="BD121" s="8">
        <v>62838.07</v>
      </c>
      <c r="BE121" s="8">
        <v>35914.04</v>
      </c>
      <c r="BF121" s="8">
        <v>6426.06</v>
      </c>
      <c r="BG121" s="8">
        <v>6071.06</v>
      </c>
      <c r="BH121" s="8">
        <v>170267.99</v>
      </c>
      <c r="BI121" s="8">
        <v>5704.43</v>
      </c>
      <c r="BJ121" s="8">
        <v>17547.2</v>
      </c>
      <c r="BK121" s="8">
        <v>4847</v>
      </c>
      <c r="BL121" s="8">
        <v>20877.47</v>
      </c>
      <c r="BM121" s="8">
        <v>99485.25</v>
      </c>
      <c r="BN121" s="8">
        <v>7016.63</v>
      </c>
      <c r="BO121" s="8">
        <v>19080.57</v>
      </c>
      <c r="BP121" s="8">
        <v>6114.01</v>
      </c>
      <c r="BS121" s="7">
        <v>45380</v>
      </c>
      <c r="BT121" s="8">
        <v>8144.13</v>
      </c>
    </row>
    <row r="122" spans="5:72" x14ac:dyDescent="0.25">
      <c r="E122" s="7">
        <v>45412</v>
      </c>
      <c r="F122" s="8">
        <v>12062</v>
      </c>
      <c r="G122" s="8">
        <v>466</v>
      </c>
      <c r="H122" s="8">
        <v>1333</v>
      </c>
      <c r="I122" s="8">
        <v>2351</v>
      </c>
      <c r="J122" s="8">
        <v>103</v>
      </c>
      <c r="K122" s="8">
        <v>128</v>
      </c>
      <c r="L122" s="8">
        <v>248</v>
      </c>
      <c r="M122" s="8">
        <v>236</v>
      </c>
      <c r="N122" s="8">
        <v>52</v>
      </c>
      <c r="O122" s="8">
        <v>256</v>
      </c>
      <c r="P122" s="8">
        <v>963.00000000000011</v>
      </c>
      <c r="Q122" s="8">
        <v>303</v>
      </c>
      <c r="R122" s="8">
        <v>9008</v>
      </c>
      <c r="S122" s="8">
        <v>1304</v>
      </c>
      <c r="T122" s="8">
        <v>701</v>
      </c>
      <c r="U122" s="8">
        <v>407</v>
      </c>
      <c r="V122" s="8">
        <v>515</v>
      </c>
      <c r="W122" s="8">
        <v>5472</v>
      </c>
      <c r="X122" s="8">
        <v>413</v>
      </c>
      <c r="Y122" s="8">
        <v>263</v>
      </c>
      <c r="Z122" s="8">
        <v>353</v>
      </c>
      <c r="AA122" s="8">
        <v>2880.63</v>
      </c>
      <c r="AB122" s="8">
        <v>1616</v>
      </c>
      <c r="AC122" s="8">
        <v>690</v>
      </c>
      <c r="AD122" s="8">
        <v>132</v>
      </c>
      <c r="AE122" s="8">
        <v>296</v>
      </c>
      <c r="AF122" s="8">
        <v>4140</v>
      </c>
      <c r="AG122" s="8">
        <v>1044</v>
      </c>
      <c r="AH122" s="8">
        <v>68</v>
      </c>
      <c r="AI122" s="8">
        <v>3167</v>
      </c>
      <c r="AL122" s="7">
        <v>45412</v>
      </c>
      <c r="AM122" s="8">
        <v>186989.3</v>
      </c>
      <c r="AN122" s="8">
        <v>12584.32</v>
      </c>
      <c r="AO122" s="8">
        <v>40473.97</v>
      </c>
      <c r="AP122" s="8">
        <v>52418.38</v>
      </c>
      <c r="AQ122" s="8">
        <v>10210.86</v>
      </c>
      <c r="AR122" s="8">
        <v>6818.22</v>
      </c>
      <c r="AS122" s="8">
        <v>4641.4799999999996</v>
      </c>
      <c r="AT122" s="8">
        <v>14112.21</v>
      </c>
      <c r="AU122" s="8">
        <v>32792.379999999997</v>
      </c>
      <c r="AV122" s="8">
        <v>5219.2299999999996</v>
      </c>
      <c r="AW122" s="8">
        <v>38999.75</v>
      </c>
      <c r="AX122" s="8">
        <v>26472.38</v>
      </c>
      <c r="AY122" s="8">
        <v>11451.47</v>
      </c>
      <c r="AZ122" s="8">
        <v>4169.4399999999996</v>
      </c>
      <c r="BA122" s="8">
        <v>19280.509999999998</v>
      </c>
      <c r="BB122" s="8">
        <v>10277.4</v>
      </c>
      <c r="BC122" s="8">
        <v>4091.85</v>
      </c>
      <c r="BD122" s="8">
        <v>68540.88</v>
      </c>
      <c r="BE122" s="8">
        <v>34769.360000000001</v>
      </c>
      <c r="BF122" s="8">
        <v>6280.62</v>
      </c>
      <c r="BG122" s="8">
        <v>5687.39</v>
      </c>
      <c r="BH122" s="8">
        <v>184090.06</v>
      </c>
      <c r="BI122" s="8">
        <v>5599.72</v>
      </c>
      <c r="BJ122" s="8">
        <v>17857.59</v>
      </c>
      <c r="BK122" s="8">
        <v>4668.16</v>
      </c>
      <c r="BL122" s="8">
        <v>20856.34</v>
      </c>
      <c r="BM122" s="8">
        <v>103609.60000000001</v>
      </c>
      <c r="BN122" s="8">
        <v>7122.32</v>
      </c>
      <c r="BO122" s="8">
        <v>18322.55</v>
      </c>
      <c r="BP122" s="8">
        <v>5841.47</v>
      </c>
      <c r="BS122" s="7">
        <v>45412</v>
      </c>
      <c r="BT122" s="8">
        <v>8275.3799999999992</v>
      </c>
    </row>
    <row r="123" spans="5:72" x14ac:dyDescent="0.25">
      <c r="E123" s="7">
        <v>45443</v>
      </c>
      <c r="F123" s="8">
        <v>12190</v>
      </c>
      <c r="G123" s="8">
        <v>480</v>
      </c>
      <c r="H123" s="8">
        <v>1392</v>
      </c>
      <c r="I123" s="8">
        <v>2415</v>
      </c>
      <c r="J123" s="8">
        <v>131</v>
      </c>
      <c r="K123" s="8">
        <v>142</v>
      </c>
      <c r="L123" s="8">
        <v>264</v>
      </c>
      <c r="M123" s="8">
        <v>250</v>
      </c>
      <c r="N123" s="8">
        <v>56.000000000000007</v>
      </c>
      <c r="O123" s="8">
        <v>302</v>
      </c>
      <c r="P123" s="8">
        <v>882</v>
      </c>
      <c r="Q123" s="8">
        <v>315</v>
      </c>
      <c r="R123" s="8">
        <v>9338</v>
      </c>
      <c r="S123" s="8">
        <v>1445</v>
      </c>
      <c r="T123" s="8">
        <v>747</v>
      </c>
      <c r="U123" s="8">
        <v>413.99999999999994</v>
      </c>
      <c r="V123" s="8">
        <v>533</v>
      </c>
      <c r="W123" s="8">
        <v>5476</v>
      </c>
      <c r="X123" s="8">
        <v>453</v>
      </c>
      <c r="Y123" s="8">
        <v>277</v>
      </c>
      <c r="Z123" s="8">
        <v>392</v>
      </c>
      <c r="AA123" s="8">
        <v>2831.2200000000003</v>
      </c>
      <c r="AB123" s="8">
        <v>1722</v>
      </c>
      <c r="AC123" s="8">
        <v>777</v>
      </c>
      <c r="AD123" s="8">
        <v>147</v>
      </c>
      <c r="AE123" s="8">
        <v>311</v>
      </c>
      <c r="AF123" s="8">
        <v>4279</v>
      </c>
      <c r="AG123" s="8">
        <v>1016</v>
      </c>
      <c r="AH123" s="8">
        <v>76</v>
      </c>
      <c r="AI123" s="8">
        <v>2953</v>
      </c>
      <c r="AL123" s="7">
        <v>45443</v>
      </c>
      <c r="AM123" s="8">
        <v>188973.6</v>
      </c>
      <c r="AN123" s="8">
        <v>12926.44</v>
      </c>
      <c r="AO123" s="8">
        <v>42228.66</v>
      </c>
      <c r="AP123" s="8">
        <v>53680.14</v>
      </c>
      <c r="AQ123" s="8">
        <v>12998.05</v>
      </c>
      <c r="AR123" s="8">
        <v>7507.88</v>
      </c>
      <c r="AS123" s="8">
        <v>4903.63</v>
      </c>
      <c r="AT123" s="8">
        <v>14949.43</v>
      </c>
      <c r="AU123" s="8">
        <v>34909.050000000003</v>
      </c>
      <c r="AV123" s="8">
        <v>6179.17</v>
      </c>
      <c r="AW123" s="8">
        <v>42415.199999999997</v>
      </c>
      <c r="AX123" s="8">
        <v>26230.03</v>
      </c>
      <c r="AY123" s="8">
        <v>11845.7</v>
      </c>
      <c r="AZ123" s="8">
        <v>4620.2700000000004</v>
      </c>
      <c r="BA123" s="8">
        <v>20545.71</v>
      </c>
      <c r="BB123" s="8">
        <v>10459.17</v>
      </c>
      <c r="BC123" s="8">
        <v>4232.09</v>
      </c>
      <c r="BD123" s="8">
        <v>68590.94</v>
      </c>
      <c r="BE123" s="8">
        <v>38161.300000000003</v>
      </c>
      <c r="BF123" s="8">
        <v>6579.55</v>
      </c>
      <c r="BG123" s="8">
        <v>6316.1</v>
      </c>
      <c r="BH123" s="8">
        <v>180051.86</v>
      </c>
      <c r="BI123" s="8">
        <v>5963.25</v>
      </c>
      <c r="BJ123" s="8">
        <v>19973.599999999999</v>
      </c>
      <c r="BK123" s="8">
        <v>5208.17</v>
      </c>
      <c r="BL123" s="8">
        <v>21731.200000000001</v>
      </c>
      <c r="BM123" s="8">
        <v>107062.3</v>
      </c>
      <c r="BN123" s="8">
        <v>6927.98</v>
      </c>
      <c r="BO123" s="8">
        <v>20376.73</v>
      </c>
      <c r="BP123" s="8">
        <v>5385.43</v>
      </c>
      <c r="BS123" s="7">
        <v>45443</v>
      </c>
      <c r="BT123" s="8">
        <v>8295.9599999999991</v>
      </c>
    </row>
  </sheetData>
  <mergeCells count="3">
    <mergeCell ref="A1:C1"/>
    <mergeCell ref="F1:AI1"/>
    <mergeCell ref="AM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0C7-AF45-4F1E-B453-32BB3BBC5CDC}">
  <dimension ref="A1:BS988"/>
  <sheetViews>
    <sheetView topLeftCell="AK43" zoomScaleNormal="100" workbookViewId="0">
      <selection activeCell="AF3" sqref="AF3"/>
    </sheetView>
  </sheetViews>
  <sheetFormatPr defaultColWidth="8.85546875" defaultRowHeight="15" x14ac:dyDescent="0.25"/>
  <cols>
    <col min="1" max="1" width="12.85546875" customWidth="1"/>
    <col min="2" max="9" width="9" bestFit="1" customWidth="1"/>
    <col min="10" max="10" width="7.28515625" customWidth="1"/>
    <col min="11" max="12" width="9" bestFit="1" customWidth="1"/>
    <col min="13" max="31" width="9.140625" bestFit="1" customWidth="1"/>
    <col min="33" max="33" width="14.140625" bestFit="1" customWidth="1"/>
    <col min="34" max="34" width="26.85546875" bestFit="1" customWidth="1"/>
    <col min="35" max="35" width="17" customWidth="1"/>
    <col min="36" max="36" width="22.7109375" customWidth="1"/>
    <col min="37" max="37" width="14.28515625" bestFit="1" customWidth="1"/>
    <col min="38" max="38" width="11.85546875" customWidth="1"/>
    <col min="39" max="39" width="13" bestFit="1" customWidth="1"/>
    <col min="40" max="40" width="8.85546875" customWidth="1"/>
    <col min="41" max="41" width="13.140625" customWidth="1"/>
    <col min="42" max="42" width="10.7109375" customWidth="1"/>
    <col min="43" max="43" width="13.140625" bestFit="1" customWidth="1"/>
    <col min="44" max="44" width="12.7109375" bestFit="1" customWidth="1"/>
    <col min="45" max="45" width="19.85546875" bestFit="1" customWidth="1"/>
    <col min="46" max="47" width="8.85546875" customWidth="1"/>
    <col min="48" max="48" width="13" bestFit="1" customWidth="1"/>
    <col min="49" max="50" width="19.85546875" bestFit="1" customWidth="1"/>
    <col min="51" max="51" width="13" bestFit="1" customWidth="1"/>
    <col min="52" max="53" width="19.85546875" bestFit="1" customWidth="1"/>
    <col min="54" max="54" width="8.85546875" customWidth="1"/>
    <col min="55" max="55" width="13.28515625" bestFit="1" customWidth="1"/>
    <col min="56" max="56" width="19.85546875" bestFit="1" customWidth="1"/>
    <col min="57" max="57" width="13" bestFit="1" customWidth="1"/>
    <col min="58" max="58" width="12.85546875" bestFit="1" customWidth="1"/>
    <col min="59" max="60" width="13.42578125" bestFit="1" customWidth="1"/>
    <col min="61" max="62" width="19.85546875" bestFit="1" customWidth="1"/>
    <col min="63" max="63" width="12.42578125" bestFit="1" customWidth="1"/>
    <col min="64" max="64" width="19" bestFit="1" customWidth="1"/>
    <col min="67" max="67" width="12" customWidth="1"/>
    <col min="70" max="70" width="9.7109375" bestFit="1" customWidth="1"/>
    <col min="72" max="72" width="12.28515625" customWidth="1"/>
  </cols>
  <sheetData>
    <row r="1" spans="1:71" x14ac:dyDescent="0.25">
      <c r="A1" s="140" t="s">
        <v>72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1:71" x14ac:dyDescent="0.25">
      <c r="A2" s="30" t="s">
        <v>73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H2" s="3"/>
      <c r="AI2" s="22" t="s">
        <v>5</v>
      </c>
      <c r="AJ2" s="22" t="s">
        <v>6</v>
      </c>
      <c r="AK2" s="22" t="s">
        <v>7</v>
      </c>
      <c r="AL2" s="22" t="s">
        <v>8</v>
      </c>
      <c r="AM2" s="22" t="s">
        <v>9</v>
      </c>
      <c r="AN2" s="22" t="s">
        <v>10</v>
      </c>
      <c r="AO2" s="22" t="s">
        <v>11</v>
      </c>
      <c r="AP2" s="22" t="s">
        <v>12</v>
      </c>
      <c r="AQ2" s="22" t="s">
        <v>13</v>
      </c>
      <c r="AR2" s="22" t="s">
        <v>14</v>
      </c>
      <c r="AS2" s="22" t="s">
        <v>15</v>
      </c>
      <c r="AT2" s="22" t="s">
        <v>16</v>
      </c>
      <c r="AU2" s="22" t="s">
        <v>17</v>
      </c>
      <c r="AV2" s="22" t="s">
        <v>18</v>
      </c>
      <c r="AW2" s="22" t="s">
        <v>19</v>
      </c>
      <c r="AX2" s="22" t="s">
        <v>20</v>
      </c>
      <c r="AY2" s="22" t="s">
        <v>21</v>
      </c>
      <c r="AZ2" s="22" t="s">
        <v>22</v>
      </c>
      <c r="BA2" s="22" t="s">
        <v>23</v>
      </c>
      <c r="BB2" s="22" t="s">
        <v>24</v>
      </c>
      <c r="BC2" s="22" t="s">
        <v>25</v>
      </c>
      <c r="BD2" s="22" t="s">
        <v>26</v>
      </c>
      <c r="BE2" s="22" t="s">
        <v>27</v>
      </c>
      <c r="BF2" s="22" t="s">
        <v>28</v>
      </c>
      <c r="BG2" s="22" t="s">
        <v>29</v>
      </c>
      <c r="BH2" s="22" t="s">
        <v>30</v>
      </c>
      <c r="BI2" s="22" t="s">
        <v>31</v>
      </c>
      <c r="BJ2" s="22" t="s">
        <v>32</v>
      </c>
      <c r="BK2" s="22" t="s">
        <v>33</v>
      </c>
      <c r="BL2" s="22" t="s">
        <v>34</v>
      </c>
    </row>
    <row r="3" spans="1:71" x14ac:dyDescent="0.25">
      <c r="A3" s="7">
        <v>41789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H3" s="116" t="s">
        <v>74</v>
      </c>
      <c r="AI3" s="23">
        <f>AVERAGE(B4:B123)</f>
        <v>1.0356354884381922E-2</v>
      </c>
      <c r="AJ3" s="23">
        <f t="shared" ref="AJ3:BL3" si="0">AVERAGE(C4:C123)</f>
        <v>1.3403346417618033E-3</v>
      </c>
      <c r="AK3" s="23">
        <f t="shared" si="0"/>
        <v>1.2118565327349867E-2</v>
      </c>
      <c r="AL3" s="23">
        <f t="shared" si="0"/>
        <v>-1.1246646853852308E-3</v>
      </c>
      <c r="AM3" s="23">
        <f t="shared" si="0"/>
        <v>-5.5880237342223072E-3</v>
      </c>
      <c r="AN3" s="23">
        <f t="shared" si="0"/>
        <v>-2.7578551457385137E-3</v>
      </c>
      <c r="AO3" s="23">
        <f t="shared" si="0"/>
        <v>-1.9135119088716987E-4</v>
      </c>
      <c r="AP3" s="23">
        <f t="shared" si="0"/>
        <v>3.3774901670249767E-3</v>
      </c>
      <c r="AQ3" s="23">
        <f t="shared" si="0"/>
        <v>6.4316488197665924E-4</v>
      </c>
      <c r="AR3" s="23">
        <f t="shared" si="0"/>
        <v>2.449640425075757E-3</v>
      </c>
      <c r="AS3" s="23">
        <f t="shared" si="0"/>
        <v>1.8536897253420856E-3</v>
      </c>
      <c r="AT3" s="23">
        <f t="shared" si="0"/>
        <v>3.6281129849091123E-3</v>
      </c>
      <c r="AU3" s="23">
        <f t="shared" si="0"/>
        <v>6.796484315559969E-3</v>
      </c>
      <c r="AV3" s="23">
        <f t="shared" si="0"/>
        <v>6.0646251070118323E-3</v>
      </c>
      <c r="AW3" s="23">
        <f t="shared" si="0"/>
        <v>-2.7889556849025897E-4</v>
      </c>
      <c r="AX3" s="23">
        <f t="shared" si="0"/>
        <v>1.2958343542985556E-2</v>
      </c>
      <c r="AY3" s="23">
        <f t="shared" si="0"/>
        <v>9.9061234330599535E-3</v>
      </c>
      <c r="AZ3" s="23">
        <f t="shared" si="0"/>
        <v>7.760068192976032E-3</v>
      </c>
      <c r="BA3" s="23">
        <f t="shared" si="0"/>
        <v>1.1620015099106118E-2</v>
      </c>
      <c r="BB3" s="23">
        <f t="shared" si="0"/>
        <v>8.4982414718709487E-4</v>
      </c>
      <c r="BC3" s="23">
        <f t="shared" si="0"/>
        <v>1.3071129713372125E-3</v>
      </c>
      <c r="BD3" s="23">
        <f t="shared" si="0"/>
        <v>3.7994768088207057E-3</v>
      </c>
      <c r="BE3" s="23">
        <f t="shared" si="0"/>
        <v>3.5875381723230928E-3</v>
      </c>
      <c r="BF3" s="23">
        <f t="shared" si="0"/>
        <v>5.5948955587741759E-4</v>
      </c>
      <c r="BG3" s="23">
        <f t="shared" si="0"/>
        <v>8.2946583675451244E-3</v>
      </c>
      <c r="BH3" s="23">
        <f t="shared" si="0"/>
        <v>2.413344969573706E-3</v>
      </c>
      <c r="BI3" s="23">
        <f t="shared" si="0"/>
        <v>5.0389782392051786E-3</v>
      </c>
      <c r="BJ3" s="23">
        <f t="shared" si="0"/>
        <v>2.7856136279414104E-3</v>
      </c>
      <c r="BK3" s="23">
        <f t="shared" si="0"/>
        <v>-5.8642810442164307E-3</v>
      </c>
      <c r="BL3" s="23">
        <f t="shared" si="0"/>
        <v>1.5697952945489964E-3</v>
      </c>
    </row>
    <row r="4" spans="1:71" x14ac:dyDescent="0.25">
      <c r="A4" s="7">
        <v>41820</v>
      </c>
      <c r="B4" s="14">
        <f>('Project Data'!F4-'Project Data'!F3)/'Project Data'!F3</f>
        <v>1.3308428671491944E-2</v>
      </c>
      <c r="C4" s="14">
        <f>('Project Data'!G4-'Project Data'!G3)/'Project Data'!G3</f>
        <v>-2.7027027027027029E-2</v>
      </c>
      <c r="D4" s="14">
        <f>('Project Data'!H4-'Project Data'!H3)/'Project Data'!H3</f>
        <v>2.3640661938534143E-2</v>
      </c>
      <c r="E4" s="14">
        <f>('Project Data'!I4-'Project Data'!I3)/'Project Data'!I3</f>
        <v>-3.3888888888888892E-2</v>
      </c>
      <c r="F4" s="14">
        <f>('Project Data'!J4-'Project Data'!J3)/'Project Data'!J3</f>
        <v>-3.0226700251889168E-2</v>
      </c>
      <c r="G4" s="14">
        <f>('Project Data'!K4-'Project Data'!K3)/'Project Data'!K3</f>
        <v>-6.8452380952380959E-2</v>
      </c>
      <c r="H4" s="14">
        <f>('Project Data'!L4-'Project Data'!L3)/'Project Data'!L3</f>
        <v>-8.4183673469387751E-2</v>
      </c>
      <c r="I4" s="14">
        <f>('Project Data'!M4-'Project Data'!M3)/'Project Data'!M3</f>
        <v>-2.1739130434782487E-2</v>
      </c>
      <c r="J4" s="14">
        <f>('Project Data'!N4-'Project Data'!N3)/'Project Data'!N3</f>
        <v>-5.128205128205128E-2</v>
      </c>
      <c r="K4" s="14">
        <f>('Project Data'!O4-'Project Data'!O3)/'Project Data'!O3</f>
        <v>-5.3488372093023255E-2</v>
      </c>
      <c r="L4" s="14">
        <f>('Project Data'!P4-'Project Data'!P3)/'Project Data'!P3</f>
        <v>-5.6029232643118279E-2</v>
      </c>
      <c r="M4" s="14">
        <f>('Project Data'!Q4-'Project Data'!Q3)/'Project Data'!Q3</f>
        <v>-5.1724137931034482E-2</v>
      </c>
      <c r="N4" s="14">
        <f>('Project Data'!R4-'Project Data'!R3)/'Project Data'!R3</f>
        <v>-2.4849397590361578E-2</v>
      </c>
      <c r="O4" s="14">
        <f>('Project Data'!S4-'Project Data'!S3)/'Project Data'!S3</f>
        <v>4.1666666666666666E-3</v>
      </c>
      <c r="P4" s="14">
        <f>('Project Data'!T4-'Project Data'!T3)/'Project Data'!T3</f>
        <v>-3.2342657342657344E-2</v>
      </c>
      <c r="Q4" s="14">
        <f>('Project Data'!U4-'Project Data'!U3)/'Project Data'!U3</f>
        <v>-5.9322033898304961E-2</v>
      </c>
      <c r="R4" s="14">
        <f>('Project Data'!V4-'Project Data'!V3)/'Project Data'!V3</f>
        <v>-6.5502183406113537E-2</v>
      </c>
      <c r="S4" s="14">
        <f>('Project Data'!W4-'Project Data'!W3)/'Project Data'!W3</f>
        <v>1.6683022571148183E-2</v>
      </c>
      <c r="T4" s="14">
        <f>('Project Data'!X4-'Project Data'!X3)/'Project Data'!X3</f>
        <v>2.7777777777777776E-2</v>
      </c>
      <c r="U4" s="14">
        <f>('Project Data'!Y4-'Project Data'!Y3)/'Project Data'!Y3</f>
        <v>-8.9595375722543349E-2</v>
      </c>
      <c r="V4" s="14">
        <f>('Project Data'!Z4-'Project Data'!Z3)/'Project Data'!Z3</f>
        <v>-3.181818181818194E-2</v>
      </c>
      <c r="W4" s="14">
        <f>('Project Data'!AA4-'Project Data'!AA3)/'Project Data'!AA3</f>
        <v>3.1868197431111425E-2</v>
      </c>
      <c r="X4" s="14">
        <f>('Project Data'!AB4-'Project Data'!AB3)/'Project Data'!AB3</f>
        <v>-1.8168054504163512E-2</v>
      </c>
      <c r="Y4" s="14">
        <f>('Project Data'!AC4-'Project Data'!AC3)/'Project Data'!AC3</f>
        <v>-0.1111111111111111</v>
      </c>
      <c r="Z4" s="14">
        <f>('Project Data'!AD4-'Project Data'!AD3)/'Project Data'!AD3</f>
        <v>5.5555555555555421E-2</v>
      </c>
      <c r="AA4" s="14">
        <f>('Project Data'!AE4-'Project Data'!AE3)/'Project Data'!AE3</f>
        <v>-6.2706270627062702E-2</v>
      </c>
      <c r="AB4" s="14">
        <f>('Project Data'!AF4-'Project Data'!AF3)/'Project Data'!AF3</f>
        <v>-1.082089552238806E-2</v>
      </c>
      <c r="AC4" s="14">
        <f>('Project Data'!AG4-'Project Data'!AG3)/'Project Data'!AG3</f>
        <v>1.6129032258064516E-2</v>
      </c>
      <c r="AD4" s="14">
        <f>('Project Data'!AH4-'Project Data'!AH3)/'Project Data'!AH3</f>
        <v>-6.6985645933014357E-2</v>
      </c>
      <c r="AE4" s="14">
        <f>('Project Data'!AI4-'Project Data'!AI3)/'Project Data'!AI3</f>
        <v>5.3392658509455078E-2</v>
      </c>
      <c r="AH4" s="12" t="s">
        <v>75</v>
      </c>
      <c r="AI4" s="12">
        <f t="shared" ref="AI4:BL4" si="1">_xlfn.VAR.S(B4:B123)</f>
        <v>3.2778269270162851E-3</v>
      </c>
      <c r="AJ4" s="12">
        <f t="shared" si="1"/>
        <v>3.9514375604537541E-3</v>
      </c>
      <c r="AK4" s="12">
        <f t="shared" si="1"/>
        <v>4.4235157331518268E-3</v>
      </c>
      <c r="AL4" s="12">
        <f t="shared" si="1"/>
        <v>4.3787475722179394E-3</v>
      </c>
      <c r="AM4" s="12">
        <f t="shared" si="1"/>
        <v>7.2964471646021828E-3</v>
      </c>
      <c r="AN4" s="12">
        <f t="shared" si="1"/>
        <v>8.0600439480509722E-3</v>
      </c>
      <c r="AO4" s="12">
        <f t="shared" si="1"/>
        <v>6.1557378937933342E-3</v>
      </c>
      <c r="AP4" s="12">
        <f t="shared" si="1"/>
        <v>5.4234313919059203E-3</v>
      </c>
      <c r="AQ4" s="12">
        <f t="shared" si="1"/>
        <v>6.5681310806592888E-3</v>
      </c>
      <c r="AR4" s="12">
        <f t="shared" si="1"/>
        <v>1.0949420294440137E-2</v>
      </c>
      <c r="AS4" s="12">
        <f t="shared" si="1"/>
        <v>2.4775499962685979E-3</v>
      </c>
      <c r="AT4" s="12">
        <f t="shared" si="1"/>
        <v>8.4340679108660683E-3</v>
      </c>
      <c r="AU4" s="12">
        <f t="shared" si="1"/>
        <v>7.6927474932510778E-3</v>
      </c>
      <c r="AV4" s="12">
        <f t="shared" si="1"/>
        <v>8.6566079815013838E-3</v>
      </c>
      <c r="AW4" s="12">
        <f t="shared" si="1"/>
        <v>6.6651914998552874E-3</v>
      </c>
      <c r="AX4" s="12">
        <f t="shared" si="1"/>
        <v>4.7332256248660961E-3</v>
      </c>
      <c r="AY4" s="12">
        <f t="shared" si="1"/>
        <v>5.7156682723363316E-3</v>
      </c>
      <c r="AZ4" s="12">
        <f t="shared" si="1"/>
        <v>5.8862177701898624E-3</v>
      </c>
      <c r="BA4" s="12">
        <f t="shared" si="1"/>
        <v>1.7796698170468018E-2</v>
      </c>
      <c r="BB4" s="12">
        <f t="shared" si="1"/>
        <v>5.4974736300540152E-3</v>
      </c>
      <c r="BC4" s="12">
        <f t="shared" si="1"/>
        <v>4.6149318883430684E-3</v>
      </c>
      <c r="BD4" s="12">
        <f t="shared" si="1"/>
        <v>4.6565611702419464E-3</v>
      </c>
      <c r="BE4" s="12">
        <f t="shared" si="1"/>
        <v>2.7302579377942227E-3</v>
      </c>
      <c r="BF4" s="12">
        <f t="shared" si="1"/>
        <v>9.4107535146962535E-3</v>
      </c>
      <c r="BG4" s="12">
        <f t="shared" si="1"/>
        <v>1.0997149069277111E-2</v>
      </c>
      <c r="BH4" s="12">
        <f t="shared" si="1"/>
        <v>4.4330543454883511E-3</v>
      </c>
      <c r="BI4" s="12">
        <f t="shared" si="1"/>
        <v>2.3181678687649622E-3</v>
      </c>
      <c r="BJ4" s="12">
        <f t="shared" si="1"/>
        <v>2.9379629274353773E-3</v>
      </c>
      <c r="BK4" s="12">
        <f t="shared" si="1"/>
        <v>5.1307868883429444E-3</v>
      </c>
      <c r="BL4" s="12">
        <f t="shared" si="1"/>
        <v>6.7785778815098573E-3</v>
      </c>
    </row>
    <row r="5" spans="1:71" x14ac:dyDescent="0.25">
      <c r="A5" s="7">
        <v>41851</v>
      </c>
      <c r="B5" s="14">
        <f>('Project Data'!F5-'Project Data'!F4)/'Project Data'!F4</f>
        <v>9.2165898617511521E-4</v>
      </c>
      <c r="C5" s="14">
        <f>('Project Data'!G5-'Project Data'!G4)/'Project Data'!G4</f>
        <v>-1.3888888888888888E-2</v>
      </c>
      <c r="D5" s="14">
        <f>('Project Data'!H5-'Project Data'!H4)/'Project Data'!H4</f>
        <v>-1.1547344110854504E-2</v>
      </c>
      <c r="E5" s="14">
        <f>('Project Data'!I5-'Project Data'!I4)/'Project Data'!I4</f>
        <v>1.4376078205865441E-3</v>
      </c>
      <c r="F5" s="14">
        <f>('Project Data'!J5-'Project Data'!J4)/'Project Data'!J4</f>
        <v>7.7922077922077922E-3</v>
      </c>
      <c r="G5" s="14">
        <f>('Project Data'!K5-'Project Data'!K4)/'Project Data'!K4</f>
        <v>-1.2779552715654952E-2</v>
      </c>
      <c r="H5" s="14">
        <f>('Project Data'!L5-'Project Data'!L4)/'Project Data'!L4</f>
        <v>-0.16155988857938719</v>
      </c>
      <c r="I5" s="14">
        <f>('Project Data'!M5-'Project Data'!M4)/'Project Data'!M4</f>
        <v>0.04</v>
      </c>
      <c r="J5" s="14">
        <f>('Project Data'!N5-'Project Data'!N4)/'Project Data'!N4</f>
        <v>0</v>
      </c>
      <c r="K5" s="14">
        <f>('Project Data'!O5-'Project Data'!O4)/'Project Data'!O4</f>
        <v>9.8280098280099683E-3</v>
      </c>
      <c r="L5" s="14">
        <f>('Project Data'!P5-'Project Data'!P4)/'Project Data'!P4</f>
        <v>1.806451612903226E-2</v>
      </c>
      <c r="M5" s="14">
        <f>('Project Data'!Q5-'Project Data'!Q4)/'Project Data'!Q4</f>
        <v>8.1818181818181818E-2</v>
      </c>
      <c r="N5" s="14">
        <f>('Project Data'!R5-'Project Data'!R4)/'Project Data'!R4</f>
        <v>4.555984555984556E-2</v>
      </c>
      <c r="O5" s="14">
        <f>('Project Data'!S5-'Project Data'!S4)/'Project Data'!S4</f>
        <v>-1.5767634854771784E-2</v>
      </c>
      <c r="P5" s="14">
        <f>('Project Data'!T5-'Project Data'!T4)/'Project Data'!T4</f>
        <v>1.9873532068654019E-2</v>
      </c>
      <c r="Q5" s="14">
        <f>('Project Data'!U5-'Project Data'!U4)/'Project Data'!U4</f>
        <v>6.3063063063062932E-2</v>
      </c>
      <c r="R5" s="14">
        <f>('Project Data'!V5-'Project Data'!V4)/'Project Data'!V4</f>
        <v>6.0747663551401869E-2</v>
      </c>
      <c r="S5" s="14">
        <f>('Project Data'!W5-'Project Data'!W4)/'Project Data'!W4</f>
        <v>9.137709137709138E-2</v>
      </c>
      <c r="T5" s="14">
        <f>('Project Data'!X5-'Project Data'!X4)/'Project Data'!X4</f>
        <v>-2.7027027027027029E-2</v>
      </c>
      <c r="U5" s="14">
        <f>('Project Data'!Y5-'Project Data'!Y4)/'Project Data'!Y4</f>
        <v>-6.3492063492063492E-3</v>
      </c>
      <c r="V5" s="14">
        <f>('Project Data'!Z5-'Project Data'!Z4)/'Project Data'!Z4</f>
        <v>-4.6948356807511873E-2</v>
      </c>
      <c r="W5" s="14">
        <f>('Project Data'!AA5-'Project Data'!AA4)/'Project Data'!AA4</f>
        <v>8.1484479540083771E-3</v>
      </c>
      <c r="X5" s="14">
        <f>('Project Data'!AB5-'Project Data'!AB4)/'Project Data'!AB4</f>
        <v>-1.6962220508866616E-2</v>
      </c>
      <c r="Y5" s="14">
        <f>('Project Data'!AC5-'Project Data'!AC4)/'Project Data'!AC4</f>
        <v>3.2570422535211266E-2</v>
      </c>
      <c r="Z5" s="14">
        <f>('Project Data'!AD5-'Project Data'!AD4)/'Project Data'!AD4</f>
        <v>-2.6315789473683966E-2</v>
      </c>
      <c r="AA5" s="14">
        <f>('Project Data'!AE5-'Project Data'!AE4)/'Project Data'!AE4</f>
        <v>-9.154929577464789E-2</v>
      </c>
      <c r="AB5" s="14">
        <f>('Project Data'!AF5-'Project Data'!AF4)/'Project Data'!AF4</f>
        <v>-3.0554507732930971E-2</v>
      </c>
      <c r="AC5" s="14">
        <f>('Project Data'!AG5-'Project Data'!AG4)/'Project Data'!AG4</f>
        <v>9.0702947845804991E-3</v>
      </c>
      <c r="AD5" s="14">
        <f>('Project Data'!AH5-'Project Data'!AH4)/'Project Data'!AH4</f>
        <v>1.5384615384615385E-2</v>
      </c>
      <c r="AE5" s="14">
        <f>('Project Data'!AI5-'Project Data'!AI4)/'Project Data'!AI4</f>
        <v>-2.4023231256599907E-2</v>
      </c>
      <c r="AH5" s="116" t="s">
        <v>76</v>
      </c>
      <c r="AI5" s="19">
        <f t="shared" ref="AI5:BL5" si="2">SQRT(AI4)</f>
        <v>5.7252309359678108E-2</v>
      </c>
      <c r="AJ5" s="19">
        <f t="shared" si="2"/>
        <v>6.28604610264175E-2</v>
      </c>
      <c r="AK5" s="19">
        <f t="shared" si="2"/>
        <v>6.6509516109740471E-2</v>
      </c>
      <c r="AL5" s="19">
        <f t="shared" si="2"/>
        <v>6.6172105695813693E-2</v>
      </c>
      <c r="AM5" s="19">
        <f t="shared" si="2"/>
        <v>8.5419243526281496E-2</v>
      </c>
      <c r="AN5" s="19">
        <f t="shared" si="2"/>
        <v>8.9777747510454795E-2</v>
      </c>
      <c r="AO5" s="19">
        <f t="shared" si="2"/>
        <v>7.8458510652403626E-2</v>
      </c>
      <c r="AP5" s="19">
        <f t="shared" si="2"/>
        <v>7.3643950137848524E-2</v>
      </c>
      <c r="AQ5" s="19">
        <f t="shared" si="2"/>
        <v>8.1044007061961645E-2</v>
      </c>
      <c r="AR5" s="19">
        <f t="shared" si="2"/>
        <v>0.10463947770531033</v>
      </c>
      <c r="AS5" s="19">
        <f t="shared" si="2"/>
        <v>4.9774993684264773E-2</v>
      </c>
      <c r="AT5" s="19">
        <f t="shared" si="2"/>
        <v>9.1837181527233663E-2</v>
      </c>
      <c r="AU5" s="19">
        <f t="shared" si="2"/>
        <v>8.7708309146004387E-2</v>
      </c>
      <c r="AV5" s="19">
        <f t="shared" si="2"/>
        <v>9.3040894135328386E-2</v>
      </c>
      <c r="AW5" s="19">
        <f t="shared" si="2"/>
        <v>8.164062407806108E-2</v>
      </c>
      <c r="AX5" s="19">
        <f t="shared" si="2"/>
        <v>6.8798442023537826E-2</v>
      </c>
      <c r="AY5" s="19">
        <f t="shared" si="2"/>
        <v>7.5602038810711522E-2</v>
      </c>
      <c r="AZ5" s="19">
        <f t="shared" si="2"/>
        <v>7.672169035018625E-2</v>
      </c>
      <c r="BA5" s="19">
        <f t="shared" si="2"/>
        <v>0.13340426593804269</v>
      </c>
      <c r="BB5" s="19">
        <f t="shared" si="2"/>
        <v>7.4144950131846576E-2</v>
      </c>
      <c r="BC5" s="19">
        <f t="shared" si="2"/>
        <v>6.7933289986155304E-2</v>
      </c>
      <c r="BD5" s="19">
        <f t="shared" si="2"/>
        <v>6.8239000360805005E-2</v>
      </c>
      <c r="BE5" s="19">
        <f t="shared" si="2"/>
        <v>5.2251870184656768E-2</v>
      </c>
      <c r="BF5" s="19">
        <f t="shared" si="2"/>
        <v>9.7009038314459409E-2</v>
      </c>
      <c r="BG5" s="19">
        <f t="shared" si="2"/>
        <v>0.10486729265732529</v>
      </c>
      <c r="BH5" s="19">
        <f t="shared" si="2"/>
        <v>6.6581186122570329E-2</v>
      </c>
      <c r="BI5" s="19">
        <f t="shared" si="2"/>
        <v>4.8147355781651836E-2</v>
      </c>
      <c r="BJ5" s="19">
        <f t="shared" si="2"/>
        <v>5.420297895351673E-2</v>
      </c>
      <c r="BK5" s="19">
        <f t="shared" si="2"/>
        <v>7.1629511294877227E-2</v>
      </c>
      <c r="BL5" s="19">
        <f t="shared" si="2"/>
        <v>8.2332119379436949E-2</v>
      </c>
    </row>
    <row r="6" spans="1:71" x14ac:dyDescent="0.25">
      <c r="A6" s="7">
        <v>41880</v>
      </c>
      <c r="B6" s="14">
        <f>('Project Data'!F6-'Project Data'!F5)/'Project Data'!F5</f>
        <v>5.1335174953959485E-2</v>
      </c>
      <c r="C6" s="14">
        <f>('Project Data'!G6-'Project Data'!G5)/'Project Data'!G5</f>
        <v>3.6217303822937627E-2</v>
      </c>
      <c r="D6" s="14">
        <f>('Project Data'!H6-'Project Data'!H5)/'Project Data'!H5</f>
        <v>3.9719626168224297E-2</v>
      </c>
      <c r="E6" s="14">
        <f>('Project Data'!I6-'Project Data'!I5)/'Project Data'!I5</f>
        <v>2.0097616996841802E-2</v>
      </c>
      <c r="F6" s="14">
        <f>('Project Data'!J6-'Project Data'!J5)/'Project Data'!J5</f>
        <v>-2.5773195876288659E-3</v>
      </c>
      <c r="G6" s="14">
        <f>('Project Data'!K6-'Project Data'!K5)/'Project Data'!K5</f>
        <v>3.2362459546925564E-2</v>
      </c>
      <c r="H6" s="14">
        <f>('Project Data'!L6-'Project Data'!L5)/'Project Data'!L5</f>
        <v>9.9667774086378731E-3</v>
      </c>
      <c r="I6" s="14">
        <f>('Project Data'!M6-'Project Data'!M5)/'Project Data'!M5</f>
        <v>3.4188034188034191E-2</v>
      </c>
      <c r="J6" s="14">
        <f>('Project Data'!N6-'Project Data'!N5)/'Project Data'!N5</f>
        <v>2.7027027027027029E-2</v>
      </c>
      <c r="K6" s="14">
        <f>('Project Data'!O6-'Project Data'!O5)/'Project Data'!O5</f>
        <v>0</v>
      </c>
      <c r="L6" s="14">
        <f>('Project Data'!P6-'Project Data'!P5)/'Project Data'!P5</f>
        <v>5.069708491761709E-2</v>
      </c>
      <c r="M6" s="14">
        <f>('Project Data'!Q6-'Project Data'!Q5)/'Project Data'!Q5</f>
        <v>2.2408963585434174E-2</v>
      </c>
      <c r="N6" s="14">
        <f>('Project Data'!R6-'Project Data'!R5)/'Project Data'!R5</f>
        <v>4.8005908419497784E-2</v>
      </c>
      <c r="O6" s="14">
        <f>('Project Data'!S6-'Project Data'!S5)/'Project Data'!S5</f>
        <v>5.6492411467116359E-2</v>
      </c>
      <c r="P6" s="14">
        <f>('Project Data'!T6-'Project Data'!T5)/'Project Data'!T5</f>
        <v>6.0230292294065547E-2</v>
      </c>
      <c r="Q6" s="14">
        <f>('Project Data'!U6-'Project Data'!U5)/'Project Data'!U5</f>
        <v>7.6271186440677971E-2</v>
      </c>
      <c r="R6" s="14">
        <f>('Project Data'!V6-'Project Data'!V5)/'Project Data'!V5</f>
        <v>0.11013215859030837</v>
      </c>
      <c r="S6" s="14">
        <f>('Project Data'!W6-'Project Data'!W5)/'Project Data'!W5</f>
        <v>-5.2771226415094206E-2</v>
      </c>
      <c r="T6" s="14">
        <f>('Project Data'!X6-'Project Data'!X5)/'Project Data'!X5</f>
        <v>-1.8518518518518517E-2</v>
      </c>
      <c r="U6" s="14">
        <f>('Project Data'!Y6-'Project Data'!Y5)/'Project Data'!Y5</f>
        <v>-7.3482428115015971E-2</v>
      </c>
      <c r="V6" s="14">
        <f>('Project Data'!Z6-'Project Data'!Z5)/'Project Data'!Z5</f>
        <v>1.970443349753695E-2</v>
      </c>
      <c r="W6" s="14">
        <f>('Project Data'!AA6-'Project Data'!AA5)/'Project Data'!AA5</f>
        <v>-1.351877265930533E-3</v>
      </c>
      <c r="X6" s="14">
        <f>('Project Data'!AB6-'Project Data'!AB5)/'Project Data'!AB5</f>
        <v>3.215686274509804E-2</v>
      </c>
      <c r="Y6" s="14">
        <f>('Project Data'!AC6-'Project Data'!AC5)/'Project Data'!AC5</f>
        <v>-1.5345268542199489E-2</v>
      </c>
      <c r="Z6" s="14">
        <f>('Project Data'!AD6-'Project Data'!AD5)/'Project Data'!AD5</f>
        <v>3.6036036036035772E-2</v>
      </c>
      <c r="AA6" s="14">
        <f>('Project Data'!AE6-'Project Data'!AE5)/'Project Data'!AE5</f>
        <v>-0.10852713178294585</v>
      </c>
      <c r="AB6" s="14">
        <f>('Project Data'!AF6-'Project Data'!AF5)/'Project Data'!AF5</f>
        <v>3.4630350194552531E-2</v>
      </c>
      <c r="AC6" s="14">
        <f>('Project Data'!AG6-'Project Data'!AG5)/'Project Data'!AG5</f>
        <v>-1.4606741573033709E-2</v>
      </c>
      <c r="AD6" s="14">
        <f>('Project Data'!AH6-'Project Data'!AH5)/'Project Data'!AH5</f>
        <v>4.545454545454531E-2</v>
      </c>
      <c r="AE6" s="14">
        <f>('Project Data'!AI6-'Project Data'!AI5)/'Project Data'!AI5</f>
        <v>2.0016229375169056E-2</v>
      </c>
    </row>
    <row r="7" spans="1:71" x14ac:dyDescent="0.25">
      <c r="A7" s="7">
        <v>41912</v>
      </c>
      <c r="B7" s="14">
        <f>('Project Data'!F7-'Project Data'!F6)/'Project Data'!F6</f>
        <v>-2.7589227063717976E-2</v>
      </c>
      <c r="C7" s="14">
        <f>('Project Data'!G7-'Project Data'!G6)/'Project Data'!G6</f>
        <v>3.8834951456310678E-3</v>
      </c>
      <c r="D7" s="14">
        <f>('Project Data'!H7-'Project Data'!H6)/'Project Data'!H6</f>
        <v>5.8426966292134834E-2</v>
      </c>
      <c r="E7" s="14">
        <f>('Project Data'!I7-'Project Data'!I6)/'Project Data'!I6</f>
        <v>-1.9983112862369829E-2</v>
      </c>
      <c r="F7" s="14">
        <f>('Project Data'!J7-'Project Data'!J6)/'Project Data'!J6</f>
        <v>-1.8087855297157621E-2</v>
      </c>
      <c r="G7" s="14">
        <f>('Project Data'!K7-'Project Data'!K6)/'Project Data'!K6</f>
        <v>-3.4482758620689655E-2</v>
      </c>
      <c r="H7" s="14">
        <f>('Project Data'!L7-'Project Data'!L6)/'Project Data'!L6</f>
        <v>6.5789473684210523E-2</v>
      </c>
      <c r="I7" s="14">
        <f>('Project Data'!M7-'Project Data'!M6)/'Project Data'!M6</f>
        <v>-5.3719008264462811E-2</v>
      </c>
      <c r="J7" s="14">
        <f>('Project Data'!N7-'Project Data'!N6)/'Project Data'!N6</f>
        <v>1.3157894736842105E-2</v>
      </c>
      <c r="K7" s="14">
        <f>('Project Data'!O7-'Project Data'!O6)/'Project Data'!O6</f>
        <v>-5.8394160583941736E-2</v>
      </c>
      <c r="L7" s="14">
        <f>('Project Data'!P7-'Project Data'!P6)/'Project Data'!P6</f>
        <v>-1.2062726176115666E-2</v>
      </c>
      <c r="M7" s="14">
        <f>('Project Data'!Q7-'Project Data'!Q6)/'Project Data'!Q6</f>
        <v>1.3698630136986301E-2</v>
      </c>
      <c r="N7" s="14">
        <f>('Project Data'!R7-'Project Data'!R6)/'Project Data'!R6</f>
        <v>-6.9062720225510923E-2</v>
      </c>
      <c r="O7" s="14">
        <f>('Project Data'!S7-'Project Data'!S6)/'Project Data'!S6</f>
        <v>7.9808459696727851E-3</v>
      </c>
      <c r="P7" s="14">
        <f>('Project Data'!T7-'Project Data'!T6)/'Project Data'!T6</f>
        <v>-5.0960735171261484E-2</v>
      </c>
      <c r="Q7" s="14">
        <f>('Project Data'!U7-'Project Data'!U6)/'Project Data'!U6</f>
        <v>-7.0866141732283464E-2</v>
      </c>
      <c r="R7" s="14">
        <f>('Project Data'!V7-'Project Data'!V6)/'Project Data'!V6</f>
        <v>-0.14682539682539683</v>
      </c>
      <c r="S7" s="14">
        <f>('Project Data'!W7-'Project Data'!W6)/'Project Data'!W6</f>
        <v>-5.6644880174292075E-2</v>
      </c>
      <c r="T7" s="14">
        <f>('Project Data'!X7-'Project Data'!X6)/'Project Data'!X6</f>
        <v>-5.6603773584905662E-2</v>
      </c>
      <c r="U7" s="14">
        <f>('Project Data'!Y7-'Project Data'!Y6)/'Project Data'!Y6</f>
        <v>-0.13448275862068976</v>
      </c>
      <c r="V7" s="14">
        <f>('Project Data'!Z7-'Project Data'!Z6)/'Project Data'!Z6</f>
        <v>-1.9323671497584544E-2</v>
      </c>
      <c r="W7" s="14">
        <f>('Project Data'!AA7-'Project Data'!AA6)/'Project Data'!AA6</f>
        <v>-3.0696338837042324E-2</v>
      </c>
      <c r="X7" s="14">
        <f>('Project Data'!AB7-'Project Data'!AB6)/'Project Data'!AB6</f>
        <v>-3.9513677811550151E-2</v>
      </c>
      <c r="Y7" s="14">
        <f>('Project Data'!AC7-'Project Data'!AC6)/'Project Data'!AC6</f>
        <v>-5.9740259740259739E-2</v>
      </c>
      <c r="Z7" s="14">
        <f>('Project Data'!AD7-'Project Data'!AD6)/'Project Data'!AD6</f>
        <v>-1.7391304347826091E-2</v>
      </c>
      <c r="AA7" s="14">
        <f>('Project Data'!AE7-'Project Data'!AE6)/'Project Data'!AE6</f>
        <v>-0.19130434782608685</v>
      </c>
      <c r="AB7" s="14">
        <f>('Project Data'!AF7-'Project Data'!AF6)/'Project Data'!AF6</f>
        <v>-2.7830011282437006E-2</v>
      </c>
      <c r="AC7" s="14">
        <f>('Project Data'!AG7-'Project Data'!AG6)/'Project Data'!AG6</f>
        <v>-7.8677309007981755E-2</v>
      </c>
      <c r="AD7" s="14">
        <f>('Project Data'!AH7-'Project Data'!AH6)/'Project Data'!AH6</f>
        <v>-1.4492753623188271E-2</v>
      </c>
      <c r="AE7" s="14">
        <f>('Project Data'!AI7-'Project Data'!AI6)/'Project Data'!AI6</f>
        <v>-5.3566693184831607E-2</v>
      </c>
    </row>
    <row r="8" spans="1:71" x14ac:dyDescent="0.25">
      <c r="A8" s="7">
        <v>41943</v>
      </c>
      <c r="B8" s="14">
        <f>('Project Data'!F8-'Project Data'!F7)/'Project Data'!F7</f>
        <v>2.2967800045034903E-2</v>
      </c>
      <c r="C8" s="14">
        <f>('Project Data'!G8-'Project Data'!G7)/'Project Data'!G7</f>
        <v>-3.8684719535783366E-3</v>
      </c>
      <c r="D8" s="14">
        <f>('Project Data'!H8-'Project Data'!H7)/'Project Data'!H7</f>
        <v>-2.5477707006369428E-2</v>
      </c>
      <c r="E8" s="14">
        <f>('Project Data'!I8-'Project Data'!I7)/'Project Data'!I7</f>
        <v>1.8667432510051693E-2</v>
      </c>
      <c r="F8" s="14">
        <f>('Project Data'!J8-'Project Data'!J7)/'Project Data'!J7</f>
        <v>-3.4210526315789476E-2</v>
      </c>
      <c r="G8" s="14">
        <f>('Project Data'!K8-'Project Data'!K7)/'Project Data'!K7</f>
        <v>-1.948051948051948E-2</v>
      </c>
      <c r="H8" s="14">
        <f>('Project Data'!L8-'Project Data'!L7)/'Project Data'!L7</f>
        <v>-6.7901234567901231E-2</v>
      </c>
      <c r="I8" s="14">
        <f>('Project Data'!M8-'Project Data'!M7)/'Project Data'!M7</f>
        <v>8.7336244541484712E-3</v>
      </c>
      <c r="J8" s="14">
        <f>('Project Data'!N8-'Project Data'!N7)/'Project Data'!N7</f>
        <v>0</v>
      </c>
      <c r="K8" s="14">
        <f>('Project Data'!O8-'Project Data'!O7)/'Project Data'!O7</f>
        <v>5.1679586563307496E-3</v>
      </c>
      <c r="L8" s="14">
        <f>('Project Data'!P8-'Project Data'!P7)/'Project Data'!P7</f>
        <v>4.2735042735042597E-2</v>
      </c>
      <c r="M8" s="14">
        <f>('Project Data'!Q8-'Project Data'!Q7)/'Project Data'!Q7</f>
        <v>5.4054054054054057E-2</v>
      </c>
      <c r="N8" s="14">
        <f>('Project Data'!R8-'Project Data'!R7)/'Project Data'!R7</f>
        <v>-2.4224072672218017E-2</v>
      </c>
      <c r="O8" s="14">
        <f>('Project Data'!S8-'Project Data'!S7)/'Project Data'!S7</f>
        <v>9.659540775930324E-2</v>
      </c>
      <c r="P8" s="14">
        <f>('Project Data'!T8-'Project Data'!T7)/'Project Data'!T7</f>
        <v>4.8415492957746477E-2</v>
      </c>
      <c r="Q8" s="14">
        <f>('Project Data'!U8-'Project Data'!U7)/'Project Data'!U7</f>
        <v>4.2372881355932202E-2</v>
      </c>
      <c r="R8" s="14">
        <f>('Project Data'!V8-'Project Data'!V7)/'Project Data'!V7</f>
        <v>-1.8604651162790697E-2</v>
      </c>
      <c r="S8" s="14">
        <f>('Project Data'!W8-'Project Data'!W7)/'Project Data'!W7</f>
        <v>-1.979544704717915E-2</v>
      </c>
      <c r="T8" s="14">
        <f>('Project Data'!X8-'Project Data'!X7)/'Project Data'!X7</f>
        <v>-0.11333333333333333</v>
      </c>
      <c r="U8" s="14">
        <f>('Project Data'!Y8-'Project Data'!Y7)/'Project Data'!Y7</f>
        <v>-2.3904382470119299E-2</v>
      </c>
      <c r="V8" s="14">
        <f>('Project Data'!Z8-'Project Data'!Z7)/'Project Data'!Z7</f>
        <v>9.8522167487684748E-3</v>
      </c>
      <c r="W8" s="14">
        <f>('Project Data'!AA8-'Project Data'!AA7)/'Project Data'!AA7</f>
        <v>-5.574881925752883E-2</v>
      </c>
      <c r="X8" s="14">
        <f>('Project Data'!AB8-'Project Data'!AB7)/'Project Data'!AB7</f>
        <v>-7.8322784810126583E-2</v>
      </c>
      <c r="Y8" s="14">
        <f>('Project Data'!AC8-'Project Data'!AC7)/'Project Data'!AC7</f>
        <v>-0.17679558011049723</v>
      </c>
      <c r="Z8" s="14">
        <f>('Project Data'!AD8-'Project Data'!AD7)/'Project Data'!AD7</f>
        <v>4.42477876106196E-2</v>
      </c>
      <c r="AA8" s="14">
        <f>('Project Data'!AE8-'Project Data'!AE7)/'Project Data'!AE7</f>
        <v>-6.9892473118279563E-2</v>
      </c>
      <c r="AB8" s="14">
        <f>('Project Data'!AF8-'Project Data'!AF7)/'Project Data'!AF7</f>
        <v>-2.746615087040619E-2</v>
      </c>
      <c r="AC8" s="14">
        <f>('Project Data'!AG8-'Project Data'!AG7)/'Project Data'!AG7</f>
        <v>5.6930693069306787E-2</v>
      </c>
      <c r="AD8" s="14">
        <f>('Project Data'!AH8-'Project Data'!AH7)/'Project Data'!AH7</f>
        <v>1.4705882352941037E-2</v>
      </c>
      <c r="AE8" s="14">
        <f>('Project Data'!AI8-'Project Data'!AI7)/'Project Data'!AI7</f>
        <v>5.0434295320818154E-2</v>
      </c>
      <c r="AI8" s="139" t="s">
        <v>77</v>
      </c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</row>
    <row r="9" spans="1:71" x14ac:dyDescent="0.25">
      <c r="A9" s="7">
        <v>41971</v>
      </c>
      <c r="B9" s="14">
        <f>('Project Data'!F9-'Project Data'!F8)/'Project Data'!F8</f>
        <v>5.216817081223861E-2</v>
      </c>
      <c r="C9" s="14">
        <f>('Project Data'!G9-'Project Data'!G8)/'Project Data'!G8</f>
        <v>-2.5242718446602051E-2</v>
      </c>
      <c r="D9" s="14">
        <f>('Project Data'!H9-'Project Data'!H8)/'Project Data'!H8</f>
        <v>4.7930283224400745E-2</v>
      </c>
      <c r="E9" s="14">
        <f>('Project Data'!I9-'Project Data'!I8)/'Project Data'!I8</f>
        <v>6.9918240766845344E-2</v>
      </c>
      <c r="F9" s="14">
        <f>('Project Data'!J9-'Project Data'!J8)/'Project Data'!J8</f>
        <v>0.11716621253405979</v>
      </c>
      <c r="G9" s="14">
        <f>('Project Data'!K9-'Project Data'!K8)/'Project Data'!K8</f>
        <v>-5.6291390728476824E-2</v>
      </c>
      <c r="H9" s="14">
        <f>('Project Data'!L9-'Project Data'!L8)/'Project Data'!L8</f>
        <v>3.3112582781456956E-2</v>
      </c>
      <c r="I9" s="14">
        <f>('Project Data'!M9-'Project Data'!M8)/'Project Data'!M8</f>
        <v>6.9264069264069389E-2</v>
      </c>
      <c r="J9" s="14">
        <f>('Project Data'!N9-'Project Data'!N8)/'Project Data'!N8</f>
        <v>3.896103896103896E-2</v>
      </c>
      <c r="K9" s="14">
        <f>('Project Data'!O9-'Project Data'!O8)/'Project Data'!O8</f>
        <v>0.20051413881748073</v>
      </c>
      <c r="L9" s="14">
        <f>('Project Data'!P9-'Project Data'!P8)/'Project Data'!P8</f>
        <v>4.6838407494146535E-3</v>
      </c>
      <c r="M9" s="14">
        <f>('Project Data'!Q9-'Project Data'!Q8)/'Project Data'!Q8</f>
        <v>1.7948717948717947E-2</v>
      </c>
      <c r="N9" s="14">
        <f>('Project Data'!R9-'Project Data'!R8)/'Project Data'!R8</f>
        <v>5.120248254460822E-2</v>
      </c>
      <c r="O9" s="14">
        <f>('Project Data'!S9-'Project Data'!S8)/'Project Data'!S8</f>
        <v>4.7653429602888084E-2</v>
      </c>
      <c r="P9" s="14">
        <f>('Project Data'!T9-'Project Data'!T8)/'Project Data'!T8</f>
        <v>7.3047858942065488E-2</v>
      </c>
      <c r="Q9" s="14">
        <f>('Project Data'!U9-'Project Data'!U8)/'Project Data'!U8</f>
        <v>-3.2520325203252036E-2</v>
      </c>
      <c r="R9" s="14">
        <f>('Project Data'!V9-'Project Data'!V8)/'Project Data'!V8</f>
        <v>3.3175355450237101E-2</v>
      </c>
      <c r="S9" s="14">
        <f>('Project Data'!W9-'Project Data'!W8)/'Project Data'!W8</f>
        <v>7.0683271625715249E-3</v>
      </c>
      <c r="T9" s="14">
        <f>('Project Data'!X9-'Project Data'!X8)/'Project Data'!X8</f>
        <v>-3.7593984962406013E-3</v>
      </c>
      <c r="U9" s="14">
        <f>('Project Data'!Y9-'Project Data'!Y8)/'Project Data'!Y8</f>
        <v>-4.8979591836734802E-2</v>
      </c>
      <c r="V9" s="14">
        <f>('Project Data'!Z9-'Project Data'!Z8)/'Project Data'!Z8</f>
        <v>0.11707317073170748</v>
      </c>
      <c r="W9" s="14">
        <f>('Project Data'!AA9-'Project Data'!AA8)/'Project Data'!AA8</f>
        <v>-4.2215140799304433E-2</v>
      </c>
      <c r="X9" s="14">
        <f>('Project Data'!AB9-'Project Data'!AB8)/'Project Data'!AB8</f>
        <v>-6.8669527896995704E-3</v>
      </c>
      <c r="Y9" s="14">
        <f>('Project Data'!AC9-'Project Data'!AC8)/'Project Data'!AC8</f>
        <v>-2.2371364653243847E-3</v>
      </c>
      <c r="Z9" s="14">
        <f>('Project Data'!AD9-'Project Data'!AD8)/'Project Data'!AD8</f>
        <v>0.13559322033898305</v>
      </c>
      <c r="AA9" s="14">
        <f>('Project Data'!AE9-'Project Data'!AE8)/'Project Data'!AE8</f>
        <v>7.5144508670520235E-2</v>
      </c>
      <c r="AB9" s="14">
        <f>('Project Data'!AF9-'Project Data'!AF8)/'Project Data'!AF8</f>
        <v>7.6372315035799526E-2</v>
      </c>
      <c r="AC9" s="14">
        <f>('Project Data'!AG9-'Project Data'!AG8)/'Project Data'!AG8</f>
        <v>6.0889929742388903E-2</v>
      </c>
      <c r="AD9" s="14">
        <f>('Project Data'!AH9-'Project Data'!AH8)/'Project Data'!AH8</f>
        <v>0.13043478260869582</v>
      </c>
      <c r="AE9" s="14">
        <f>('Project Data'!AI9-'Project Data'!AI8)/'Project Data'!AI8</f>
        <v>5.1213656975193263E-2</v>
      </c>
      <c r="AI9" s="2" t="s">
        <v>5</v>
      </c>
      <c r="AJ9" s="2" t="s">
        <v>6</v>
      </c>
      <c r="AK9" s="2" t="s">
        <v>7</v>
      </c>
      <c r="AL9" s="2" t="s">
        <v>8</v>
      </c>
      <c r="AM9" s="2" t="s">
        <v>9</v>
      </c>
      <c r="AN9" s="2" t="s">
        <v>10</v>
      </c>
      <c r="AO9" s="2" t="s">
        <v>11</v>
      </c>
      <c r="AP9" s="2" t="s">
        <v>12</v>
      </c>
      <c r="AQ9" s="2" t="s">
        <v>13</v>
      </c>
      <c r="AR9" s="2" t="s">
        <v>14</v>
      </c>
      <c r="AS9" s="2" t="s">
        <v>15</v>
      </c>
      <c r="AT9" s="2" t="s">
        <v>16</v>
      </c>
      <c r="AU9" s="2" t="s">
        <v>17</v>
      </c>
      <c r="AV9" s="2" t="s">
        <v>18</v>
      </c>
      <c r="AW9" s="2" t="s">
        <v>19</v>
      </c>
      <c r="AX9" s="2" t="s">
        <v>20</v>
      </c>
      <c r="AY9" s="2" t="s">
        <v>21</v>
      </c>
      <c r="AZ9" s="2" t="s">
        <v>22</v>
      </c>
      <c r="BA9" s="2" t="s">
        <v>23</v>
      </c>
      <c r="BB9" s="2" t="s">
        <v>24</v>
      </c>
      <c r="BC9" s="2" t="s">
        <v>25</v>
      </c>
      <c r="BD9" s="2" t="s">
        <v>26</v>
      </c>
      <c r="BE9" s="2" t="s">
        <v>27</v>
      </c>
      <c r="BF9" s="2" t="s">
        <v>28</v>
      </c>
      <c r="BG9" s="2" t="s">
        <v>29</v>
      </c>
      <c r="BH9" s="2" t="s">
        <v>30</v>
      </c>
      <c r="BI9" s="2" t="s">
        <v>31</v>
      </c>
      <c r="BJ9" s="2" t="s">
        <v>32</v>
      </c>
      <c r="BK9" s="2" t="s">
        <v>33</v>
      </c>
      <c r="BL9" s="2" t="s">
        <v>34</v>
      </c>
      <c r="BR9" s="16"/>
      <c r="BS9" s="16"/>
    </row>
    <row r="10" spans="1:71" x14ac:dyDescent="0.25">
      <c r="A10" s="7">
        <v>42004</v>
      </c>
      <c r="B10" s="14">
        <f>('Project Data'!F10-'Project Data'!F9)/'Project Data'!F9</f>
        <v>-4.7071129707112969E-2</v>
      </c>
      <c r="C10" s="14">
        <f>('Project Data'!G10-'Project Data'!G9)/'Project Data'!G9</f>
        <v>-4.5816733067728974E-2</v>
      </c>
      <c r="D10" s="14">
        <f>('Project Data'!H10-'Project Data'!H9)/'Project Data'!H9</f>
        <v>-1.8711018711018594E-2</v>
      </c>
      <c r="E10" s="14">
        <f>('Project Data'!I10-'Project Data'!I9)/'Project Data'!I9</f>
        <v>-7.773386034255611E-2</v>
      </c>
      <c r="F10" s="14">
        <f>('Project Data'!J10-'Project Data'!J9)/'Project Data'!J9</f>
        <v>-1.9512195121951223E-2</v>
      </c>
      <c r="G10" s="14">
        <f>('Project Data'!K10-'Project Data'!K9)/'Project Data'!K9</f>
        <v>-2.1052631578947368E-2</v>
      </c>
      <c r="H10" s="14">
        <f>('Project Data'!L10-'Project Data'!L9)/'Project Data'!L9</f>
        <v>8.9743589743589744E-2</v>
      </c>
      <c r="I10" s="14">
        <f>('Project Data'!M10-'Project Data'!M9)/'Project Data'!M9</f>
        <v>8.0971659919028324E-3</v>
      </c>
      <c r="J10" s="14">
        <f>('Project Data'!N10-'Project Data'!N9)/'Project Data'!N9</f>
        <v>-0.05</v>
      </c>
      <c r="K10" s="14">
        <f>('Project Data'!O10-'Project Data'!O9)/'Project Data'!O9</f>
        <v>-1.9271948608137045E-2</v>
      </c>
      <c r="L10" s="14">
        <f>('Project Data'!P10-'Project Data'!P9)/'Project Data'!P9</f>
        <v>-1.2820512820512688E-2</v>
      </c>
      <c r="M10" s="14">
        <f>('Project Data'!Q10-'Project Data'!Q9)/'Project Data'!Q9</f>
        <v>-2.5188916876574307E-3</v>
      </c>
      <c r="N10" s="14">
        <f>('Project Data'!R10-'Project Data'!R9)/'Project Data'!R9</f>
        <v>6.6420664206642069E-3</v>
      </c>
      <c r="O10" s="14">
        <f>('Project Data'!S10-'Project Data'!S9)/'Project Data'!S9</f>
        <v>2.9634734665747762E-2</v>
      </c>
      <c r="P10" s="14">
        <f>('Project Data'!T10-'Project Data'!T9)/'Project Data'!T9</f>
        <v>-3.5993740219092331E-2</v>
      </c>
      <c r="Q10" s="14">
        <f>('Project Data'!U10-'Project Data'!U9)/'Project Data'!U9</f>
        <v>1.680672268907563E-2</v>
      </c>
      <c r="R10" s="14">
        <f>('Project Data'!V10-'Project Data'!V9)/'Project Data'!V9</f>
        <v>3.2110091743119129E-2</v>
      </c>
      <c r="S10" s="14">
        <f>('Project Data'!W10-'Project Data'!W9)/'Project Data'!W9</f>
        <v>2.6737967914438501E-3</v>
      </c>
      <c r="T10" s="14">
        <f>('Project Data'!X10-'Project Data'!X9)/'Project Data'!X9</f>
        <v>3.3962264150943396E-2</v>
      </c>
      <c r="U10" s="14">
        <f>('Project Data'!Y10-'Project Data'!Y9)/'Project Data'!Y9</f>
        <v>6.0085836909871369E-2</v>
      </c>
      <c r="V10" s="14">
        <f>('Project Data'!Z10-'Project Data'!Z9)/'Project Data'!Z9</f>
        <v>-2.1834061135371178E-3</v>
      </c>
      <c r="W10" s="14">
        <f>('Project Data'!AA10-'Project Data'!AA9)/'Project Data'!AA9</f>
        <v>4.4688816097331434E-3</v>
      </c>
      <c r="X10" s="14">
        <f>('Project Data'!AB10-'Project Data'!AB9)/'Project Data'!AB9</f>
        <v>-5.0993949870354362E-2</v>
      </c>
      <c r="Y10" s="14">
        <f>('Project Data'!AC10-'Project Data'!AC9)/'Project Data'!AC9</f>
        <v>2.8026905829596414E-2</v>
      </c>
      <c r="Z10" s="14">
        <f>('Project Data'!AD10-'Project Data'!AD9)/'Project Data'!AD9</f>
        <v>2.9850746268656716E-2</v>
      </c>
      <c r="AA10" s="14">
        <f>('Project Data'!AE10-'Project Data'!AE9)/'Project Data'!AE9</f>
        <v>1.6129032258064516E-2</v>
      </c>
      <c r="AB10" s="14">
        <f>('Project Data'!AF10-'Project Data'!AF9)/'Project Data'!AF9</f>
        <v>-2.8824833702882482E-2</v>
      </c>
      <c r="AC10" s="14">
        <f>('Project Data'!AG10-'Project Data'!AG9)/'Project Data'!AG9</f>
        <v>1.1037527593818985E-2</v>
      </c>
      <c r="AD10" s="14">
        <f>('Project Data'!AH10-'Project Data'!AH9)/'Project Data'!AH9</f>
        <v>-4.7008547008547008E-2</v>
      </c>
      <c r="AE10" s="14">
        <f>('Project Data'!AI10-'Project Data'!AI9)/'Project Data'!AI9</f>
        <v>3.9837604668865892E-2</v>
      </c>
      <c r="AH10" s="84"/>
      <c r="AI10" s="48">
        <v>1</v>
      </c>
      <c r="AJ10" s="48">
        <f>AI10+1</f>
        <v>2</v>
      </c>
      <c r="AK10" s="48">
        <f t="shared" ref="AK10:BL10" si="3">AJ10+1</f>
        <v>3</v>
      </c>
      <c r="AL10" s="48">
        <f t="shared" si="3"/>
        <v>4</v>
      </c>
      <c r="AM10" s="48">
        <f t="shared" si="3"/>
        <v>5</v>
      </c>
      <c r="AN10" s="48">
        <f t="shared" si="3"/>
        <v>6</v>
      </c>
      <c r="AO10" s="48">
        <f t="shared" si="3"/>
        <v>7</v>
      </c>
      <c r="AP10" s="48">
        <f t="shared" si="3"/>
        <v>8</v>
      </c>
      <c r="AQ10" s="48">
        <f t="shared" si="3"/>
        <v>9</v>
      </c>
      <c r="AR10" s="48">
        <f t="shared" si="3"/>
        <v>10</v>
      </c>
      <c r="AS10" s="48">
        <f t="shared" si="3"/>
        <v>11</v>
      </c>
      <c r="AT10" s="48">
        <f t="shared" si="3"/>
        <v>12</v>
      </c>
      <c r="AU10" s="48">
        <f t="shared" si="3"/>
        <v>13</v>
      </c>
      <c r="AV10" s="48">
        <f t="shared" si="3"/>
        <v>14</v>
      </c>
      <c r="AW10" s="48">
        <f t="shared" si="3"/>
        <v>15</v>
      </c>
      <c r="AX10" s="48">
        <f t="shared" si="3"/>
        <v>16</v>
      </c>
      <c r="AY10" s="48">
        <f t="shared" si="3"/>
        <v>17</v>
      </c>
      <c r="AZ10" s="48">
        <f t="shared" si="3"/>
        <v>18</v>
      </c>
      <c r="BA10" s="48">
        <f t="shared" si="3"/>
        <v>19</v>
      </c>
      <c r="BB10" s="48">
        <f t="shared" si="3"/>
        <v>20</v>
      </c>
      <c r="BC10" s="48">
        <f t="shared" si="3"/>
        <v>21</v>
      </c>
      <c r="BD10" s="48">
        <f t="shared" si="3"/>
        <v>22</v>
      </c>
      <c r="BE10" s="48">
        <f t="shared" si="3"/>
        <v>23</v>
      </c>
      <c r="BF10" s="48">
        <f t="shared" si="3"/>
        <v>24</v>
      </c>
      <c r="BG10" s="48">
        <f t="shared" si="3"/>
        <v>25</v>
      </c>
      <c r="BH10" s="48">
        <f t="shared" si="3"/>
        <v>26</v>
      </c>
      <c r="BI10" s="48">
        <f t="shared" si="3"/>
        <v>27</v>
      </c>
      <c r="BJ10" s="48">
        <f t="shared" si="3"/>
        <v>28</v>
      </c>
      <c r="BK10" s="48">
        <f t="shared" si="3"/>
        <v>29</v>
      </c>
      <c r="BL10" s="48">
        <f t="shared" si="3"/>
        <v>30</v>
      </c>
      <c r="BR10" s="16"/>
      <c r="BS10" s="17"/>
    </row>
    <row r="11" spans="1:71" x14ac:dyDescent="0.25">
      <c r="A11" s="7">
        <v>42034</v>
      </c>
      <c r="B11" s="14">
        <f>('Project Data'!F11-'Project Data'!F10)/'Project Data'!F10</f>
        <v>4.1273326015367727E-2</v>
      </c>
      <c r="C11" s="14">
        <f>('Project Data'!G11-'Project Data'!G10)/'Project Data'!G10</f>
        <v>8.9770354906054284E-2</v>
      </c>
      <c r="D11" s="14">
        <f>('Project Data'!H11-'Project Data'!H10)/'Project Data'!H10</f>
        <v>7.4152542372881353E-2</v>
      </c>
      <c r="E11" s="14">
        <f>('Project Data'!I11-'Project Data'!I10)/'Project Data'!I10</f>
        <v>7.2000000000000133E-2</v>
      </c>
      <c r="F11" s="14">
        <f>('Project Data'!J11-'Project Data'!J10)/'Project Data'!J10</f>
        <v>3.9800995024875767E-2</v>
      </c>
      <c r="G11" s="14">
        <f>('Project Data'!K11-'Project Data'!K10)/'Project Data'!K10</f>
        <v>5.3763440860215055E-2</v>
      </c>
      <c r="H11" s="14">
        <f>('Project Data'!L11-'Project Data'!L10)/'Project Data'!L10</f>
        <v>8.8235294117647058E-3</v>
      </c>
      <c r="I11" s="14">
        <f>('Project Data'!M11-'Project Data'!M10)/'Project Data'!M10</f>
        <v>7.6305220883534017E-2</v>
      </c>
      <c r="J11" s="14">
        <f>('Project Data'!N11-'Project Data'!N10)/'Project Data'!N10</f>
        <v>-2.6315789473684209E-2</v>
      </c>
      <c r="K11" s="14">
        <f>('Project Data'!O11-'Project Data'!O10)/'Project Data'!O10</f>
        <v>1.0917030567685589E-2</v>
      </c>
      <c r="L11" s="14">
        <f>('Project Data'!P11-'Project Data'!P10)/'Project Data'!P10</f>
        <v>1.8890200708382526E-2</v>
      </c>
      <c r="M11" s="14">
        <f>('Project Data'!Q11-'Project Data'!Q10)/'Project Data'!Q10</f>
        <v>-8.0808080808080815E-2</v>
      </c>
      <c r="N11" s="14">
        <f>('Project Data'!R11-'Project Data'!R10)/'Project Data'!R10</f>
        <v>6.0850439882697817E-2</v>
      </c>
      <c r="O11" s="14">
        <f>('Project Data'!S11-'Project Data'!S10)/'Project Data'!S10</f>
        <v>8.7014725568942443E-3</v>
      </c>
      <c r="P11" s="14">
        <f>('Project Data'!T11-'Project Data'!T10)/'Project Data'!T10</f>
        <v>8.603896103896104E-2</v>
      </c>
      <c r="Q11" s="14">
        <f>('Project Data'!U11-'Project Data'!U10)/'Project Data'!U10</f>
        <v>0</v>
      </c>
      <c r="R11" s="14">
        <f>('Project Data'!V11-'Project Data'!V10)/'Project Data'!V10</f>
        <v>3.5555555555555556E-2</v>
      </c>
      <c r="S11" s="14">
        <f>('Project Data'!W11-'Project Data'!W10)/'Project Data'!W10</f>
        <v>-2.5000000000000001E-2</v>
      </c>
      <c r="T11" s="14">
        <f>('Project Data'!X11-'Project Data'!X10)/'Project Data'!X10</f>
        <v>2.5547445255474453E-2</v>
      </c>
      <c r="U11" s="14">
        <f>('Project Data'!Y11-'Project Data'!Y10)/'Project Data'!Y10</f>
        <v>3.23886639676111E-2</v>
      </c>
      <c r="V11" s="14">
        <f>('Project Data'!Z11-'Project Data'!Z10)/'Project Data'!Z10</f>
        <v>7.8774617067833702E-2</v>
      </c>
      <c r="W11" s="14">
        <f>('Project Data'!AA11-'Project Data'!AA10)/'Project Data'!AA10</f>
        <v>-5.7613379609140182E-2</v>
      </c>
      <c r="X11" s="14">
        <f>('Project Data'!AB11-'Project Data'!AB10)/'Project Data'!AB10</f>
        <v>2.6411657559198543E-2</v>
      </c>
      <c r="Y11" s="14">
        <f>('Project Data'!AC11-'Project Data'!AC10)/'Project Data'!AC10</f>
        <v>-7.8516902944383987E-2</v>
      </c>
      <c r="Z11" s="14">
        <f>('Project Data'!AD11-'Project Data'!AD10)/'Project Data'!AD10</f>
        <v>-2.1739130434782608E-2</v>
      </c>
      <c r="AA11" s="14">
        <f>('Project Data'!AE11-'Project Data'!AE10)/'Project Data'!AE10</f>
        <v>0.18518518518518534</v>
      </c>
      <c r="AB11" s="14">
        <f>('Project Data'!AF11-'Project Data'!AF10)/'Project Data'!AF10</f>
        <v>0.11491628614916286</v>
      </c>
      <c r="AC11" s="14">
        <f>('Project Data'!AG11-'Project Data'!AG10)/'Project Data'!AG10</f>
        <v>0.12117903930131005</v>
      </c>
      <c r="AD11" s="14">
        <f>('Project Data'!AH11-'Project Data'!AH10)/'Project Data'!AH10</f>
        <v>5.3811659192825115E-2</v>
      </c>
      <c r="AE11" s="14">
        <f>('Project Data'!AI11-'Project Data'!AI10)/'Project Data'!AI10</f>
        <v>4.9292337725719865E-2</v>
      </c>
      <c r="AG11" s="30" t="str" cm="1">
        <f t="array" ref="AG11:AG40">TRANSPOSE(AI9:BL9)</f>
        <v xml:space="preserve">ASTRAZENECA </v>
      </c>
      <c r="AH11" s="48">
        <v>1</v>
      </c>
      <c r="AI11" s="52">
        <f t="shared" ref="AI11" si="4">_xlfn.COVARIANCE.S(INDEX($B$4:$AE$123,,$AH11), INDEX($B$4:$AE$123,,AI$10))</f>
        <v>3.2778269270162855E-3</v>
      </c>
      <c r="AJ11" s="41">
        <f t="shared" ref="AJ11:BL19" si="5">_xlfn.COVARIANCE.S(INDEX($B$4:$AE$123,,$AH11), INDEX($B$4:$AE$123,,AJ$10))</f>
        <v>1.587891774232848E-4</v>
      </c>
      <c r="AK11" s="41">
        <f t="shared" si="5"/>
        <v>5.949154990532331E-4</v>
      </c>
      <c r="AL11" s="41">
        <f t="shared" si="5"/>
        <v>1.1860972161629084E-3</v>
      </c>
      <c r="AM11" s="41">
        <f t="shared" si="5"/>
        <v>4.421006425296146E-4</v>
      </c>
      <c r="AN11" s="41">
        <f t="shared" si="5"/>
        <v>5.02137249598411E-4</v>
      </c>
      <c r="AO11" s="41">
        <f t="shared" si="5"/>
        <v>-2.9374119903170839E-6</v>
      </c>
      <c r="AP11" s="41">
        <f t="shared" si="5"/>
        <v>2.6328516234501215E-4</v>
      </c>
      <c r="AQ11" s="41">
        <f t="shared" si="5"/>
        <v>-2.9372458443104732E-4</v>
      </c>
      <c r="AR11" s="41">
        <f t="shared" si="5"/>
        <v>-2.6869484310445402E-4</v>
      </c>
      <c r="AS11" s="41">
        <f t="shared" si="5"/>
        <v>8.8298039076826628E-4</v>
      </c>
      <c r="AT11" s="41">
        <f t="shared" si="5"/>
        <v>5.4403288112746248E-6</v>
      </c>
      <c r="AU11" s="41">
        <f t="shared" si="5"/>
        <v>7.1040134194181887E-4</v>
      </c>
      <c r="AV11" s="41">
        <f t="shared" si="5"/>
        <v>-1.7696477403761709E-4</v>
      </c>
      <c r="AW11" s="41">
        <f t="shared" si="5"/>
        <v>2.2452391560872249E-4</v>
      </c>
      <c r="AX11" s="41">
        <f t="shared" si="5"/>
        <v>7.8220653914774644E-4</v>
      </c>
      <c r="AY11" s="41">
        <f t="shared" si="5"/>
        <v>9.9154058130790186E-5</v>
      </c>
      <c r="AZ11" s="41">
        <f t="shared" si="5"/>
        <v>2.3053560072895425E-5</v>
      </c>
      <c r="BA11" s="41">
        <f t="shared" si="5"/>
        <v>-8.255013719111338E-4</v>
      </c>
      <c r="BB11" s="41">
        <f t="shared" si="5"/>
        <v>-1.3483019638270907E-4</v>
      </c>
      <c r="BC11" s="41">
        <f t="shared" si="5"/>
        <v>2.8293946584095902E-4</v>
      </c>
      <c r="BD11" s="41">
        <f t="shared" si="5"/>
        <v>4.4035642317031339E-4</v>
      </c>
      <c r="BE11" s="41">
        <f t="shared" si="5"/>
        <v>1.0711929690729442E-4</v>
      </c>
      <c r="BF11" s="41">
        <f t="shared" si="5"/>
        <v>-1.735652933689575E-4</v>
      </c>
      <c r="BG11" s="41">
        <f t="shared" si="5"/>
        <v>-9.5149041763977157E-5</v>
      </c>
      <c r="BH11" s="41">
        <f t="shared" si="5"/>
        <v>-7.1393171204046232E-5</v>
      </c>
      <c r="BI11" s="41">
        <f t="shared" si="5"/>
        <v>1.1026625398577669E-3</v>
      </c>
      <c r="BJ11" s="41">
        <f t="shared" si="5"/>
        <v>6.8216266595530798E-4</v>
      </c>
      <c r="BK11" s="41">
        <f t="shared" si="5"/>
        <v>8.17014737695902E-4</v>
      </c>
      <c r="BL11" s="41">
        <f t="shared" si="5"/>
        <v>3.1868355906220885E-4</v>
      </c>
      <c r="BR11" s="16"/>
      <c r="BS11" s="17"/>
    </row>
    <row r="12" spans="1:71" x14ac:dyDescent="0.25">
      <c r="A12" s="7">
        <v>42062</v>
      </c>
      <c r="B12" s="14">
        <f>('Project Data'!F12-'Project Data'!F11)/'Project Data'!F11</f>
        <v>-5.7558507273877291E-2</v>
      </c>
      <c r="C12" s="14">
        <f>('Project Data'!G12-'Project Data'!G11)/'Project Data'!G11</f>
        <v>2.1072796934865901E-2</v>
      </c>
      <c r="D12" s="14">
        <f>('Project Data'!H12-'Project Data'!H11)/'Project Data'!H11</f>
        <v>4.9309664694280081E-2</v>
      </c>
      <c r="E12" s="14">
        <f>('Project Data'!I12-'Project Data'!I11)/'Project Data'!I11</f>
        <v>7.9957356076757833E-3</v>
      </c>
      <c r="F12" s="14">
        <f>('Project Data'!J12-'Project Data'!J11)/'Project Data'!J11</f>
        <v>9.0909090909090773E-2</v>
      </c>
      <c r="G12" s="14">
        <f>('Project Data'!K12-'Project Data'!K11)/'Project Data'!K11</f>
        <v>-0.17006802721088435</v>
      </c>
      <c r="H12" s="14">
        <f>('Project Data'!L12-'Project Data'!L11)/'Project Data'!L11</f>
        <v>6.4139941690962099E-2</v>
      </c>
      <c r="I12" s="14">
        <f>('Project Data'!M12-'Project Data'!M11)/'Project Data'!M11</f>
        <v>4.4776119402985072E-2</v>
      </c>
      <c r="J12" s="14">
        <f>('Project Data'!N12-'Project Data'!N11)/'Project Data'!N11</f>
        <v>6.7567567567567571E-2</v>
      </c>
      <c r="K12" s="14">
        <f>('Project Data'!O12-'Project Data'!O11)/'Project Data'!O11</f>
        <v>4.3196544276457881E-2</v>
      </c>
      <c r="L12" s="14">
        <f>('Project Data'!P12-'Project Data'!P11)/'Project Data'!P11</f>
        <v>-5.2143684820394103E-2</v>
      </c>
      <c r="M12" s="14">
        <f>('Project Data'!Q12-'Project Data'!Q11)/'Project Data'!Q11</f>
        <v>1.3736263736263736E-2</v>
      </c>
      <c r="N12" s="14">
        <f>('Project Data'!R12-'Project Data'!R11)/'Project Data'!R11</f>
        <v>3.5936420179682231E-2</v>
      </c>
      <c r="O12" s="14">
        <f>('Project Data'!S12-'Project Data'!S11)/'Project Data'!S11</f>
        <v>0.10816191108161911</v>
      </c>
      <c r="P12" s="14">
        <f>('Project Data'!T12-'Project Data'!T11)/'Project Data'!T11</f>
        <v>5.2316890881913304E-3</v>
      </c>
      <c r="Q12" s="14">
        <f>('Project Data'!U12-'Project Data'!U11)/'Project Data'!U11</f>
        <v>0.11570247933884298</v>
      </c>
      <c r="R12" s="14">
        <f>('Project Data'!V12-'Project Data'!V11)/'Project Data'!V11</f>
        <v>0.30042918454935624</v>
      </c>
      <c r="S12" s="14">
        <f>('Project Data'!W12-'Project Data'!W11)/'Project Data'!W11</f>
        <v>9.1282051282051288E-2</v>
      </c>
      <c r="T12" s="14">
        <f>('Project Data'!X12-'Project Data'!X11)/'Project Data'!X11</f>
        <v>6.4056939501779361E-2</v>
      </c>
      <c r="U12" s="14">
        <f>('Project Data'!Y12-'Project Data'!Y11)/'Project Data'!Y11</f>
        <v>6.6666666666666791E-2</v>
      </c>
      <c r="V12" s="14">
        <f>('Project Data'!Z12-'Project Data'!Z11)/'Project Data'!Z11</f>
        <v>6.0851926977687626E-2</v>
      </c>
      <c r="W12" s="14">
        <f>('Project Data'!AA12-'Project Data'!AA11)/'Project Data'!AA11</f>
        <v>4.983488887131228E-2</v>
      </c>
      <c r="X12" s="14">
        <f>('Project Data'!AB12-'Project Data'!AB11)/'Project Data'!AB11</f>
        <v>2.4844720496894408E-2</v>
      </c>
      <c r="Y12" s="14">
        <f>('Project Data'!AC12-'Project Data'!AC11)/'Project Data'!AC11</f>
        <v>0.1159763313609469</v>
      </c>
      <c r="Z12" s="14">
        <f>('Project Data'!AD12-'Project Data'!AD11)/'Project Data'!AD11</f>
        <v>6.6666666666666666E-2</v>
      </c>
      <c r="AA12" s="14">
        <f>('Project Data'!AE12-'Project Data'!AE11)/'Project Data'!AE11</f>
        <v>9.3749999999999986E-2</v>
      </c>
      <c r="AB12" s="14">
        <f>('Project Data'!AF12-'Project Data'!AF11)/'Project Data'!AF11</f>
        <v>-2.1843003412969283E-2</v>
      </c>
      <c r="AC12" s="14">
        <f>('Project Data'!AG12-'Project Data'!AG11)/'Project Data'!AG11</f>
        <v>-7.8870496592015463E-2</v>
      </c>
      <c r="AD12" s="14">
        <f>('Project Data'!AH12-'Project Data'!AH11)/'Project Data'!AH11</f>
        <v>-4.6808510638297753E-2</v>
      </c>
      <c r="AE12" s="14">
        <f>('Project Data'!AI12-'Project Data'!AI11)/'Project Data'!AI11</f>
        <v>0.05</v>
      </c>
      <c r="AG12" s="30" t="str">
        <v xml:space="preserve">AVIVA </v>
      </c>
      <c r="AH12" s="48">
        <f>AH11+1</f>
        <v>2</v>
      </c>
      <c r="AI12" s="41">
        <f t="shared" ref="AI12:AX35" si="6">_xlfn.COVARIANCE.S(INDEX($B$4:$AE$123,,$AH12), INDEX($B$4:$AE$123,,AI$10))</f>
        <v>1.587891774232848E-4</v>
      </c>
      <c r="AJ12" s="52">
        <f t="shared" si="5"/>
        <v>3.9514375604537532E-3</v>
      </c>
      <c r="AK12" s="41">
        <f t="shared" si="5"/>
        <v>1.6989914110356536E-3</v>
      </c>
      <c r="AL12" s="41">
        <f t="shared" si="5"/>
        <v>1.288904972809255E-3</v>
      </c>
      <c r="AM12" s="41">
        <f t="shared" si="5"/>
        <v>2.3166458585559711E-3</v>
      </c>
      <c r="AN12" s="41">
        <f t="shared" si="5"/>
        <v>2.1491493647868426E-3</v>
      </c>
      <c r="AO12" s="41">
        <f t="shared" si="5"/>
        <v>2.0521287403138262E-3</v>
      </c>
      <c r="AP12" s="41">
        <f t="shared" si="5"/>
        <v>3.4654906502281854E-3</v>
      </c>
      <c r="AQ12" s="41">
        <f t="shared" si="5"/>
        <v>3.2520692111089496E-3</v>
      </c>
      <c r="AR12" s="41">
        <f t="shared" si="5"/>
        <v>3.244435066026083E-3</v>
      </c>
      <c r="AS12" s="41">
        <f t="shared" si="5"/>
        <v>4.2396249022298347E-4</v>
      </c>
      <c r="AT12" s="41">
        <f t="shared" si="5"/>
        <v>3.3857183876283463E-3</v>
      </c>
      <c r="AU12" s="41">
        <f t="shared" si="5"/>
        <v>2.3366230815632756E-3</v>
      </c>
      <c r="AV12" s="41">
        <f t="shared" si="5"/>
        <v>2.3683551398010977E-3</v>
      </c>
      <c r="AW12" s="41">
        <f t="shared" si="5"/>
        <v>3.1694566292389502E-3</v>
      </c>
      <c r="AX12" s="41">
        <f t="shared" si="5"/>
        <v>2.163760975340669E-4</v>
      </c>
      <c r="AY12" s="41">
        <f t="shared" si="5"/>
        <v>1.3415441349463888E-3</v>
      </c>
      <c r="AZ12" s="41">
        <f t="shared" si="5"/>
        <v>7.2307865598060571E-4</v>
      </c>
      <c r="BA12" s="41">
        <f t="shared" si="5"/>
        <v>2.1996702840944796E-3</v>
      </c>
      <c r="BB12" s="41">
        <f t="shared" si="5"/>
        <v>1.3590265359002638E-3</v>
      </c>
      <c r="BC12" s="41">
        <f t="shared" si="5"/>
        <v>2.587958093778874E-3</v>
      </c>
      <c r="BD12" s="41">
        <f t="shared" si="5"/>
        <v>1.8732304938805684E-3</v>
      </c>
      <c r="BE12" s="41">
        <f t="shared" si="5"/>
        <v>1.3222489620915677E-3</v>
      </c>
      <c r="BF12" s="41">
        <f t="shared" si="5"/>
        <v>2.8975444509269544E-3</v>
      </c>
      <c r="BG12" s="41">
        <f t="shared" si="5"/>
        <v>3.4105531230353599E-3</v>
      </c>
      <c r="BH12" s="41">
        <f t="shared" si="5"/>
        <v>1.3726108928057957E-3</v>
      </c>
      <c r="BI12" s="41">
        <f t="shared" si="5"/>
        <v>2.6257743041230525E-4</v>
      </c>
      <c r="BJ12" s="41">
        <f t="shared" si="5"/>
        <v>5.9230583779510109E-4</v>
      </c>
      <c r="BK12" s="41">
        <f t="shared" si="5"/>
        <v>1.8489502363001971E-3</v>
      </c>
      <c r="BL12" s="41">
        <f t="shared" si="5"/>
        <v>2.5332568549795054E-3</v>
      </c>
      <c r="BR12" s="16"/>
      <c r="BS12" s="17"/>
    </row>
    <row r="13" spans="1:71" x14ac:dyDescent="0.25">
      <c r="A13" s="7">
        <v>42094</v>
      </c>
      <c r="B13" s="14">
        <f>('Project Data'!F13-'Project Data'!F12)/'Project Data'!F12</f>
        <v>3.4899328859060399E-2</v>
      </c>
      <c r="C13" s="14">
        <f>('Project Data'!G13-'Project Data'!G12)/'Project Data'!G12</f>
        <v>1.876172607879925E-3</v>
      </c>
      <c r="D13" s="14">
        <f>('Project Data'!H13-'Project Data'!H12)/'Project Data'!H12</f>
        <v>-1.6917293233082706E-2</v>
      </c>
      <c r="E13" s="14">
        <f>('Project Data'!I13-'Project Data'!I12)/'Project Data'!I12</f>
        <v>-7.7736647276573118E-2</v>
      </c>
      <c r="F13" s="14">
        <f>('Project Data'!J13-'Project Data'!J12)/'Project Data'!J12</f>
        <v>-3.9473684210526196E-2</v>
      </c>
      <c r="G13" s="14">
        <f>('Project Data'!K13-'Project Data'!K12)/'Project Data'!K12</f>
        <v>3.6885245901639226E-2</v>
      </c>
      <c r="H13" s="14">
        <f>('Project Data'!L13-'Project Data'!L12)/'Project Data'!L12</f>
        <v>4.3835616438356165E-2</v>
      </c>
      <c r="I13" s="14">
        <f>('Project Data'!M13-'Project Data'!M12)/'Project Data'!M12</f>
        <v>-3.5714285714285713E-3</v>
      </c>
      <c r="J13" s="14">
        <f>('Project Data'!N13-'Project Data'!N12)/'Project Data'!N12</f>
        <v>-1.2658227848101266E-2</v>
      </c>
      <c r="K13" s="14">
        <f>('Project Data'!O13-'Project Data'!O12)/'Project Data'!O12</f>
        <v>6.0041407867494824E-2</v>
      </c>
      <c r="L13" s="14">
        <f>('Project Data'!P13-'Project Data'!P12)/'Project Data'!P12</f>
        <v>-2.4449877750611249E-2</v>
      </c>
      <c r="M13" s="14">
        <f>('Project Data'!Q13-'Project Data'!Q12)/'Project Data'!Q12</f>
        <v>-7.3170731707317069E-2</v>
      </c>
      <c r="N13" s="14">
        <f>('Project Data'!R13-'Project Data'!R12)/'Project Data'!R12</f>
        <v>-6.2708472314876584E-2</v>
      </c>
      <c r="O13" s="14">
        <f>('Project Data'!S13-'Project Data'!S12)/'Project Data'!S12</f>
        <v>-4.1916167664670656E-3</v>
      </c>
      <c r="P13" s="14">
        <f>('Project Data'!T13-'Project Data'!T12)/'Project Data'!T12</f>
        <v>2.6765799256505577E-2</v>
      </c>
      <c r="Q13" s="14">
        <f>('Project Data'!U13-'Project Data'!U12)/'Project Data'!U12</f>
        <v>1.4814814814814815E-2</v>
      </c>
      <c r="R13" s="14">
        <f>('Project Data'!V13-'Project Data'!V12)/'Project Data'!V12</f>
        <v>-9.9009900990099011E-3</v>
      </c>
      <c r="S13" s="14">
        <f>('Project Data'!W13-'Project Data'!W12)/'Project Data'!W12</f>
        <v>-0.13157894736842105</v>
      </c>
      <c r="T13" s="14">
        <f>('Project Data'!X13-'Project Data'!X12)/'Project Data'!X12</f>
        <v>3.3444816053511705E-3</v>
      </c>
      <c r="U13" s="14">
        <f>('Project Data'!Y13-'Project Data'!Y12)/'Project Data'!Y12</f>
        <v>-4.779411764705882E-2</v>
      </c>
      <c r="V13" s="14">
        <f>('Project Data'!Z13-'Project Data'!Z12)/'Project Data'!Z12</f>
        <v>4.0152963671128104E-2</v>
      </c>
      <c r="W13" s="14">
        <f>('Project Data'!AA13-'Project Data'!AA12)/'Project Data'!AA12</f>
        <v>-5.1782510630082559E-2</v>
      </c>
      <c r="X13" s="14">
        <f>('Project Data'!AB13-'Project Data'!AB12)/'Project Data'!AB12</f>
        <v>-3.2034632034632034E-2</v>
      </c>
      <c r="Y13" s="14">
        <f>('Project Data'!AC13-'Project Data'!AC12)/'Project Data'!AC12</f>
        <v>0.10392364793213149</v>
      </c>
      <c r="Z13" s="14">
        <f>('Project Data'!AD13-'Project Data'!AD12)/'Project Data'!AD12</f>
        <v>7.6388888888888895E-2</v>
      </c>
      <c r="AA13" s="14">
        <f>('Project Data'!AE13-'Project Data'!AE12)/'Project Data'!AE12</f>
        <v>-1.632653061224501E-2</v>
      </c>
      <c r="AB13" s="14">
        <f>('Project Data'!AF13-'Project Data'!AF12)/'Project Data'!AF12</f>
        <v>-1.7794836008374039E-2</v>
      </c>
      <c r="AC13" s="14">
        <f>('Project Data'!AG13-'Project Data'!AG12)/'Project Data'!AG12</f>
        <v>-1.3742071881606885E-2</v>
      </c>
      <c r="AD13" s="14">
        <f>('Project Data'!AH13-'Project Data'!AH12)/'Project Data'!AH12</f>
        <v>-1.7857142857142856E-2</v>
      </c>
      <c r="AE13" s="14">
        <f>('Project Data'!AI13-'Project Data'!AI12)/'Project Data'!AI12</f>
        <v>-1.9933554817275745E-3</v>
      </c>
      <c r="AG13" s="30" t="str">
        <v xml:space="preserve">BAE SYSTEMS </v>
      </c>
      <c r="AH13" s="48">
        <f t="shared" ref="AH13:AH40" si="7">AH12+1</f>
        <v>3</v>
      </c>
      <c r="AI13" s="41">
        <f t="shared" si="6"/>
        <v>5.949154990532331E-4</v>
      </c>
      <c r="AJ13" s="41">
        <f t="shared" si="5"/>
        <v>1.6989914110356536E-3</v>
      </c>
      <c r="AK13" s="52">
        <f t="shared" si="5"/>
        <v>4.4235157331518268E-3</v>
      </c>
      <c r="AL13" s="41">
        <f t="shared" si="5"/>
        <v>1.4769615137982133E-3</v>
      </c>
      <c r="AM13" s="41">
        <f t="shared" si="5"/>
        <v>1.0471079094638964E-3</v>
      </c>
      <c r="AN13" s="41">
        <f t="shared" si="5"/>
        <v>1.4680908013464087E-3</v>
      </c>
      <c r="AO13" s="41">
        <f t="shared" si="5"/>
        <v>3.5869222603463635E-4</v>
      </c>
      <c r="AP13" s="41">
        <f t="shared" si="5"/>
        <v>1.6019665715048901E-3</v>
      </c>
      <c r="AQ13" s="41">
        <f t="shared" si="5"/>
        <v>1.1477180248665032E-3</v>
      </c>
      <c r="AR13" s="41">
        <f t="shared" si="5"/>
        <v>1.3853828574539879E-3</v>
      </c>
      <c r="AS13" s="41">
        <f t="shared" si="5"/>
        <v>1.2705193945304193E-4</v>
      </c>
      <c r="AT13" s="41">
        <f t="shared" si="5"/>
        <v>4.83407940930892E-4</v>
      </c>
      <c r="AU13" s="41">
        <f t="shared" si="5"/>
        <v>1.3672465189945144E-3</v>
      </c>
      <c r="AV13" s="41">
        <f t="shared" si="5"/>
        <v>9.7392672255360762E-4</v>
      </c>
      <c r="AW13" s="41">
        <f t="shared" si="5"/>
        <v>1.4141558567901085E-3</v>
      </c>
      <c r="AX13" s="41">
        <f t="shared" si="5"/>
        <v>-1.1984584775884499E-5</v>
      </c>
      <c r="AY13" s="41">
        <f t="shared" si="5"/>
        <v>3.0605692381721925E-4</v>
      </c>
      <c r="AZ13" s="41">
        <f t="shared" si="5"/>
        <v>3.9769503900558912E-4</v>
      </c>
      <c r="BA13" s="41">
        <f t="shared" si="5"/>
        <v>1.7359350156782557E-3</v>
      </c>
      <c r="BB13" s="41">
        <f t="shared" si="5"/>
        <v>-1.6686737208718272E-4</v>
      </c>
      <c r="BC13" s="41">
        <f t="shared" si="5"/>
        <v>7.4551074440788647E-4</v>
      </c>
      <c r="BD13" s="41">
        <f t="shared" si="5"/>
        <v>1.5223961846313402E-3</v>
      </c>
      <c r="BE13" s="41">
        <f t="shared" si="5"/>
        <v>1.0201073770421264E-3</v>
      </c>
      <c r="BF13" s="41">
        <f t="shared" si="5"/>
        <v>6.3309589556375138E-4</v>
      </c>
      <c r="BG13" s="41">
        <f t="shared" si="5"/>
        <v>1.9132392547824763E-3</v>
      </c>
      <c r="BH13" s="41">
        <f t="shared" si="5"/>
        <v>1.1120430530295127E-3</v>
      </c>
      <c r="BI13" s="41">
        <f t="shared" si="5"/>
        <v>6.1269353863697854E-4</v>
      </c>
      <c r="BJ13" s="41">
        <f t="shared" si="5"/>
        <v>4.573952329505925E-4</v>
      </c>
      <c r="BK13" s="41">
        <f t="shared" si="5"/>
        <v>1.5740873487451396E-3</v>
      </c>
      <c r="BL13" s="41">
        <f t="shared" si="5"/>
        <v>1.2806214539546907E-3</v>
      </c>
      <c r="BR13" s="16"/>
      <c r="BS13" s="17"/>
    </row>
    <row r="14" spans="1:71" x14ac:dyDescent="0.25">
      <c r="A14" s="7">
        <v>42124</v>
      </c>
      <c r="B14" s="14">
        <f>('Project Data'!F14-'Project Data'!F13)/'Project Data'!F13</f>
        <v>-2.8102031993082578E-2</v>
      </c>
      <c r="C14" s="14">
        <f>('Project Data'!G14-'Project Data'!G13)/'Project Data'!G13</f>
        <v>-2.4344569288389514E-2</v>
      </c>
      <c r="D14" s="14">
        <f>('Project Data'!H14-'Project Data'!H13)/'Project Data'!H13</f>
        <v>-2.8680688336520075E-2</v>
      </c>
      <c r="E14" s="14">
        <f>('Project Data'!I14-'Project Data'!I13)/'Project Data'!I13</f>
        <v>3.0103211009174177E-2</v>
      </c>
      <c r="F14" s="14">
        <f>('Project Data'!J14-'Project Data'!J13)/'Project Data'!J13</f>
        <v>4.1095890410958777E-2</v>
      </c>
      <c r="G14" s="14">
        <f>('Project Data'!K14-'Project Data'!K13)/'Project Data'!K13</f>
        <v>7.9051383399209498E-3</v>
      </c>
      <c r="H14" s="14">
        <f>('Project Data'!L14-'Project Data'!L13)/'Project Data'!L13</f>
        <v>-7.874015748031496E-2</v>
      </c>
      <c r="I14" s="14">
        <f>('Project Data'!M14-'Project Data'!M13)/'Project Data'!M13</f>
        <v>-6.8100358422939072E-2</v>
      </c>
      <c r="J14" s="14">
        <f>('Project Data'!N14-'Project Data'!N13)/'Project Data'!N13</f>
        <v>-1.282051282051282E-2</v>
      </c>
      <c r="K14" s="14">
        <f>('Project Data'!O14-'Project Data'!O13)/'Project Data'!O13</f>
        <v>3.3203125E-2</v>
      </c>
      <c r="L14" s="14">
        <f>('Project Data'!P14-'Project Data'!P13)/'Project Data'!P13</f>
        <v>1.6290726817042606E-2</v>
      </c>
      <c r="M14" s="14">
        <f>('Project Data'!Q14-'Project Data'!Q13)/'Project Data'!Q13</f>
        <v>-5.8479532163742687E-3</v>
      </c>
      <c r="N14" s="14">
        <f>('Project Data'!R14-'Project Data'!R13)/'Project Data'!R13</f>
        <v>4.6263345195729534E-2</v>
      </c>
      <c r="O14" s="14">
        <f>('Project Data'!S14-'Project Data'!S13)/'Project Data'!S13</f>
        <v>2.2248947684906796E-2</v>
      </c>
      <c r="P14" s="14">
        <f>('Project Data'!T14-'Project Data'!T13)/'Project Data'!T13</f>
        <v>-2.606806661839247E-2</v>
      </c>
      <c r="Q14" s="14">
        <f>('Project Data'!U14-'Project Data'!U13)/'Project Data'!U13</f>
        <v>-2.1897810218978103E-2</v>
      </c>
      <c r="R14" s="14">
        <f>('Project Data'!V14-'Project Data'!V13)/'Project Data'!V13</f>
        <v>5.3333333333333337E-2</v>
      </c>
      <c r="S14" s="14">
        <f>('Project Data'!W14-'Project Data'!W13)/'Project Data'!W13</f>
        <v>4.0764790764790768E-2</v>
      </c>
      <c r="T14" s="14">
        <f>('Project Data'!X14-'Project Data'!X13)/'Project Data'!X13</f>
        <v>0.11333333333333333</v>
      </c>
      <c r="U14" s="14">
        <f>('Project Data'!Y14-'Project Data'!Y13)/'Project Data'!Y13</f>
        <v>5.019305019305019E-2</v>
      </c>
      <c r="V14" s="14">
        <f>('Project Data'!Z14-'Project Data'!Z13)/'Project Data'!Z13</f>
        <v>1.4705882352941176E-2</v>
      </c>
      <c r="W14" s="14">
        <f>('Project Data'!AA14-'Project Data'!AA13)/'Project Data'!AA13</f>
        <v>2.7322567189082995E-2</v>
      </c>
      <c r="X14" s="14">
        <f>('Project Data'!AB14-'Project Data'!AB13)/'Project Data'!AB13</f>
        <v>2.4150268336314847E-2</v>
      </c>
      <c r="Y14" s="14">
        <f>('Project Data'!AC14-'Project Data'!AC13)/'Project Data'!AC13</f>
        <v>-2.2094140249759846E-2</v>
      </c>
      <c r="Z14" s="14">
        <f>('Project Data'!AD14-'Project Data'!AD13)/'Project Data'!AD13</f>
        <v>7.0967741935483872E-2</v>
      </c>
      <c r="AA14" s="14">
        <f>('Project Data'!AE14-'Project Data'!AE13)/'Project Data'!AE13</f>
        <v>-8.2987551867219914E-2</v>
      </c>
      <c r="AB14" s="14">
        <f>('Project Data'!AF14-'Project Data'!AF13)/'Project Data'!AF13</f>
        <v>1.8117229129662522E-2</v>
      </c>
      <c r="AC14" s="14">
        <f>('Project Data'!AG14-'Project Data'!AG13)/'Project Data'!AG13</f>
        <v>4.0728831725616414E-2</v>
      </c>
      <c r="AD14" s="14">
        <f>('Project Data'!AH14-'Project Data'!AH13)/'Project Data'!AH13</f>
        <v>4.9999999999999864E-2</v>
      </c>
      <c r="AE14" s="14">
        <f>('Project Data'!AI14-'Project Data'!AI13)/'Project Data'!AI13</f>
        <v>1.9973368841544607E-3</v>
      </c>
      <c r="AG14" s="30" t="str">
        <v xml:space="preserve">BRITISH AMERICAN TOBACCO </v>
      </c>
      <c r="AH14" s="48">
        <f t="shared" si="7"/>
        <v>4</v>
      </c>
      <c r="AI14" s="41">
        <f t="shared" si="6"/>
        <v>1.1860972161629084E-3</v>
      </c>
      <c r="AJ14" s="41">
        <f t="shared" si="5"/>
        <v>1.288904972809255E-3</v>
      </c>
      <c r="AK14" s="41">
        <f t="shared" si="5"/>
        <v>1.4769615137982133E-3</v>
      </c>
      <c r="AL14" s="52">
        <f t="shared" si="5"/>
        <v>4.3787475722179394E-3</v>
      </c>
      <c r="AM14" s="41">
        <f t="shared" si="5"/>
        <v>1.518288025858739E-3</v>
      </c>
      <c r="AN14" s="41">
        <f t="shared" si="5"/>
        <v>6.5291162101786316E-4</v>
      </c>
      <c r="AO14" s="41">
        <f t="shared" si="5"/>
        <v>8.8175645472750763E-4</v>
      </c>
      <c r="AP14" s="41">
        <f t="shared" si="5"/>
        <v>9.1313262953276585E-4</v>
      </c>
      <c r="AQ14" s="41">
        <f t="shared" si="5"/>
        <v>8.1627032196293821E-4</v>
      </c>
      <c r="AR14" s="41">
        <f t="shared" si="5"/>
        <v>1.1094223464253661E-3</v>
      </c>
      <c r="AS14" s="41">
        <f t="shared" si="5"/>
        <v>1.0670024555946716E-3</v>
      </c>
      <c r="AT14" s="41">
        <f t="shared" si="5"/>
        <v>6.9326265169601024E-4</v>
      </c>
      <c r="AU14" s="41">
        <f t="shared" si="5"/>
        <v>9.0417140828454468E-4</v>
      </c>
      <c r="AV14" s="41">
        <f t="shared" si="5"/>
        <v>9.7493417654453496E-4</v>
      </c>
      <c r="AW14" s="41">
        <f t="shared" si="5"/>
        <v>8.7629117597762057E-4</v>
      </c>
      <c r="AX14" s="41">
        <f t="shared" si="5"/>
        <v>4.32816034251131E-4</v>
      </c>
      <c r="AY14" s="41">
        <f t="shared" si="5"/>
        <v>6.1507127755298571E-4</v>
      </c>
      <c r="AZ14" s="41">
        <f t="shared" si="5"/>
        <v>8.0024362607056493E-4</v>
      </c>
      <c r="BA14" s="41">
        <f t="shared" si="5"/>
        <v>2.9105794577617678E-4</v>
      </c>
      <c r="BB14" s="41">
        <f t="shared" si="5"/>
        <v>6.6859828239250658E-4</v>
      </c>
      <c r="BC14" s="41">
        <f t="shared" si="5"/>
        <v>6.6901307112447067E-4</v>
      </c>
      <c r="BD14" s="41">
        <f t="shared" si="5"/>
        <v>1.5658430183816293E-3</v>
      </c>
      <c r="BE14" s="41">
        <f t="shared" si="5"/>
        <v>7.2912369157050229E-4</v>
      </c>
      <c r="BF14" s="41">
        <f t="shared" si="5"/>
        <v>1.1264811433317964E-3</v>
      </c>
      <c r="BG14" s="41">
        <f t="shared" si="5"/>
        <v>1.6618703516130067E-3</v>
      </c>
      <c r="BH14" s="41">
        <f t="shared" si="5"/>
        <v>1.1974065030098189E-3</v>
      </c>
      <c r="BI14" s="41">
        <f t="shared" si="5"/>
        <v>1.2643817774374796E-3</v>
      </c>
      <c r="BJ14" s="41">
        <f t="shared" si="5"/>
        <v>8.0480999036326413E-4</v>
      </c>
      <c r="BK14" s="41">
        <f t="shared" si="5"/>
        <v>2.0878293323071781E-3</v>
      </c>
      <c r="BL14" s="41">
        <f t="shared" si="5"/>
        <v>5.5671222480824798E-4</v>
      </c>
      <c r="BR14" s="16"/>
      <c r="BS14" s="17"/>
    </row>
    <row r="15" spans="1:71" x14ac:dyDescent="0.25">
      <c r="A15" s="7">
        <v>42153</v>
      </c>
      <c r="B15" s="14">
        <f>('Project Data'!F15-'Project Data'!F14)/'Project Data'!F14</f>
        <v>-2.73576512455516E-2</v>
      </c>
      <c r="C15" s="14">
        <f>('Project Data'!G15-'Project Data'!G14)/'Project Data'!G14</f>
        <v>-7.677543186180422E-3</v>
      </c>
      <c r="D15" s="14">
        <f>('Project Data'!H15-'Project Data'!H14)/'Project Data'!H14</f>
        <v>1.3779527559055118E-2</v>
      </c>
      <c r="E15" s="14">
        <f>('Project Data'!I15-'Project Data'!I14)/'Project Data'!I14</f>
        <v>3.3398274422486904E-3</v>
      </c>
      <c r="F15" s="14">
        <f>('Project Data'!J15-'Project Data'!J14)/'Project Data'!J14</f>
        <v>-1.9736842105263035E-2</v>
      </c>
      <c r="G15" s="14">
        <f>('Project Data'!K15-'Project Data'!K14)/'Project Data'!K14</f>
        <v>9.0196078431372673E-2</v>
      </c>
      <c r="H15" s="14">
        <f>('Project Data'!L15-'Project Data'!L14)/'Project Data'!L14</f>
        <v>5.4131054131054131E-2</v>
      </c>
      <c r="I15" s="14">
        <f>('Project Data'!M15-'Project Data'!M14)/'Project Data'!M14</f>
        <v>2.3076923076923078E-2</v>
      </c>
      <c r="J15" s="14">
        <f>('Project Data'!N15-'Project Data'!N14)/'Project Data'!N14</f>
        <v>0.14285714285714285</v>
      </c>
      <c r="K15" s="14">
        <f>('Project Data'!O15-'Project Data'!O14)/'Project Data'!O14</f>
        <v>5.4820415879017016E-2</v>
      </c>
      <c r="L15" s="14">
        <f>('Project Data'!P15-'Project Data'!P14)/'Project Data'!P14</f>
        <v>6.2885326757089868E-2</v>
      </c>
      <c r="M15" s="14">
        <f>('Project Data'!Q15-'Project Data'!Q14)/'Project Data'!Q14</f>
        <v>2.0588235294117647E-2</v>
      </c>
      <c r="N15" s="14">
        <f>('Project Data'!R15-'Project Data'!R14)/'Project Data'!R14</f>
        <v>2.3129251700680271E-2</v>
      </c>
      <c r="O15" s="14">
        <f>('Project Data'!S15-'Project Data'!S14)/'Project Data'!S14</f>
        <v>0.15411764705882353</v>
      </c>
      <c r="P15" s="14">
        <f>('Project Data'!T15-'Project Data'!T14)/'Project Data'!T14</f>
        <v>-1.4869888475836431E-3</v>
      </c>
      <c r="Q15" s="14">
        <f>('Project Data'!U15-'Project Data'!U14)/'Project Data'!U14</f>
        <v>9.7014925373134331E-2</v>
      </c>
      <c r="R15" s="14">
        <f>('Project Data'!V15-'Project Data'!V14)/'Project Data'!V14</f>
        <v>6.0126582278481014E-2</v>
      </c>
      <c r="S15" s="14">
        <f>('Project Data'!W15-'Project Data'!W14)/'Project Data'!W14</f>
        <v>-1.0051993067590987E-2</v>
      </c>
      <c r="T15" s="14">
        <f>('Project Data'!X15-'Project Data'!X14)/'Project Data'!X14</f>
        <v>-4.4910179640718563E-2</v>
      </c>
      <c r="U15" s="14">
        <f>('Project Data'!Y15-'Project Data'!Y14)/'Project Data'!Y14</f>
        <v>-7.3529411764705885E-2</v>
      </c>
      <c r="V15" s="14">
        <f>('Project Data'!Z15-'Project Data'!Z14)/'Project Data'!Z14</f>
        <v>3.9855072463768113E-2</v>
      </c>
      <c r="W15" s="14">
        <f>('Project Data'!AA15-'Project Data'!AA14)/'Project Data'!AA14</f>
        <v>-5.6353142492531864E-2</v>
      </c>
      <c r="X15" s="14">
        <f>('Project Data'!AB15-'Project Data'!AB14)/'Project Data'!AB14</f>
        <v>4.7161572052401748E-2</v>
      </c>
      <c r="Y15" s="14">
        <f>('Project Data'!AC15-'Project Data'!AC14)/'Project Data'!AC14</f>
        <v>-2.1611001964636431E-2</v>
      </c>
      <c r="Z15" s="14">
        <f>('Project Data'!AD15-'Project Data'!AD14)/'Project Data'!AD14</f>
        <v>0.10843373493975904</v>
      </c>
      <c r="AA15" s="14">
        <f>('Project Data'!AE15-'Project Data'!AE14)/'Project Data'!AE14</f>
        <v>-4.072398190045249E-2</v>
      </c>
      <c r="AB15" s="14">
        <f>('Project Data'!AF15-'Project Data'!AF14)/'Project Data'!AF14</f>
        <v>7.32728541521284E-3</v>
      </c>
      <c r="AC15" s="14">
        <f>('Project Data'!AG15-'Project Data'!AG14)/'Project Data'!AG14</f>
        <v>2.5746652935118432E-2</v>
      </c>
      <c r="AD15" s="14">
        <f>('Project Data'!AH15-'Project Data'!AH14)/'Project Data'!AH14</f>
        <v>0.10389610389610378</v>
      </c>
      <c r="AE15" s="14">
        <f>('Project Data'!AI15-'Project Data'!AI14)/'Project Data'!AI14</f>
        <v>-2.5692137320044297E-2</v>
      </c>
      <c r="AG15" s="30" t="str">
        <v xml:space="preserve">BT GROUP </v>
      </c>
      <c r="AH15" s="48">
        <f t="shared" si="7"/>
        <v>5</v>
      </c>
      <c r="AI15" s="41">
        <f t="shared" si="6"/>
        <v>4.421006425296146E-4</v>
      </c>
      <c r="AJ15" s="41">
        <f t="shared" si="5"/>
        <v>2.3166458585559711E-3</v>
      </c>
      <c r="AK15" s="41">
        <f t="shared" si="5"/>
        <v>1.0471079094638964E-3</v>
      </c>
      <c r="AL15" s="41">
        <f t="shared" si="5"/>
        <v>1.518288025858739E-3</v>
      </c>
      <c r="AM15" s="52">
        <f t="shared" si="5"/>
        <v>7.2964471646021802E-3</v>
      </c>
      <c r="AN15" s="41">
        <f t="shared" si="5"/>
        <v>1.5514875834598161E-3</v>
      </c>
      <c r="AO15" s="41">
        <f t="shared" si="5"/>
        <v>1.9432906416419024E-3</v>
      </c>
      <c r="AP15" s="41">
        <f t="shared" si="5"/>
        <v>2.5741288411692954E-3</v>
      </c>
      <c r="AQ15" s="41">
        <f t="shared" si="5"/>
        <v>2.7238628991827062E-3</v>
      </c>
      <c r="AR15" s="41">
        <f t="shared" si="5"/>
        <v>4.3234520044037076E-3</v>
      </c>
      <c r="AS15" s="41">
        <f t="shared" si="5"/>
        <v>8.2783615403766401E-4</v>
      </c>
      <c r="AT15" s="41">
        <f t="shared" si="5"/>
        <v>2.5248721414953971E-3</v>
      </c>
      <c r="AU15" s="41">
        <f t="shared" si="5"/>
        <v>2.1167844165509205E-3</v>
      </c>
      <c r="AV15" s="41">
        <f t="shared" si="5"/>
        <v>2.3494336092345748E-3</v>
      </c>
      <c r="AW15" s="41">
        <f t="shared" si="5"/>
        <v>2.1235402170741713E-3</v>
      </c>
      <c r="AX15" s="41">
        <f t="shared" si="5"/>
        <v>5.5953122480464207E-4</v>
      </c>
      <c r="AY15" s="41">
        <f t="shared" si="5"/>
        <v>1.512973226021002E-3</v>
      </c>
      <c r="AZ15" s="41">
        <f t="shared" si="5"/>
        <v>2.3605915832688348E-4</v>
      </c>
      <c r="BA15" s="41">
        <f t="shared" si="5"/>
        <v>2.9374877546347864E-3</v>
      </c>
      <c r="BB15" s="41">
        <f t="shared" si="5"/>
        <v>1.9405751496960383E-3</v>
      </c>
      <c r="BC15" s="41">
        <f t="shared" si="5"/>
        <v>2.1210270974191757E-3</v>
      </c>
      <c r="BD15" s="41">
        <f t="shared" si="5"/>
        <v>1.5522410167788359E-3</v>
      </c>
      <c r="BE15" s="41">
        <f t="shared" si="5"/>
        <v>9.8165870959512165E-4</v>
      </c>
      <c r="BF15" s="41">
        <f t="shared" si="5"/>
        <v>2.0678454495361249E-3</v>
      </c>
      <c r="BG15" s="41">
        <f t="shared" si="5"/>
        <v>3.2783965451722071E-3</v>
      </c>
      <c r="BH15" s="41">
        <f t="shared" si="5"/>
        <v>1.6554662600190523E-3</v>
      </c>
      <c r="BI15" s="41">
        <f t="shared" si="5"/>
        <v>4.9111171844837557E-4</v>
      </c>
      <c r="BJ15" s="41">
        <f t="shared" si="5"/>
        <v>8.006198677543377E-4</v>
      </c>
      <c r="BK15" s="41">
        <f t="shared" si="5"/>
        <v>3.2387850458955201E-3</v>
      </c>
      <c r="BL15" s="41">
        <f t="shared" si="5"/>
        <v>1.6245984655696923E-3</v>
      </c>
      <c r="BR15" s="16"/>
      <c r="BS15" s="17"/>
    </row>
    <row r="16" spans="1:71" x14ac:dyDescent="0.25">
      <c r="A16" s="7">
        <v>42185</v>
      </c>
      <c r="B16" s="14">
        <f>('Project Data'!F16-'Project Data'!F15)/'Project Data'!F15</f>
        <v>-8.0951292019208781E-2</v>
      </c>
      <c r="C16" s="14">
        <f>('Project Data'!G16-'Project Data'!G15)/'Project Data'!G15</f>
        <v>-5.8027079303675046E-2</v>
      </c>
      <c r="D16" s="14">
        <f>('Project Data'!H16-'Project Data'!H15)/'Project Data'!H15</f>
        <v>-0.12427184466019417</v>
      </c>
      <c r="E16" s="14">
        <f>('Project Data'!I16-'Project Data'!I15)/'Project Data'!I15</f>
        <v>-5.2704576976421516E-2</v>
      </c>
      <c r="F16" s="14">
        <f>('Project Data'!J16-'Project Data'!J15)/'Project Data'!J15</f>
        <v>6.7114093959731542E-3</v>
      </c>
      <c r="G16" s="14">
        <f>('Project Data'!K16-'Project Data'!K15)/'Project Data'!K15</f>
        <v>-5.0359712230215826E-2</v>
      </c>
      <c r="H16" s="14">
        <f>('Project Data'!L16-'Project Data'!L15)/'Project Data'!L15</f>
        <v>-6.2162162162162166E-2</v>
      </c>
      <c r="I16" s="14">
        <f>('Project Data'!M16-'Project Data'!M15)/'Project Data'!M15</f>
        <v>-6.3909774436090125E-2</v>
      </c>
      <c r="J16" s="14">
        <f>('Project Data'!N16-'Project Data'!N15)/'Project Data'!N15</f>
        <v>-3.4090909090909088E-2</v>
      </c>
      <c r="K16" s="14">
        <f>('Project Data'!O16-'Project Data'!O15)/'Project Data'!O15</f>
        <v>-8.0645161290322578E-2</v>
      </c>
      <c r="L16" s="14">
        <f>('Project Data'!P16-'Project Data'!P15)/'Project Data'!P15</f>
        <v>-0.12529002320185603</v>
      </c>
      <c r="M16" s="14">
        <f>('Project Data'!Q16-'Project Data'!Q15)/'Project Data'!Q15</f>
        <v>1.7291066282420751E-2</v>
      </c>
      <c r="N16" s="14">
        <f>('Project Data'!R16-'Project Data'!R15)/'Project Data'!R15</f>
        <v>-9.3085106382978719E-3</v>
      </c>
      <c r="O16" s="14">
        <f>('Project Data'!S16-'Project Data'!S15)/'Project Data'!S15</f>
        <v>6.6258919469928644E-3</v>
      </c>
      <c r="P16" s="14">
        <f>('Project Data'!T16-'Project Data'!T15)/'Project Data'!T15</f>
        <v>-5.8078927773641105E-2</v>
      </c>
      <c r="Q16" s="14">
        <f>('Project Data'!U16-'Project Data'!U15)/'Project Data'!U15</f>
        <v>6.8027210884353739E-3</v>
      </c>
      <c r="R16" s="14">
        <f>('Project Data'!V16-'Project Data'!V15)/'Project Data'!V15</f>
        <v>-2.0895522388059702E-2</v>
      </c>
      <c r="S16" s="14">
        <f>('Project Data'!W16-'Project Data'!W15)/'Project Data'!W15</f>
        <v>-8.4733893557422973E-2</v>
      </c>
      <c r="T16" s="14">
        <f>('Project Data'!X16-'Project Data'!X15)/'Project Data'!X15</f>
        <v>-0.12852664576802508</v>
      </c>
      <c r="U16" s="14">
        <f>('Project Data'!Y16-'Project Data'!Y15)/'Project Data'!Y15</f>
        <v>5.1587301587301584E-2</v>
      </c>
      <c r="V16" s="14">
        <f>('Project Data'!Z16-'Project Data'!Z15)/'Project Data'!Z15</f>
        <v>-5.9233449477351915E-2</v>
      </c>
      <c r="W16" s="14">
        <f>('Project Data'!AA16-'Project Data'!AA15)/'Project Data'!AA15</f>
        <v>-7.9307024014424909E-2</v>
      </c>
      <c r="X16" s="14">
        <f>('Project Data'!AB16-'Project Data'!AB15)/'Project Data'!AB15</f>
        <v>-5.8381984987489574E-2</v>
      </c>
      <c r="Y16" s="14">
        <f>('Project Data'!AC16-'Project Data'!AC15)/'Project Data'!AC15</f>
        <v>-2.6104417670682955E-2</v>
      </c>
      <c r="Z16" s="14">
        <f>('Project Data'!AD16-'Project Data'!AD15)/'Project Data'!AD15</f>
        <v>1.0869565217391304E-2</v>
      </c>
      <c r="AA16" s="14">
        <f>('Project Data'!AE16-'Project Data'!AE15)/'Project Data'!AE15</f>
        <v>0</v>
      </c>
      <c r="AB16" s="14">
        <f>('Project Data'!AF16-'Project Data'!AF15)/'Project Data'!AF15</f>
        <v>-5.4381711118808448E-2</v>
      </c>
      <c r="AC16" s="14">
        <f>('Project Data'!AG16-'Project Data'!AG15)/'Project Data'!AG15</f>
        <v>-0.10441767068273103</v>
      </c>
      <c r="AD16" s="14">
        <f>('Project Data'!AH16-'Project Data'!AH15)/'Project Data'!AH15</f>
        <v>-9.8039215686274522E-2</v>
      </c>
      <c r="AE16" s="14">
        <f>('Project Data'!AI16-'Project Data'!AI15)/'Project Data'!AI15</f>
        <v>-3.4098658786087747E-2</v>
      </c>
      <c r="AG16" s="30" t="str">
        <v xml:space="preserve">CENTRICA </v>
      </c>
      <c r="AH16" s="48">
        <f t="shared" si="7"/>
        <v>6</v>
      </c>
      <c r="AI16" s="41">
        <f t="shared" si="6"/>
        <v>5.02137249598411E-4</v>
      </c>
      <c r="AJ16" s="41">
        <f t="shared" si="5"/>
        <v>2.1491493647868426E-3</v>
      </c>
      <c r="AK16" s="41">
        <f t="shared" si="5"/>
        <v>1.4680908013464087E-3</v>
      </c>
      <c r="AL16" s="41">
        <f t="shared" si="5"/>
        <v>6.5291162101786316E-4</v>
      </c>
      <c r="AM16" s="41">
        <f t="shared" si="5"/>
        <v>1.5514875834598161E-3</v>
      </c>
      <c r="AN16" s="52">
        <f t="shared" si="5"/>
        <v>8.0600439480509722E-3</v>
      </c>
      <c r="AO16" s="41">
        <f t="shared" si="5"/>
        <v>1.4112599633578397E-3</v>
      </c>
      <c r="AP16" s="41">
        <f t="shared" si="5"/>
        <v>2.7223272240743061E-3</v>
      </c>
      <c r="AQ16" s="41">
        <f t="shared" si="5"/>
        <v>2.2161229326410248E-3</v>
      </c>
      <c r="AR16" s="41">
        <f t="shared" si="5"/>
        <v>4.6526507266297481E-3</v>
      </c>
      <c r="AS16" s="41">
        <f t="shared" si="5"/>
        <v>6.4410189839119293E-4</v>
      </c>
      <c r="AT16" s="41">
        <f t="shared" si="5"/>
        <v>2.3431067521069607E-3</v>
      </c>
      <c r="AU16" s="41">
        <f t="shared" si="5"/>
        <v>2.6698433462199207E-3</v>
      </c>
      <c r="AV16" s="41">
        <f t="shared" si="5"/>
        <v>2.2527660686284833E-3</v>
      </c>
      <c r="AW16" s="41">
        <f t="shared" si="5"/>
        <v>2.313022776872297E-3</v>
      </c>
      <c r="AX16" s="41">
        <f t="shared" si="5"/>
        <v>9.3306625021438933E-4</v>
      </c>
      <c r="AY16" s="41">
        <f t="shared" si="5"/>
        <v>8.9228105872255587E-4</v>
      </c>
      <c r="AZ16" s="41">
        <f t="shared" si="5"/>
        <v>1.3601167708400487E-3</v>
      </c>
      <c r="BA16" s="41">
        <f t="shared" si="5"/>
        <v>4.4256592020901122E-3</v>
      </c>
      <c r="BB16" s="41">
        <f t="shared" si="5"/>
        <v>1.0794400564765716E-3</v>
      </c>
      <c r="BC16" s="41">
        <f t="shared" si="5"/>
        <v>1.8551685167453062E-3</v>
      </c>
      <c r="BD16" s="41">
        <f t="shared" si="5"/>
        <v>2.0105392808494947E-3</v>
      </c>
      <c r="BE16" s="41">
        <f t="shared" si="5"/>
        <v>1.3706403401395142E-3</v>
      </c>
      <c r="BF16" s="41">
        <f t="shared" si="5"/>
        <v>2.5477390790569028E-3</v>
      </c>
      <c r="BG16" s="41">
        <f t="shared" si="5"/>
        <v>3.0924146599071462E-3</v>
      </c>
      <c r="BH16" s="41">
        <f t="shared" si="5"/>
        <v>1.1606727624439352E-3</v>
      </c>
      <c r="BI16" s="41">
        <f t="shared" si="5"/>
        <v>4.7722508721326039E-4</v>
      </c>
      <c r="BJ16" s="41">
        <f t="shared" si="5"/>
        <v>9.9267161487767144E-4</v>
      </c>
      <c r="BK16" s="41">
        <f t="shared" si="5"/>
        <v>1.1617951995515881E-3</v>
      </c>
      <c r="BL16" s="41">
        <f t="shared" si="5"/>
        <v>2.2376255212219576E-3</v>
      </c>
      <c r="BR16" s="16"/>
      <c r="BS16" s="17"/>
    </row>
    <row r="17" spans="1:71" x14ac:dyDescent="0.25">
      <c r="A17" s="7">
        <v>42216</v>
      </c>
      <c r="B17" s="14">
        <f>('Project Data'!F17-'Project Data'!F16)/'Project Data'!F16</f>
        <v>7.4894252301567557E-2</v>
      </c>
      <c r="C17" s="14">
        <f>('Project Data'!G17-'Project Data'!G16)/'Project Data'!G16</f>
        <v>5.5441478439425054E-2</v>
      </c>
      <c r="D17" s="14">
        <f>('Project Data'!H17-'Project Data'!H16)/'Project Data'!H16</f>
        <v>6.4301552106430154E-2</v>
      </c>
      <c r="E17" s="14">
        <f>('Project Data'!I17-'Project Data'!I16)/'Project Data'!I16</f>
        <v>0.1130307467057101</v>
      </c>
      <c r="F17" s="14">
        <f>('Project Data'!J17-'Project Data'!J16)/'Project Data'!J16</f>
        <v>3.1111111111110985E-2</v>
      </c>
      <c r="G17" s="14">
        <f>('Project Data'!K17-'Project Data'!K16)/'Project Data'!K16</f>
        <v>7.575757575757576E-3</v>
      </c>
      <c r="H17" s="14">
        <f>('Project Data'!L17-'Project Data'!L16)/'Project Data'!L16</f>
        <v>4.0345821325648415E-2</v>
      </c>
      <c r="I17" s="14">
        <f>('Project Data'!M17-'Project Data'!M16)/'Project Data'!M16</f>
        <v>4.8192771084337227E-2</v>
      </c>
      <c r="J17" s="14">
        <f>('Project Data'!N17-'Project Data'!N16)/'Project Data'!N16</f>
        <v>-2.3529411764705882E-2</v>
      </c>
      <c r="K17" s="14">
        <f>('Project Data'!O17-'Project Data'!O16)/'Project Data'!O16</f>
        <v>1.364522417153996E-2</v>
      </c>
      <c r="L17" s="14">
        <f>('Project Data'!P17-'Project Data'!P16)/'Project Data'!P16</f>
        <v>4.3766578249336871E-2</v>
      </c>
      <c r="M17" s="14">
        <f>('Project Data'!Q17-'Project Data'!Q16)/'Project Data'!Q16</f>
        <v>-2.5495750708215296E-2</v>
      </c>
      <c r="N17" s="14">
        <f>('Project Data'!R17-'Project Data'!R16)/'Project Data'!R16</f>
        <v>7.2483221476510193E-2</v>
      </c>
      <c r="O17" s="14">
        <f>('Project Data'!S17-'Project Data'!S16)/'Project Data'!S16</f>
        <v>3.6455696202531647E-2</v>
      </c>
      <c r="P17" s="14">
        <f>('Project Data'!T17-'Project Data'!T16)/'Project Data'!T16</f>
        <v>-1.5810276679841896E-2</v>
      </c>
      <c r="Q17" s="14">
        <f>('Project Data'!U17-'Project Data'!U16)/'Project Data'!U16</f>
        <v>-6.7567567567567571E-3</v>
      </c>
      <c r="R17" s="14">
        <f>('Project Data'!V17-'Project Data'!V16)/'Project Data'!V16</f>
        <v>0.10975609756097561</v>
      </c>
      <c r="S17" s="14">
        <f>('Project Data'!W17-'Project Data'!W16)/'Project Data'!W16</f>
        <v>-4.8967100229533281E-2</v>
      </c>
      <c r="T17" s="14">
        <f>('Project Data'!X17-'Project Data'!X16)/'Project Data'!X16</f>
        <v>-8.6330935251798566E-2</v>
      </c>
      <c r="U17" s="14">
        <f>('Project Data'!Y17-'Project Data'!Y16)/'Project Data'!Y16</f>
        <v>0</v>
      </c>
      <c r="V17" s="14">
        <f>('Project Data'!Z17-'Project Data'!Z16)/'Project Data'!Z16</f>
        <v>-3.7037037037037038E-3</v>
      </c>
      <c r="W17" s="14">
        <f>('Project Data'!AA17-'Project Data'!AA16)/'Project Data'!AA16</f>
        <v>3.1268430013241685E-2</v>
      </c>
      <c r="X17" s="14">
        <f>('Project Data'!AB17-'Project Data'!AB16)/'Project Data'!AB16</f>
        <v>0</v>
      </c>
      <c r="Y17" s="14">
        <f>('Project Data'!AC17-'Project Data'!AC16)/'Project Data'!AC16</f>
        <v>-3.8144329896907102E-2</v>
      </c>
      <c r="Z17" s="14">
        <f>('Project Data'!AD17-'Project Data'!AD16)/'Project Data'!AD16</f>
        <v>4.3010752688172046E-2</v>
      </c>
      <c r="AA17" s="14">
        <f>('Project Data'!AE17-'Project Data'!AE16)/'Project Data'!AE16</f>
        <v>1.4150943396226415E-2</v>
      </c>
      <c r="AB17" s="14">
        <f>('Project Data'!AF17-'Project Data'!AF16)/'Project Data'!AF16</f>
        <v>6.4835164835164841E-2</v>
      </c>
      <c r="AC17" s="14">
        <f>('Project Data'!AG17-'Project Data'!AG16)/'Project Data'!AG16</f>
        <v>0</v>
      </c>
      <c r="AD17" s="14">
        <f>('Project Data'!AH17-'Project Data'!AH16)/'Project Data'!AH16</f>
        <v>5.217391304347839E-2</v>
      </c>
      <c r="AE17" s="14">
        <f>('Project Data'!AI17-'Project Data'!AI16)/'Project Data'!AI16</f>
        <v>4.9423393739703461E-2</v>
      </c>
      <c r="AG17" s="30" t="str">
        <v xml:space="preserve">KINGFISHER </v>
      </c>
      <c r="AH17" s="48">
        <f t="shared" si="7"/>
        <v>7</v>
      </c>
      <c r="AI17" s="41">
        <f t="shared" si="6"/>
        <v>-2.9374119903170839E-6</v>
      </c>
      <c r="AJ17" s="41">
        <f t="shared" si="5"/>
        <v>2.0521287403138262E-3</v>
      </c>
      <c r="AK17" s="41">
        <f t="shared" si="5"/>
        <v>3.5869222603463635E-4</v>
      </c>
      <c r="AL17" s="41">
        <f t="shared" si="5"/>
        <v>8.8175645472750763E-4</v>
      </c>
      <c r="AM17" s="41">
        <f t="shared" si="5"/>
        <v>1.9432906416419024E-3</v>
      </c>
      <c r="AN17" s="41">
        <f t="shared" si="5"/>
        <v>1.4112599633578397E-3</v>
      </c>
      <c r="AO17" s="52">
        <f t="shared" si="5"/>
        <v>6.1557378937933324E-3</v>
      </c>
      <c r="AP17" s="41">
        <f t="shared" si="5"/>
        <v>2.1725133868736716E-3</v>
      </c>
      <c r="AQ17" s="41">
        <f t="shared" si="5"/>
        <v>2.8919140750078903E-3</v>
      </c>
      <c r="AR17" s="41">
        <f t="shared" si="5"/>
        <v>3.2763425568363364E-3</v>
      </c>
      <c r="AS17" s="41">
        <f t="shared" si="5"/>
        <v>5.9044789971123403E-4</v>
      </c>
      <c r="AT17" s="41">
        <f t="shared" si="5"/>
        <v>2.7243106509307552E-3</v>
      </c>
      <c r="AU17" s="41">
        <f t="shared" si="5"/>
        <v>3.0619910275526746E-3</v>
      </c>
      <c r="AV17" s="41">
        <f t="shared" si="5"/>
        <v>3.6283718546855255E-3</v>
      </c>
      <c r="AW17" s="41">
        <f t="shared" si="5"/>
        <v>2.441204127049484E-3</v>
      </c>
      <c r="AX17" s="41">
        <f t="shared" si="5"/>
        <v>1.4679251065529203E-3</v>
      </c>
      <c r="AY17" s="41">
        <f t="shared" si="5"/>
        <v>2.4794113381805321E-3</v>
      </c>
      <c r="AZ17" s="41">
        <f t="shared" si="5"/>
        <v>8.2441632728454779E-4</v>
      </c>
      <c r="BA17" s="41">
        <f t="shared" si="5"/>
        <v>1.067824106120135E-3</v>
      </c>
      <c r="BB17" s="41">
        <f t="shared" si="5"/>
        <v>1.9181026727847761E-3</v>
      </c>
      <c r="BC17" s="41">
        <f t="shared" si="5"/>
        <v>2.6866159764019591E-3</v>
      </c>
      <c r="BD17" s="41">
        <f t="shared" si="5"/>
        <v>-3.1466316909934526E-5</v>
      </c>
      <c r="BE17" s="41">
        <f t="shared" si="5"/>
        <v>2.041192333895592E-3</v>
      </c>
      <c r="BF17" s="41">
        <f t="shared" si="5"/>
        <v>2.0940746256972406E-3</v>
      </c>
      <c r="BG17" s="41">
        <f t="shared" si="5"/>
        <v>3.2635978838825284E-3</v>
      </c>
      <c r="BH17" s="41">
        <f t="shared" si="5"/>
        <v>1.5023733461905469E-3</v>
      </c>
      <c r="BI17" s="41">
        <f t="shared" si="5"/>
        <v>6.2637943412741928E-4</v>
      </c>
      <c r="BJ17" s="41">
        <f t="shared" si="5"/>
        <v>4.0186840904981984E-4</v>
      </c>
      <c r="BK17" s="41">
        <f t="shared" si="5"/>
        <v>1.6649438293461646E-3</v>
      </c>
      <c r="BL17" s="41">
        <f t="shared" si="5"/>
        <v>1.0117398564918046E-3</v>
      </c>
      <c r="BR17" s="16"/>
      <c r="BS17" s="17"/>
    </row>
    <row r="18" spans="1:71" x14ac:dyDescent="0.25">
      <c r="A18" s="7">
        <v>42247</v>
      </c>
      <c r="B18" s="14">
        <f>('Project Data'!F18-'Project Data'!F17)/'Project Data'!F17</f>
        <v>-4.6296296296296294E-2</v>
      </c>
      <c r="C18" s="14">
        <f>('Project Data'!G18-'Project Data'!G17)/'Project Data'!G17</f>
        <v>-7.0038910505836577E-2</v>
      </c>
      <c r="D18" s="14">
        <f>('Project Data'!H18-'Project Data'!H17)/'Project Data'!H17</f>
        <v>-5.8333333333333452E-2</v>
      </c>
      <c r="E18" s="14">
        <f>('Project Data'!I18-'Project Data'!I17)/'Project Data'!I17</f>
        <v>-8.4714548802946599E-2</v>
      </c>
      <c r="F18" s="14">
        <f>('Project Data'!J18-'Project Data'!J17)/'Project Data'!J17</f>
        <v>-5.818965517241368E-2</v>
      </c>
      <c r="G18" s="14">
        <f>('Project Data'!K18-'Project Data'!K17)/'Project Data'!K17</f>
        <v>-8.6466165413533733E-2</v>
      </c>
      <c r="H18" s="14">
        <f>('Project Data'!L18-'Project Data'!L17)/'Project Data'!L17</f>
        <v>-1.3850415512465374E-2</v>
      </c>
      <c r="I18" s="14">
        <f>('Project Data'!M18-'Project Data'!M17)/'Project Data'!M17</f>
        <v>-3.0651340996168692E-2</v>
      </c>
      <c r="J18" s="14">
        <f>('Project Data'!N18-'Project Data'!N17)/'Project Data'!N17</f>
        <v>-7.2289156626506021E-2</v>
      </c>
      <c r="K18" s="14">
        <f>('Project Data'!O18-'Project Data'!O17)/'Project Data'!O17</f>
        <v>-4.0384615384615387E-2</v>
      </c>
      <c r="L18" s="14">
        <f>('Project Data'!P18-'Project Data'!P17)/'Project Data'!P17</f>
        <v>7.6238881829733167E-3</v>
      </c>
      <c r="M18" s="14">
        <f>('Project Data'!Q18-'Project Data'!Q17)/'Project Data'!Q17</f>
        <v>-1.7441860465116279E-2</v>
      </c>
      <c r="N18" s="14">
        <f>('Project Data'!R18-'Project Data'!R17)/'Project Data'!R17</f>
        <v>-5.6320400500626915E-3</v>
      </c>
      <c r="O18" s="14">
        <f>('Project Data'!S18-'Project Data'!S17)/'Project Data'!S17</f>
        <v>2.7357107962872496E-2</v>
      </c>
      <c r="P18" s="14">
        <f>('Project Data'!T18-'Project Data'!T17)/'Project Data'!T17</f>
        <v>-5.9437751004016062E-2</v>
      </c>
      <c r="Q18" s="14">
        <f>('Project Data'!U18-'Project Data'!U17)/'Project Data'!U17</f>
        <v>6.8027210884353739E-3</v>
      </c>
      <c r="R18" s="14">
        <f>('Project Data'!V18-'Project Data'!V17)/'Project Data'!V17</f>
        <v>2.197802197802198E-2</v>
      </c>
      <c r="S18" s="14">
        <f>('Project Data'!W18-'Project Data'!W17)/'Project Data'!W17</f>
        <v>-3.9420756234915526E-2</v>
      </c>
      <c r="T18" s="14">
        <f>('Project Data'!X18-'Project Data'!X17)/'Project Data'!X17</f>
        <v>-6.6929133858267723E-2</v>
      </c>
      <c r="U18" s="14">
        <f>('Project Data'!Y18-'Project Data'!Y17)/'Project Data'!Y17</f>
        <v>-8.30188679245282E-2</v>
      </c>
      <c r="V18" s="14">
        <f>('Project Data'!Z18-'Project Data'!Z17)/'Project Data'!Z17</f>
        <v>-0.10408921933085502</v>
      </c>
      <c r="W18" s="14">
        <f>('Project Data'!AA18-'Project Data'!AA17)/'Project Data'!AA17</f>
        <v>-8.4961748869730361E-2</v>
      </c>
      <c r="X18" s="14">
        <f>('Project Data'!AB18-'Project Data'!AB17)/'Project Data'!AB17</f>
        <v>0</v>
      </c>
      <c r="Y18" s="14">
        <f>('Project Data'!AC18-'Project Data'!AC17)/'Project Data'!AC17</f>
        <v>-0.21972132904608788</v>
      </c>
      <c r="Z18" s="14">
        <f>('Project Data'!AD18-'Project Data'!AD17)/'Project Data'!AD17</f>
        <v>3.6082474226803975E-2</v>
      </c>
      <c r="AA18" s="14">
        <f>('Project Data'!AE18-'Project Data'!AE17)/'Project Data'!AE17</f>
        <v>-0.11162790697674418</v>
      </c>
      <c r="AB18" s="14">
        <f>('Project Data'!AF18-'Project Data'!AF17)/'Project Data'!AF17</f>
        <v>-9.769521843825249E-2</v>
      </c>
      <c r="AC18" s="14">
        <f>('Project Data'!AG18-'Project Data'!AG17)/'Project Data'!AG17</f>
        <v>-4.1479820627802561E-2</v>
      </c>
      <c r="AD18" s="14">
        <f>('Project Data'!AH18-'Project Data'!AH17)/'Project Data'!AH17</f>
        <v>-6.1983471074380167E-2</v>
      </c>
      <c r="AE18" s="14">
        <f>('Project Data'!AI18-'Project Data'!AI17)/'Project Data'!AI17</f>
        <v>-7.5801749271137031E-2</v>
      </c>
      <c r="AG18" s="30" t="str">
        <v xml:space="preserve">LEGAL &amp; GENERAL </v>
      </c>
      <c r="AH18" s="48">
        <f t="shared" si="7"/>
        <v>8</v>
      </c>
      <c r="AI18" s="41">
        <f t="shared" si="6"/>
        <v>2.6328516234501215E-4</v>
      </c>
      <c r="AJ18" s="41">
        <f t="shared" si="5"/>
        <v>3.4654906502281854E-3</v>
      </c>
      <c r="AK18" s="41">
        <f t="shared" si="5"/>
        <v>1.6019665715048901E-3</v>
      </c>
      <c r="AL18" s="41">
        <f t="shared" si="5"/>
        <v>9.1313262953276585E-4</v>
      </c>
      <c r="AM18" s="41">
        <f t="shared" si="5"/>
        <v>2.5741288411692954E-3</v>
      </c>
      <c r="AN18" s="41">
        <f t="shared" si="5"/>
        <v>2.7223272240743061E-3</v>
      </c>
      <c r="AO18" s="41">
        <f t="shared" si="5"/>
        <v>2.1725133868736716E-3</v>
      </c>
      <c r="AP18" s="52">
        <f t="shared" si="5"/>
        <v>5.4234313919059203E-3</v>
      </c>
      <c r="AQ18" s="41">
        <f t="shared" si="5"/>
        <v>4.1847667576246856E-3</v>
      </c>
      <c r="AR18" s="41">
        <f t="shared" si="5"/>
        <v>4.4550304914984691E-3</v>
      </c>
      <c r="AS18" s="41">
        <f t="shared" si="5"/>
        <v>3.9250829258494782E-4</v>
      </c>
      <c r="AT18" s="41">
        <f t="shared" si="5"/>
        <v>4.7098472384462763E-3</v>
      </c>
      <c r="AU18" s="41">
        <f t="shared" si="5"/>
        <v>3.3710355879844347E-3</v>
      </c>
      <c r="AV18" s="41">
        <f t="shared" si="5"/>
        <v>4.172273828483032E-3</v>
      </c>
      <c r="AW18" s="41">
        <f t="shared" si="5"/>
        <v>4.2066878588409894E-3</v>
      </c>
      <c r="AX18" s="41">
        <f t="shared" si="5"/>
        <v>1.037051661715834E-3</v>
      </c>
      <c r="AY18" s="41">
        <f t="shared" si="5"/>
        <v>2.404132118203498E-3</v>
      </c>
      <c r="AZ18" s="41">
        <f t="shared" si="5"/>
        <v>9.894583384917209E-4</v>
      </c>
      <c r="BA18" s="41">
        <f t="shared" si="5"/>
        <v>4.4164339888760539E-3</v>
      </c>
      <c r="BB18" s="41">
        <f t="shared" si="5"/>
        <v>1.3763708171475367E-3</v>
      </c>
      <c r="BC18" s="41">
        <f t="shared" si="5"/>
        <v>3.5875382209146038E-3</v>
      </c>
      <c r="BD18" s="41">
        <f t="shared" si="5"/>
        <v>1.729343186827245E-3</v>
      </c>
      <c r="BE18" s="41">
        <f t="shared" si="5"/>
        <v>1.5928687890928541E-3</v>
      </c>
      <c r="BF18" s="41">
        <f t="shared" si="5"/>
        <v>2.8201909764370365E-3</v>
      </c>
      <c r="BG18" s="41">
        <f t="shared" si="5"/>
        <v>5.840521359127656E-3</v>
      </c>
      <c r="BH18" s="41">
        <f t="shared" si="5"/>
        <v>1.5172115576424692E-3</v>
      </c>
      <c r="BI18" s="41">
        <f t="shared" si="5"/>
        <v>8.9946820893696791E-5</v>
      </c>
      <c r="BJ18" s="41">
        <f>_xlfn.COVARIANCE.S(INDEX($B$4:$AE$123,,$AH18), INDEX($B$4:$AE$123,,BJ$10))</f>
        <v>8.3002534521091733E-4</v>
      </c>
      <c r="BK18" s="41">
        <f t="shared" si="5"/>
        <v>1.6322529862543046E-3</v>
      </c>
      <c r="BL18" s="41">
        <f t="shared" si="5"/>
        <v>3.627401309643659E-3</v>
      </c>
      <c r="BR18" s="16"/>
      <c r="BS18" s="17"/>
    </row>
    <row r="19" spans="1:71" x14ac:dyDescent="0.25">
      <c r="A19" s="7">
        <v>42277</v>
      </c>
      <c r="B19" s="14">
        <f>('Project Data'!F19-'Project Data'!F18)/'Project Data'!F18</f>
        <v>1.5048543689320388E-2</v>
      </c>
      <c r="C19" s="14">
        <f>('Project Data'!G19-'Project Data'!G18)/'Project Data'!G18</f>
        <v>-6.4853556485355651E-2</v>
      </c>
      <c r="D19" s="14">
        <f>('Project Data'!H19-'Project Data'!H18)/'Project Data'!H18</f>
        <v>-8.8495575221236439E-3</v>
      </c>
      <c r="E19" s="14">
        <f>('Project Data'!I19-'Project Data'!I18)/'Project Data'!I18</f>
        <v>4.713998275366485E-2</v>
      </c>
      <c r="F19" s="14">
        <f>('Project Data'!J19-'Project Data'!J18)/'Project Data'!J18</f>
        <v>-3.8901601830663615E-2</v>
      </c>
      <c r="G19" s="14">
        <f>('Project Data'!K19-'Project Data'!K18)/'Project Data'!K18</f>
        <v>-5.7613168724279948E-2</v>
      </c>
      <c r="H19" s="14">
        <f>('Project Data'!L19-'Project Data'!L18)/'Project Data'!L18</f>
        <v>8.4269662921348312E-3</v>
      </c>
      <c r="I19" s="14">
        <f>('Project Data'!M19-'Project Data'!M18)/'Project Data'!M18</f>
        <v>-5.9288537549407008E-2</v>
      </c>
      <c r="J19" s="14">
        <f>('Project Data'!N19-'Project Data'!N18)/'Project Data'!N18</f>
        <v>-2.5974025974025976E-2</v>
      </c>
      <c r="K19" s="14">
        <f>('Project Data'!O19-'Project Data'!O18)/'Project Data'!O18</f>
        <v>-4.0080160320641281E-2</v>
      </c>
      <c r="L19" s="14">
        <f>('Project Data'!P19-'Project Data'!P18)/'Project Data'!P18</f>
        <v>6.9356872635561159E-2</v>
      </c>
      <c r="M19" s="14">
        <f>('Project Data'!Q19-'Project Data'!Q18)/'Project Data'!Q18</f>
        <v>-6.2130177514792898E-2</v>
      </c>
      <c r="N19" s="14">
        <f>('Project Data'!R19-'Project Data'!R18)/'Project Data'!R18</f>
        <v>-4.2164883574575318E-2</v>
      </c>
      <c r="O19" s="14">
        <f>('Project Data'!S19-'Project Data'!S18)/'Project Data'!S18</f>
        <v>-4.5173561578697209E-2</v>
      </c>
      <c r="P19" s="14">
        <f>('Project Data'!T19-'Project Data'!T18)/'Project Data'!T18</f>
        <v>-1.7079419299743808E-2</v>
      </c>
      <c r="Q19" s="14">
        <f>('Project Data'!U19-'Project Data'!U18)/'Project Data'!U18</f>
        <v>-6.7567567567567571E-3</v>
      </c>
      <c r="R19" s="14">
        <f>('Project Data'!V19-'Project Data'!V18)/'Project Data'!V18</f>
        <v>-1.8817204301075269E-2</v>
      </c>
      <c r="S19" s="14">
        <f>('Project Data'!W19-'Project Data'!W18)/'Project Data'!W18</f>
        <v>-7.4539363484087101E-2</v>
      </c>
      <c r="T19" s="14">
        <f>('Project Data'!X19-'Project Data'!X18)/'Project Data'!X18</f>
        <v>-8.8607594936708861E-2</v>
      </c>
      <c r="U19" s="14">
        <f>('Project Data'!Y19-'Project Data'!Y18)/'Project Data'!Y18</f>
        <v>7.4074074074073945E-2</v>
      </c>
      <c r="V19" s="14">
        <f>('Project Data'!Z19-'Project Data'!Z18)/'Project Data'!Z18</f>
        <v>-1.0373443983402607E-2</v>
      </c>
      <c r="W19" s="14">
        <f>('Project Data'!AA19-'Project Data'!AA18)/'Project Data'!AA18</f>
        <v>-7.9560864592054428E-2</v>
      </c>
      <c r="X19" s="14">
        <f>('Project Data'!AB19-'Project Data'!AB18)/'Project Data'!AB18</f>
        <v>-0.10983170947741354</v>
      </c>
      <c r="Y19" s="14">
        <f>('Project Data'!AC19-'Project Data'!AC18)/'Project Data'!AC18</f>
        <v>-0.16208791208791209</v>
      </c>
      <c r="Z19" s="14">
        <f>('Project Data'!AD19-'Project Data'!AD18)/'Project Data'!AD18</f>
        <v>-2.9850746268656581E-2</v>
      </c>
      <c r="AA19" s="14">
        <f>('Project Data'!AE19-'Project Data'!AE18)/'Project Data'!AE18</f>
        <v>-4.1884816753926704E-2</v>
      </c>
      <c r="AB19" s="14">
        <f>('Project Data'!AF19-'Project Data'!AF18)/'Project Data'!AF18</f>
        <v>2.4018299656881435E-2</v>
      </c>
      <c r="AC19" s="14">
        <f>('Project Data'!AG19-'Project Data'!AG18)/'Project Data'!AG18</f>
        <v>8.1871345029239623E-2</v>
      </c>
      <c r="AD19" s="14">
        <f>('Project Data'!AH19-'Project Data'!AH18)/'Project Data'!AH18</f>
        <v>-8.3700440528634359E-2</v>
      </c>
      <c r="AE19" s="14">
        <f>('Project Data'!AI19-'Project Data'!AI18)/'Project Data'!AI18</f>
        <v>-2.6935209900509585E-2</v>
      </c>
      <c r="AG19" s="30" t="str">
        <v xml:space="preserve">LLOYDS BANKING GROUP </v>
      </c>
      <c r="AH19" s="48">
        <f t="shared" si="7"/>
        <v>9</v>
      </c>
      <c r="AI19" s="41">
        <f t="shared" si="6"/>
        <v>-2.9372458443104732E-4</v>
      </c>
      <c r="AJ19" s="41">
        <f t="shared" si="5"/>
        <v>3.2520692111089496E-3</v>
      </c>
      <c r="AK19" s="41">
        <f t="shared" si="5"/>
        <v>1.1477180248665032E-3</v>
      </c>
      <c r="AL19" s="41">
        <f t="shared" si="5"/>
        <v>8.1627032196293821E-4</v>
      </c>
      <c r="AM19" s="41">
        <f t="shared" si="5"/>
        <v>2.7238628991827062E-3</v>
      </c>
      <c r="AN19" s="41">
        <f t="shared" si="5"/>
        <v>2.2161229326410248E-3</v>
      </c>
      <c r="AO19" s="41">
        <f t="shared" si="5"/>
        <v>2.8919140750078903E-3</v>
      </c>
      <c r="AP19" s="41">
        <f t="shared" si="5"/>
        <v>4.1847667576246856E-3</v>
      </c>
      <c r="AQ19" s="52">
        <f t="shared" si="5"/>
        <v>6.5681310806592905E-3</v>
      </c>
      <c r="AR19" s="41">
        <f t="shared" si="5"/>
        <v>4.8867959660989415E-3</v>
      </c>
      <c r="AS19" s="41">
        <f t="shared" si="5"/>
        <v>3.2004252278661389E-4</v>
      </c>
      <c r="AT19" s="41">
        <f t="shared" si="5"/>
        <v>5.9717806713487651E-3</v>
      </c>
      <c r="AU19" s="41">
        <f t="shared" si="5"/>
        <v>3.5223977980122037E-3</v>
      </c>
      <c r="AV19" s="41">
        <f t="shared" si="5"/>
        <v>4.2318090676628272E-3</v>
      </c>
      <c r="AW19" s="41">
        <f t="shared" si="5"/>
        <v>3.7170066810301699E-3</v>
      </c>
      <c r="AX19" s="41">
        <f t="shared" si="5"/>
        <v>7.3867782954026631E-4</v>
      </c>
      <c r="AY19" s="41">
        <f t="shared" si="5"/>
        <v>2.2351220014295769E-3</v>
      </c>
      <c r="AZ19" s="41">
        <f t="shared" si="5"/>
        <v>8.8446329553206284E-4</v>
      </c>
      <c r="BA19" s="41">
        <f t="shared" si="5"/>
        <v>5.6516298637125286E-3</v>
      </c>
      <c r="BB19" s="41">
        <f t="shared" si="5"/>
        <v>1.8517122527928356E-3</v>
      </c>
      <c r="BC19" s="41">
        <f t="shared" si="5"/>
        <v>3.266039058179768E-3</v>
      </c>
      <c r="BD19" s="41">
        <f t="shared" si="5"/>
        <v>1.9520866869692888E-3</v>
      </c>
      <c r="BE19" s="41">
        <f t="shared" si="5"/>
        <v>1.8092556579298246E-3</v>
      </c>
      <c r="BF19" s="41">
        <f t="shared" si="5"/>
        <v>3.6865326169246435E-3</v>
      </c>
      <c r="BG19" s="41">
        <f t="shared" ref="BG19:BL19" si="8">_xlfn.COVARIANCE.S(INDEX($B$4:$AE$123,,$AH19), INDEX($B$4:$AE$123,,BG$10))</f>
        <v>5.5500099284732781E-3</v>
      </c>
      <c r="BH19" s="41">
        <f t="shared" si="8"/>
        <v>1.1146207643671507E-3</v>
      </c>
      <c r="BI19" s="41">
        <f t="shared" si="8"/>
        <v>-2.7297656780352742E-4</v>
      </c>
      <c r="BJ19" s="41">
        <f t="shared" si="8"/>
        <v>3.5803998954630269E-4</v>
      </c>
      <c r="BK19" s="41">
        <f t="shared" si="8"/>
        <v>1.8915104462260775E-3</v>
      </c>
      <c r="BL19" s="41">
        <f t="shared" si="8"/>
        <v>3.8701933868743716E-3</v>
      </c>
      <c r="BR19" s="16"/>
      <c r="BS19" s="17"/>
    </row>
    <row r="20" spans="1:71" x14ac:dyDescent="0.25">
      <c r="A20" s="7">
        <v>42307</v>
      </c>
      <c r="B20" s="14">
        <f>('Project Data'!F20-'Project Data'!F19)/'Project Data'!F19</f>
        <v>-7.4127211860353899E-3</v>
      </c>
      <c r="C20" s="14">
        <f>('Project Data'!G20-'Project Data'!G19)/'Project Data'!G19</f>
        <v>7.3825503355704702E-2</v>
      </c>
      <c r="D20" s="14">
        <f>('Project Data'!H20-'Project Data'!H19)/'Project Data'!H19</f>
        <v>-1.7857142857142856E-2</v>
      </c>
      <c r="E20" s="14">
        <f>('Project Data'!I20-'Project Data'!I19)/'Project Data'!I19</f>
        <v>5.9566291517979687E-2</v>
      </c>
      <c r="F20" s="14">
        <f>('Project Data'!J20-'Project Data'!J19)/'Project Data'!J19</f>
        <v>0.10714285714285728</v>
      </c>
      <c r="G20" s="14">
        <f>('Project Data'!K20-'Project Data'!K19)/'Project Data'!K19</f>
        <v>-1.3100436681222832E-2</v>
      </c>
      <c r="H20" s="14">
        <f>('Project Data'!L20-'Project Data'!L19)/'Project Data'!L19</f>
        <v>-1.6713091922005572E-2</v>
      </c>
      <c r="I20" s="14">
        <f>('Project Data'!M20-'Project Data'!M19)/'Project Data'!M19</f>
        <v>0.10084033613445378</v>
      </c>
      <c r="J20" s="14">
        <f>('Project Data'!N20-'Project Data'!N19)/'Project Data'!N19</f>
        <v>-1.3333333333333334E-2</v>
      </c>
      <c r="K20" s="14">
        <f>('Project Data'!O20-'Project Data'!O19)/'Project Data'!O19</f>
        <v>2.5052192066805846E-2</v>
      </c>
      <c r="L20" s="14">
        <f>('Project Data'!P20-'Project Data'!P19)/'Project Data'!P19</f>
        <v>5.8962264150942056E-3</v>
      </c>
      <c r="M20" s="14">
        <f>('Project Data'!Q20-'Project Data'!Q19)/'Project Data'!Q19</f>
        <v>6.3091482649842269E-3</v>
      </c>
      <c r="N20" s="14">
        <f>('Project Data'!R20-'Project Data'!R19)/'Project Data'!R19</f>
        <v>5.124835742444165E-2</v>
      </c>
      <c r="O20" s="14">
        <f>('Project Data'!S20-'Project Data'!S19)/'Project Data'!S19</f>
        <v>-6.9721115537846349E-3</v>
      </c>
      <c r="P20" s="14">
        <f>('Project Data'!T20-'Project Data'!T19)/'Project Data'!T19</f>
        <v>8.9487402258905294E-2</v>
      </c>
      <c r="Q20" s="14">
        <f>('Project Data'!U20-'Project Data'!U19)/'Project Data'!U19</f>
        <v>5.4421768707482991E-2</v>
      </c>
      <c r="R20" s="14">
        <f>('Project Data'!V20-'Project Data'!V19)/'Project Data'!V19</f>
        <v>5.2054794520547946E-2</v>
      </c>
      <c r="S20" s="14">
        <f>('Project Data'!W20-'Project Data'!W19)/'Project Data'!W19</f>
        <v>6.6968325791855202E-2</v>
      </c>
      <c r="T20" s="14">
        <f>('Project Data'!X20-'Project Data'!X19)/'Project Data'!X19</f>
        <v>3.2407407407407406E-2</v>
      </c>
      <c r="U20" s="14">
        <f>('Project Data'!Y20-'Project Data'!Y19)/'Project Data'!Y19</f>
        <v>1.9157088122605363E-2</v>
      </c>
      <c r="V20" s="14">
        <f>('Project Data'!Z20-'Project Data'!Z19)/'Project Data'!Z19</f>
        <v>6.2893081761006414E-2</v>
      </c>
      <c r="W20" s="14">
        <f>('Project Data'!AA20-'Project Data'!AA19)/'Project Data'!AA19</f>
        <v>9.1882750845546673E-2</v>
      </c>
      <c r="X20" s="14">
        <f>('Project Data'!AB20-'Project Data'!AB19)/'Project Data'!AB19</f>
        <v>-4.2786069651741518E-2</v>
      </c>
      <c r="Y20" s="14">
        <f>('Project Data'!AC20-'Project Data'!AC19)/'Project Data'!AC19</f>
        <v>0.12622950819672132</v>
      </c>
      <c r="Z20" s="14">
        <f>('Project Data'!AD20-'Project Data'!AD19)/'Project Data'!AD19</f>
        <v>1.5384615384615385E-2</v>
      </c>
      <c r="AA20" s="14">
        <f>('Project Data'!AE20-'Project Data'!AE19)/'Project Data'!AE19</f>
        <v>0</v>
      </c>
      <c r="AB20" s="14">
        <f>('Project Data'!AF20-'Project Data'!AF19)/'Project Data'!AF19</f>
        <v>7.7066269545793001E-2</v>
      </c>
      <c r="AC20" s="14">
        <f>('Project Data'!AG20-'Project Data'!AG19)/'Project Data'!AG19</f>
        <v>6.918918918918919E-2</v>
      </c>
      <c r="AD20" s="14">
        <f>('Project Data'!AH20-'Project Data'!AH19)/'Project Data'!AH19</f>
        <v>2.8846153846153848E-2</v>
      </c>
      <c r="AE20" s="14">
        <f>('Project Data'!AI20-'Project Data'!AI19)/'Project Data'!AI19</f>
        <v>6.3840399002493761E-2</v>
      </c>
      <c r="AG20" s="30" t="str">
        <v>MARKS &amp; SPENCER GROUP</v>
      </c>
      <c r="AH20" s="48">
        <f t="shared" si="7"/>
        <v>10</v>
      </c>
      <c r="AI20" s="41">
        <f t="shared" si="6"/>
        <v>-2.6869484310445402E-4</v>
      </c>
      <c r="AJ20" s="41">
        <f t="shared" si="6"/>
        <v>3.244435066026083E-3</v>
      </c>
      <c r="AK20" s="41">
        <f t="shared" si="6"/>
        <v>1.3853828574539879E-3</v>
      </c>
      <c r="AL20" s="41">
        <f t="shared" si="6"/>
        <v>1.1094223464253661E-3</v>
      </c>
      <c r="AM20" s="41">
        <f t="shared" si="6"/>
        <v>4.3234520044037076E-3</v>
      </c>
      <c r="AN20" s="41">
        <f t="shared" si="6"/>
        <v>4.6526507266297481E-3</v>
      </c>
      <c r="AO20" s="41">
        <f t="shared" si="6"/>
        <v>3.2763425568363364E-3</v>
      </c>
      <c r="AP20" s="41">
        <f t="shared" si="6"/>
        <v>4.4550304914984691E-3</v>
      </c>
      <c r="AQ20" s="41">
        <f t="shared" si="6"/>
        <v>4.8867959660989415E-3</v>
      </c>
      <c r="AR20" s="52">
        <f t="shared" si="6"/>
        <v>1.0949420294440146E-2</v>
      </c>
      <c r="AS20" s="41">
        <f t="shared" si="6"/>
        <v>5.9987698158330016E-4</v>
      </c>
      <c r="AT20" s="41">
        <f t="shared" si="6"/>
        <v>4.8879051047375031E-3</v>
      </c>
      <c r="AU20" s="41">
        <f t="shared" si="6"/>
        <v>5.2986706073138374E-3</v>
      </c>
      <c r="AV20" s="41">
        <f t="shared" si="6"/>
        <v>4.483356240704766E-3</v>
      </c>
      <c r="AW20" s="41">
        <f t="shared" si="6"/>
        <v>3.7164864970795457E-3</v>
      </c>
      <c r="AX20" s="41">
        <f t="shared" si="6"/>
        <v>1.0891909695460991E-3</v>
      </c>
      <c r="AY20" s="41">
        <f t="shared" ref="AY20:BL40" si="9">_xlfn.COVARIANCE.S(INDEX($B$4:$AE$123,,$AH20), INDEX($B$4:$AE$123,,AY$10))</f>
        <v>2.9310213887759574E-3</v>
      </c>
      <c r="AZ20" s="41">
        <f t="shared" si="9"/>
        <v>1.0072207354513399E-3</v>
      </c>
      <c r="BA20" s="41">
        <f t="shared" si="9"/>
        <v>6.5578165700467053E-3</v>
      </c>
      <c r="BB20" s="41">
        <f t="shared" si="9"/>
        <v>3.1804935988280544E-3</v>
      </c>
      <c r="BC20" s="41">
        <f t="shared" si="9"/>
        <v>3.7443799787782602E-3</v>
      </c>
      <c r="BD20" s="41">
        <f t="shared" si="9"/>
        <v>1.8167694369728238E-3</v>
      </c>
      <c r="BE20" s="41">
        <f t="shared" si="9"/>
        <v>2.1605298141597513E-3</v>
      </c>
      <c r="BF20" s="41">
        <f t="shared" si="9"/>
        <v>3.328175534510995E-3</v>
      </c>
      <c r="BG20" s="41">
        <f t="shared" si="9"/>
        <v>6.3477204175080527E-3</v>
      </c>
      <c r="BH20" s="41">
        <f t="shared" si="9"/>
        <v>2.6393621710313767E-3</v>
      </c>
      <c r="BI20" s="41">
        <f t="shared" si="9"/>
        <v>1.5495254251465083E-4</v>
      </c>
      <c r="BJ20" s="41">
        <f t="shared" si="9"/>
        <v>9.3560040094885699E-4</v>
      </c>
      <c r="BK20" s="41">
        <f t="shared" si="9"/>
        <v>2.6246144553567926E-3</v>
      </c>
      <c r="BL20" s="41">
        <f t="shared" si="9"/>
        <v>4.156422074704901E-3</v>
      </c>
      <c r="BR20" s="16"/>
      <c r="BS20" s="17"/>
    </row>
    <row r="21" spans="1:71" x14ac:dyDescent="0.25">
      <c r="A21" s="7">
        <v>42338</v>
      </c>
      <c r="B21" s="14">
        <f>('Project Data'!F21-'Project Data'!F20)/'Project Data'!F20</f>
        <v>8.4557937846302098E-2</v>
      </c>
      <c r="C21" s="14">
        <f>('Project Data'!G21-'Project Data'!G20)/'Project Data'!G20</f>
        <v>5.2083333333333336E-2</v>
      </c>
      <c r="D21" s="14">
        <f>('Project Data'!H21-'Project Data'!H20)/'Project Data'!H20</f>
        <v>0.17272727272727256</v>
      </c>
      <c r="E21" s="14">
        <f>('Project Data'!I21-'Project Data'!I20)/'Project Data'!I20</f>
        <v>2.0725388601036268E-3</v>
      </c>
      <c r="F21" s="14">
        <f>('Project Data'!J21-'Project Data'!J20)/'Project Data'!J20</f>
        <v>6.6666666666666541E-2</v>
      </c>
      <c r="G21" s="14">
        <f>('Project Data'!K21-'Project Data'!K20)/'Project Data'!K20</f>
        <v>-3.5398230088495325E-2</v>
      </c>
      <c r="H21" s="14">
        <f>('Project Data'!L21-'Project Data'!L20)/'Project Data'!L20</f>
        <v>0</v>
      </c>
      <c r="I21" s="14">
        <f>('Project Data'!M21-'Project Data'!M20)/'Project Data'!M20</f>
        <v>3.8167938931297711E-2</v>
      </c>
      <c r="J21" s="14">
        <f>('Project Data'!N21-'Project Data'!N20)/'Project Data'!N20</f>
        <v>-1.3513513513513514E-2</v>
      </c>
      <c r="K21" s="14">
        <f>('Project Data'!O21-'Project Data'!O20)/'Project Data'!O20</f>
        <v>-2.0366598778004188E-2</v>
      </c>
      <c r="L21" s="14">
        <f>('Project Data'!P21-'Project Data'!P20)/'Project Data'!P20</f>
        <v>1.1723329425556859E-3</v>
      </c>
      <c r="M21" s="14">
        <f>('Project Data'!Q21-'Project Data'!Q20)/'Project Data'!Q20</f>
        <v>-4.7021943573667714E-2</v>
      </c>
      <c r="N21" s="14">
        <f>('Project Data'!R21-'Project Data'!R20)/'Project Data'!R20</f>
        <v>-0.01</v>
      </c>
      <c r="O21" s="14">
        <f>('Project Data'!S21-'Project Data'!S20)/'Project Data'!S20</f>
        <v>-3.961885656970935E-2</v>
      </c>
      <c r="P21" s="14">
        <f>('Project Data'!T21-'Project Data'!T20)/'Project Data'!T20</f>
        <v>1.3556618819776715E-2</v>
      </c>
      <c r="Q21" s="14">
        <f>('Project Data'!U21-'Project Data'!U20)/'Project Data'!U20</f>
        <v>3.2258064516129031E-2</v>
      </c>
      <c r="R21" s="14">
        <f>('Project Data'!V21-'Project Data'!V20)/'Project Data'!V20</f>
        <v>4.1666666666666664E-2</v>
      </c>
      <c r="S21" s="14">
        <f>('Project Data'!W21-'Project Data'!W20)/'Project Data'!W20</f>
        <v>-6.3613231552162849E-2</v>
      </c>
      <c r="T21" s="14">
        <f>('Project Data'!X21-'Project Data'!X20)/'Project Data'!X20</f>
        <v>-0.1210762331838565</v>
      </c>
      <c r="U21" s="14">
        <f>('Project Data'!Y21-'Project Data'!Y20)/'Project Data'!Y20</f>
        <v>-4.5112781954887216E-2</v>
      </c>
      <c r="V21" s="14">
        <f>('Project Data'!Z21-'Project Data'!Z20)/'Project Data'!Z20</f>
        <v>3.9447731755424065E-3</v>
      </c>
      <c r="W21" s="14">
        <f>('Project Data'!AA21-'Project Data'!AA20)/'Project Data'!AA20</f>
        <v>-2.8617355798563837E-2</v>
      </c>
      <c r="X21" s="14">
        <f>('Project Data'!AB21-'Project Data'!AB20)/'Project Data'!AB20</f>
        <v>7.3804573804573934E-2</v>
      </c>
      <c r="Y21" s="14">
        <f>('Project Data'!AC21-'Project Data'!AC20)/'Project Data'!AC20</f>
        <v>-0.18922852983988356</v>
      </c>
      <c r="Z21" s="14">
        <f>('Project Data'!AD21-'Project Data'!AD20)/'Project Data'!AD20</f>
        <v>-1.5151515151515152E-2</v>
      </c>
      <c r="AA21" s="14">
        <f>('Project Data'!AE21-'Project Data'!AE20)/'Project Data'!AE20</f>
        <v>-8.7431693989071038E-2</v>
      </c>
      <c r="AB21" s="14">
        <f>('Project Data'!AF21-'Project Data'!AF20)/'Project Data'!AF20</f>
        <v>-2.0394054614586935E-2</v>
      </c>
      <c r="AC21" s="14">
        <f>('Project Data'!AG21-'Project Data'!AG20)/'Project Data'!AG20</f>
        <v>-2.3255813953488372E-2</v>
      </c>
      <c r="AD21" s="14">
        <f>('Project Data'!AH21-'Project Data'!AH20)/'Project Data'!AH20</f>
        <v>4.6728971962616953E-2</v>
      </c>
      <c r="AE21" s="14">
        <f>('Project Data'!AI21-'Project Data'!AI20)/'Project Data'!AI20</f>
        <v>-8.4153774027191749E-2</v>
      </c>
      <c r="AG21" s="30" t="str">
        <v xml:space="preserve">NATIONAL GRID </v>
      </c>
      <c r="AH21" s="48">
        <f t="shared" si="7"/>
        <v>11</v>
      </c>
      <c r="AI21" s="41">
        <f t="shared" si="6"/>
        <v>8.8298039076826628E-4</v>
      </c>
      <c r="AJ21" s="41">
        <f t="shared" si="6"/>
        <v>4.2396249022298347E-4</v>
      </c>
      <c r="AK21" s="41">
        <f t="shared" si="6"/>
        <v>1.2705193945304193E-4</v>
      </c>
      <c r="AL21" s="41">
        <f t="shared" si="6"/>
        <v>1.0670024555946716E-3</v>
      </c>
      <c r="AM21" s="41">
        <f t="shared" si="6"/>
        <v>8.2783615403766401E-4</v>
      </c>
      <c r="AN21" s="41">
        <f t="shared" si="6"/>
        <v>6.4410189839119293E-4</v>
      </c>
      <c r="AO21" s="41">
        <f t="shared" si="6"/>
        <v>5.9044789971123403E-4</v>
      </c>
      <c r="AP21" s="41">
        <f t="shared" si="6"/>
        <v>3.9250829258494782E-4</v>
      </c>
      <c r="AQ21" s="41">
        <f t="shared" si="6"/>
        <v>3.2004252278661389E-4</v>
      </c>
      <c r="AR21" s="41">
        <f t="shared" si="6"/>
        <v>5.9987698158330016E-4</v>
      </c>
      <c r="AS21" s="52">
        <f t="shared" si="6"/>
        <v>2.4775499962685949E-3</v>
      </c>
      <c r="AT21" s="41">
        <f t="shared" si="6"/>
        <v>3.1123848065434508E-4</v>
      </c>
      <c r="AU21" s="41">
        <f t="shared" si="6"/>
        <v>6.8286407826559457E-4</v>
      </c>
      <c r="AV21" s="41">
        <f t="shared" si="6"/>
        <v>9.142967564777847E-4</v>
      </c>
      <c r="AW21" s="41">
        <f t="shared" si="6"/>
        <v>4.7103082535325585E-5</v>
      </c>
      <c r="AX21" s="41">
        <f t="shared" si="6"/>
        <v>9.3431850879562299E-4</v>
      </c>
      <c r="AY21" s="41">
        <f t="shared" si="9"/>
        <v>8.4234993069981566E-4</v>
      </c>
      <c r="AZ21" s="41">
        <f t="shared" si="9"/>
        <v>9.0266443745765467E-5</v>
      </c>
      <c r="BA21" s="41">
        <f t="shared" si="9"/>
        <v>2.3471208013806045E-4</v>
      </c>
      <c r="BB21" s="41">
        <f t="shared" si="9"/>
        <v>9.4493496854083947E-4</v>
      </c>
      <c r="BC21" s="41">
        <f t="shared" si="9"/>
        <v>3.5886117326222616E-4</v>
      </c>
      <c r="BD21" s="41">
        <f t="shared" si="9"/>
        <v>8.7781980516102887E-5</v>
      </c>
      <c r="BE21" s="41">
        <f t="shared" si="9"/>
        <v>3.6944099288774079E-4</v>
      </c>
      <c r="BF21" s="41">
        <f t="shared" si="9"/>
        <v>-3.2826701474837026E-4</v>
      </c>
      <c r="BG21" s="41">
        <f t="shared" si="9"/>
        <v>9.0436535385622966E-4</v>
      </c>
      <c r="BH21" s="41">
        <f t="shared" si="9"/>
        <v>7.4288400515516847E-4</v>
      </c>
      <c r="BI21" s="41">
        <f t="shared" si="9"/>
        <v>8.9271014972175746E-4</v>
      </c>
      <c r="BJ21" s="41">
        <f t="shared" si="9"/>
        <v>1.9216898856124723E-3</v>
      </c>
      <c r="BK21" s="41">
        <f t="shared" si="9"/>
        <v>9.2864745900468734E-4</v>
      </c>
      <c r="BL21" s="41">
        <f t="shared" si="9"/>
        <v>-1.6550129626911813E-4</v>
      </c>
      <c r="BR21" s="16"/>
      <c r="BS21" s="17"/>
    </row>
    <row r="22" spans="1:71" x14ac:dyDescent="0.25">
      <c r="A22" s="7">
        <v>42369</v>
      </c>
      <c r="B22" s="14">
        <f>('Project Data'!F22-'Project Data'!F21)/'Project Data'!F21</f>
        <v>2.5322079075966238E-2</v>
      </c>
      <c r="C22" s="14">
        <f>('Project Data'!G22-'Project Data'!G21)/'Project Data'!G21</f>
        <v>9.9009900990097884E-3</v>
      </c>
      <c r="D22" s="14">
        <f>('Project Data'!H22-'Project Data'!H21)/'Project Data'!H21</f>
        <v>-3.1007751937984496E-2</v>
      </c>
      <c r="E22" s="14">
        <f>('Project Data'!I22-'Project Data'!I21)/'Project Data'!I21</f>
        <v>-2.5077559462254394E-2</v>
      </c>
      <c r="F22" s="14">
        <f>('Project Data'!J22-'Project Data'!J21)/'Project Data'!J21</f>
        <v>-4.8387096774193547E-2</v>
      </c>
      <c r="G22" s="14">
        <f>('Project Data'!K22-'Project Data'!K21)/'Project Data'!K21</f>
        <v>0</v>
      </c>
      <c r="H22" s="14">
        <f>('Project Data'!L22-'Project Data'!L21)/'Project Data'!L21</f>
        <v>-6.5155807365439092E-2</v>
      </c>
      <c r="I22" s="14">
        <f>('Project Data'!M22-'Project Data'!M21)/'Project Data'!M21</f>
        <v>-1.4705882352941176E-2</v>
      </c>
      <c r="J22" s="14">
        <f>('Project Data'!N22-'Project Data'!N21)/'Project Data'!N21</f>
        <v>0</v>
      </c>
      <c r="K22" s="14">
        <f>('Project Data'!O22-'Project Data'!O21)/'Project Data'!O21</f>
        <v>-9.9792099792099687E-2</v>
      </c>
      <c r="L22" s="14">
        <f>('Project Data'!P22-'Project Data'!P21)/'Project Data'!P21</f>
        <v>1.2880562060890064E-2</v>
      </c>
      <c r="M22" s="14">
        <f>('Project Data'!Q22-'Project Data'!Q21)/'Project Data'!Q21</f>
        <v>-3.2894736842105261E-3</v>
      </c>
      <c r="N22" s="14">
        <f>('Project Data'!R22-'Project Data'!R21)/'Project Data'!R21</f>
        <v>-7.9545454545454433E-2</v>
      </c>
      <c r="O22" s="14">
        <f>('Project Data'!S22-'Project Data'!S21)/'Project Data'!S21</f>
        <v>5.8485639686684202E-2</v>
      </c>
      <c r="P22" s="14">
        <f>('Project Data'!T22-'Project Data'!T21)/'Project Data'!T21</f>
        <v>-5.5074744295830055E-3</v>
      </c>
      <c r="Q22" s="14">
        <f>('Project Data'!U22-'Project Data'!U21)/'Project Data'!U21</f>
        <v>-6.2500000000000003E-3</v>
      </c>
      <c r="R22" s="14">
        <f>('Project Data'!V22-'Project Data'!V21)/'Project Data'!V21</f>
        <v>0.03</v>
      </c>
      <c r="S22" s="14">
        <f>('Project Data'!W22-'Project Data'!W21)/'Project Data'!W21</f>
        <v>-0.10371376811594203</v>
      </c>
      <c r="T22" s="14">
        <f>('Project Data'!X22-'Project Data'!X21)/'Project Data'!X21</f>
        <v>-5.1020408163265307E-2</v>
      </c>
      <c r="U22" s="14">
        <f>('Project Data'!Y22-'Project Data'!Y21)/'Project Data'!Y21</f>
        <v>1.968503937007874E-2</v>
      </c>
      <c r="V22" s="14">
        <f>('Project Data'!Z22-'Project Data'!Z21)/'Project Data'!Z21</f>
        <v>-5.8939096267191689E-3</v>
      </c>
      <c r="W22" s="14">
        <f>('Project Data'!AA22-'Project Data'!AA21)/'Project Data'!AA21</f>
        <v>-6.0980323472925167E-2</v>
      </c>
      <c r="X22" s="14">
        <f>('Project Data'!AB22-'Project Data'!AB21)/'Project Data'!AB21</f>
        <v>-9.0029041626331074E-2</v>
      </c>
      <c r="Y22" s="14">
        <f>('Project Data'!AC22-'Project Data'!AC21)/'Project Data'!AC21</f>
        <v>1.2567324955116697E-2</v>
      </c>
      <c r="Z22" s="14">
        <f>('Project Data'!AD22-'Project Data'!AD21)/'Project Data'!AD21</f>
        <v>4.102564102564088E-2</v>
      </c>
      <c r="AA22" s="14">
        <f>('Project Data'!AE22-'Project Data'!AE21)/'Project Data'!AE21</f>
        <v>-0.10778443113772455</v>
      </c>
      <c r="AB22" s="14">
        <f>('Project Data'!AF22-'Project Data'!AF21)/'Project Data'!AF21</f>
        <v>3.2462949894142556E-2</v>
      </c>
      <c r="AC22" s="14">
        <f>('Project Data'!AG22-'Project Data'!AG21)/'Project Data'!AG21</f>
        <v>-3.2091097308488616E-2</v>
      </c>
      <c r="AD22" s="14">
        <f>('Project Data'!AH22-'Project Data'!AH21)/'Project Data'!AH21</f>
        <v>-1.3392857142857269E-2</v>
      </c>
      <c r="AE22" s="14">
        <f>('Project Data'!AI22-'Project Data'!AI21)/'Project Data'!AI21</f>
        <v>-3.2249808036856925E-2</v>
      </c>
      <c r="AG22" s="30" t="str">
        <v>NATWEST GROUP</v>
      </c>
      <c r="AH22" s="48">
        <f t="shared" si="7"/>
        <v>12</v>
      </c>
      <c r="AI22" s="41">
        <f t="shared" si="6"/>
        <v>5.4403288112746248E-6</v>
      </c>
      <c r="AJ22" s="41">
        <f t="shared" si="6"/>
        <v>3.3857183876283463E-3</v>
      </c>
      <c r="AK22" s="41">
        <f t="shared" si="6"/>
        <v>4.83407940930892E-4</v>
      </c>
      <c r="AL22" s="41">
        <f t="shared" si="6"/>
        <v>6.9326265169601024E-4</v>
      </c>
      <c r="AM22" s="41">
        <f t="shared" si="6"/>
        <v>2.5248721414953971E-3</v>
      </c>
      <c r="AN22" s="41">
        <f t="shared" si="6"/>
        <v>2.3431067521069607E-3</v>
      </c>
      <c r="AO22" s="41">
        <f t="shared" si="6"/>
        <v>2.7243106509307552E-3</v>
      </c>
      <c r="AP22" s="41">
        <f t="shared" si="6"/>
        <v>4.7098472384462763E-3</v>
      </c>
      <c r="AQ22" s="41">
        <f t="shared" si="6"/>
        <v>5.9717806713487651E-3</v>
      </c>
      <c r="AR22" s="41">
        <f t="shared" si="6"/>
        <v>4.8879051047375031E-3</v>
      </c>
      <c r="AS22" s="41">
        <f t="shared" si="6"/>
        <v>3.1123848065434508E-4</v>
      </c>
      <c r="AT22" s="52">
        <f t="shared" si="6"/>
        <v>8.4340679108660718E-3</v>
      </c>
      <c r="AU22" s="41">
        <f t="shared" si="6"/>
        <v>3.9309285003661853E-3</v>
      </c>
      <c r="AV22" s="41">
        <f t="shared" si="6"/>
        <v>4.6845343144017249E-3</v>
      </c>
      <c r="AW22" s="41">
        <f t="shared" si="6"/>
        <v>4.1161760945276991E-3</v>
      </c>
      <c r="AX22" s="41">
        <f t="shared" si="6"/>
        <v>1.0263591521658009E-3</v>
      </c>
      <c r="AY22" s="41">
        <f t="shared" si="9"/>
        <v>2.4139741164962815E-3</v>
      </c>
      <c r="AZ22" s="41">
        <f t="shared" si="9"/>
        <v>1.2544390337310104E-3</v>
      </c>
      <c r="BA22" s="41">
        <f t="shared" si="9"/>
        <v>5.5633325411280276E-3</v>
      </c>
      <c r="BB22" s="41">
        <f t="shared" si="9"/>
        <v>1.9167763808691806E-3</v>
      </c>
      <c r="BC22" s="41">
        <f t="shared" si="9"/>
        <v>3.5084451983998493E-3</v>
      </c>
      <c r="BD22" s="41">
        <f t="shared" si="9"/>
        <v>1.9375278160900795E-3</v>
      </c>
      <c r="BE22" s="41">
        <f t="shared" si="9"/>
        <v>1.6929795947134821E-3</v>
      </c>
      <c r="BF22" s="41">
        <f t="shared" si="9"/>
        <v>3.8982063021894818E-3</v>
      </c>
      <c r="BG22" s="41">
        <f t="shared" si="9"/>
        <v>6.210344415562786E-3</v>
      </c>
      <c r="BH22" s="41">
        <f t="shared" si="9"/>
        <v>5.5931436383695546E-4</v>
      </c>
      <c r="BI22" s="41">
        <f t="shared" si="9"/>
        <v>-6.3869664541682221E-4</v>
      </c>
      <c r="BJ22" s="41">
        <f t="shared" si="9"/>
        <v>5.228995173942894E-5</v>
      </c>
      <c r="BK22" s="41">
        <f t="shared" si="9"/>
        <v>1.5369895289640736E-3</v>
      </c>
      <c r="BL22" s="41">
        <f t="shared" si="9"/>
        <v>4.0365349845358387E-3</v>
      </c>
      <c r="BR22" s="16"/>
      <c r="BS22" s="17"/>
    </row>
    <row r="23" spans="1:71" x14ac:dyDescent="0.25">
      <c r="A23" s="7">
        <v>42398</v>
      </c>
      <c r="B23" s="14">
        <f>('Project Data'!F23-'Project Data'!F22)/'Project Data'!F22</f>
        <v>-2.7729636048526862E-2</v>
      </c>
      <c r="C23" s="14">
        <f>('Project Data'!G23-'Project Data'!G22)/'Project Data'!G22</f>
        <v>-6.8627450980392052E-2</v>
      </c>
      <c r="D23" s="14">
        <f>('Project Data'!H23-'Project Data'!H22)/'Project Data'!H22</f>
        <v>3.2000000000000001E-2</v>
      </c>
      <c r="E23" s="14">
        <f>('Project Data'!I23-'Project Data'!I22)/'Project Data'!I22</f>
        <v>3.3412887828162291E-2</v>
      </c>
      <c r="F23" s="14">
        <f>('Project Data'!J23-'Project Data'!J22)/'Project Data'!J22</f>
        <v>2.754237288135581E-2</v>
      </c>
      <c r="G23" s="14">
        <f>('Project Data'!K23-'Project Data'!K22)/'Project Data'!K22</f>
        <v>-5.9633027522936033E-2</v>
      </c>
      <c r="H23" s="14">
        <f>('Project Data'!L23-'Project Data'!L22)/'Project Data'!L22</f>
        <v>-1.2121212121212121E-2</v>
      </c>
      <c r="I23" s="14">
        <f>('Project Data'!M23-'Project Data'!M22)/'Project Data'!M22</f>
        <v>-8.9552238805970144E-2</v>
      </c>
      <c r="J23" s="14">
        <f>('Project Data'!N23-'Project Data'!N22)/'Project Data'!N22</f>
        <v>-0.1095890410958904</v>
      </c>
      <c r="K23" s="14">
        <f>('Project Data'!O23-'Project Data'!O22)/'Project Data'!O22</f>
        <v>-6.2355658198614453E-2</v>
      </c>
      <c r="L23" s="14">
        <f>('Project Data'!P23-'Project Data'!P22)/'Project Data'!P22</f>
        <v>5.086705202312139E-2</v>
      </c>
      <c r="M23" s="14">
        <f>('Project Data'!Q23-'Project Data'!Q22)/'Project Data'!Q22</f>
        <v>-0.1617161716171617</v>
      </c>
      <c r="N23" s="14">
        <f>('Project Data'!R23-'Project Data'!R22)/'Project Data'!R22</f>
        <v>-5.0068587105624264E-2</v>
      </c>
      <c r="O23" s="14">
        <f>('Project Data'!S23-'Project Data'!S22)/'Project Data'!S22</f>
        <v>4.440059200789344E-3</v>
      </c>
      <c r="P23" s="14">
        <f>('Project Data'!T23-'Project Data'!T22)/'Project Data'!T22</f>
        <v>-0.10680379746835443</v>
      </c>
      <c r="Q23" s="14">
        <f>('Project Data'!U23-'Project Data'!U22)/'Project Data'!U22</f>
        <v>-1.2578616352201259E-2</v>
      </c>
      <c r="R23" s="14">
        <f>('Project Data'!V23-'Project Data'!V22)/'Project Data'!V22</f>
        <v>-3.3980582524271843E-2</v>
      </c>
      <c r="S23" s="14">
        <f>('Project Data'!W23-'Project Data'!W22)/'Project Data'!W22</f>
        <v>-0.13390601313794845</v>
      </c>
      <c r="T23" s="14">
        <f>('Project Data'!X23-'Project Data'!X22)/'Project Data'!X22</f>
        <v>-3.2258064516129031E-2</v>
      </c>
      <c r="U23" s="14">
        <f>('Project Data'!Y23-'Project Data'!Y22)/'Project Data'!Y22</f>
        <v>-5.4054054054053946E-2</v>
      </c>
      <c r="V23" s="14">
        <f>('Project Data'!Z23-'Project Data'!Z22)/'Project Data'!Z22</f>
        <v>-8.4980237154150096E-2</v>
      </c>
      <c r="W23" s="14">
        <f>('Project Data'!AA23-'Project Data'!AA22)/'Project Data'!AA22</f>
        <v>-1.9031264270232325E-2</v>
      </c>
      <c r="X23" s="14">
        <f>('Project Data'!AB23-'Project Data'!AB22)/'Project Data'!AB22</f>
        <v>4.2553191489361703E-3</v>
      </c>
      <c r="Y23" s="14">
        <f>('Project Data'!AC23-'Project Data'!AC22)/'Project Data'!AC22</f>
        <v>-0.16489361702127658</v>
      </c>
      <c r="Z23" s="14">
        <f>('Project Data'!AD23-'Project Data'!AD22)/'Project Data'!AD22</f>
        <v>-5.4187192118226465E-2</v>
      </c>
      <c r="AA23" s="14">
        <f>('Project Data'!AE23-'Project Data'!AE22)/'Project Data'!AE22</f>
        <v>0.16107382550335569</v>
      </c>
      <c r="AB23" s="14">
        <f>('Project Data'!AF23-'Project Data'!AF22)/'Project Data'!AF22</f>
        <v>5.4340396445659606E-2</v>
      </c>
      <c r="AC23" s="14">
        <f>('Project Data'!AG23-'Project Data'!AG22)/'Project Data'!AG22</f>
        <v>2.2459893048128343E-2</v>
      </c>
      <c r="AD23" s="14">
        <f>('Project Data'!AH23-'Project Data'!AH22)/'Project Data'!AH22</f>
        <v>1.3574660633484292E-2</v>
      </c>
      <c r="AE23" s="14">
        <f>('Project Data'!AI23-'Project Data'!AI22)/'Project Data'!AI22</f>
        <v>-9.1245702195186462E-2</v>
      </c>
      <c r="AG23" s="30" t="str">
        <v xml:space="preserve">NEXT </v>
      </c>
      <c r="AH23" s="48">
        <f t="shared" si="7"/>
        <v>13</v>
      </c>
      <c r="AI23" s="41">
        <f t="shared" si="6"/>
        <v>7.1040134194181887E-4</v>
      </c>
      <c r="AJ23" s="41">
        <f t="shared" si="6"/>
        <v>2.3366230815632756E-3</v>
      </c>
      <c r="AK23" s="41">
        <f t="shared" si="6"/>
        <v>1.3672465189945144E-3</v>
      </c>
      <c r="AL23" s="41">
        <f t="shared" si="6"/>
        <v>9.0417140828454468E-4</v>
      </c>
      <c r="AM23" s="41">
        <f t="shared" si="6"/>
        <v>2.1167844165509205E-3</v>
      </c>
      <c r="AN23" s="41">
        <f t="shared" si="6"/>
        <v>2.6698433462199207E-3</v>
      </c>
      <c r="AO23" s="41">
        <f t="shared" si="6"/>
        <v>3.0619910275526746E-3</v>
      </c>
      <c r="AP23" s="41">
        <f t="shared" si="6"/>
        <v>3.3710355879844347E-3</v>
      </c>
      <c r="AQ23" s="41">
        <f t="shared" si="6"/>
        <v>3.5223977980122037E-3</v>
      </c>
      <c r="AR23" s="41">
        <f t="shared" si="6"/>
        <v>5.2986706073138374E-3</v>
      </c>
      <c r="AS23" s="41">
        <f t="shared" si="6"/>
        <v>6.8286407826559457E-4</v>
      </c>
      <c r="AT23" s="41">
        <f t="shared" si="6"/>
        <v>3.9309285003661853E-3</v>
      </c>
      <c r="AU23" s="52">
        <f t="shared" si="6"/>
        <v>7.692747493251076E-3</v>
      </c>
      <c r="AV23" s="41">
        <f t="shared" si="6"/>
        <v>3.8907575289995277E-3</v>
      </c>
      <c r="AW23" s="41">
        <f t="shared" si="6"/>
        <v>2.7318110105434383E-3</v>
      </c>
      <c r="AX23" s="41">
        <f t="shared" si="6"/>
        <v>1.462034159476793E-3</v>
      </c>
      <c r="AY23" s="41">
        <f t="shared" si="9"/>
        <v>3.1264610878491699E-3</v>
      </c>
      <c r="AZ23" s="41">
        <f t="shared" si="9"/>
        <v>4.9034396225084364E-4</v>
      </c>
      <c r="BA23" s="41">
        <f t="shared" si="9"/>
        <v>3.4103896174121824E-3</v>
      </c>
      <c r="BB23" s="41">
        <f t="shared" si="9"/>
        <v>1.8705075013092912E-3</v>
      </c>
      <c r="BC23" s="41">
        <f t="shared" si="9"/>
        <v>3.0065001343420384E-3</v>
      </c>
      <c r="BD23" s="41">
        <f t="shared" si="9"/>
        <v>1.1537018185544263E-3</v>
      </c>
      <c r="BE23" s="41">
        <f t="shared" si="9"/>
        <v>1.787125517662783E-3</v>
      </c>
      <c r="BF23" s="41">
        <f t="shared" si="9"/>
        <v>1.1859776312286756E-3</v>
      </c>
      <c r="BG23" s="41">
        <f t="shared" si="9"/>
        <v>4.5862427439976429E-3</v>
      </c>
      <c r="BH23" s="41">
        <f t="shared" si="9"/>
        <v>1.9896649214365663E-3</v>
      </c>
      <c r="BI23" s="41">
        <f t="shared" si="9"/>
        <v>6.9629656804701232E-4</v>
      </c>
      <c r="BJ23" s="41">
        <f t="shared" si="9"/>
        <v>9.659823632161233E-4</v>
      </c>
      <c r="BK23" s="41">
        <f t="shared" si="9"/>
        <v>1.4641294248110902E-3</v>
      </c>
      <c r="BL23" s="41">
        <f t="shared" si="9"/>
        <v>2.5600182295948326E-3</v>
      </c>
      <c r="BR23" s="16"/>
      <c r="BS23" s="17"/>
    </row>
    <row r="24" spans="1:71" x14ac:dyDescent="0.25">
      <c r="A24" s="7">
        <v>42429</v>
      </c>
      <c r="B24" s="14">
        <f>('Project Data'!F24-'Project Data'!F23)/'Project Data'!F23</f>
        <v>-8.4893048128342252E-2</v>
      </c>
      <c r="C24" s="14">
        <f>('Project Data'!G24-'Project Data'!G23)/'Project Data'!G23</f>
        <v>-8.8421052631578942E-2</v>
      </c>
      <c r="D24" s="14">
        <f>('Project Data'!H24-'Project Data'!H23)/'Project Data'!H23</f>
        <v>-5.8139534883720929E-3</v>
      </c>
      <c r="E24" s="14">
        <f>('Project Data'!I24-'Project Data'!I23)/'Project Data'!I23</f>
        <v>7.441621760328458E-3</v>
      </c>
      <c r="F24" s="14">
        <f>('Project Data'!J24-'Project Data'!J23)/'Project Data'!J23</f>
        <v>2.0618556701033275E-3</v>
      </c>
      <c r="G24" s="14">
        <f>('Project Data'!K24-'Project Data'!K23)/'Project Data'!K23</f>
        <v>1.4634146341463556E-2</v>
      </c>
      <c r="H24" s="14">
        <f>('Project Data'!L24-'Project Data'!L23)/'Project Data'!L23</f>
        <v>2.4539877300613498E-2</v>
      </c>
      <c r="I24" s="14">
        <f>('Project Data'!M24-'Project Data'!M23)/'Project Data'!M23</f>
        <v>-6.9672131147540978E-2</v>
      </c>
      <c r="J24" s="14">
        <f>('Project Data'!N24-'Project Data'!N23)/'Project Data'!N23</f>
        <v>0.1076923076923077</v>
      </c>
      <c r="K24" s="14">
        <f>('Project Data'!O24-'Project Data'!O23)/'Project Data'!O23</f>
        <v>2.4630541871922588E-3</v>
      </c>
      <c r="L24" s="14">
        <f>('Project Data'!P24-'Project Data'!P23)/'Project Data'!P23</f>
        <v>-2.2002200220022004E-2</v>
      </c>
      <c r="M24" s="14">
        <f>('Project Data'!Q24-'Project Data'!Q23)/'Project Data'!Q23</f>
        <v>-0.1141732283464567</v>
      </c>
      <c r="N24" s="14">
        <f>('Project Data'!R24-'Project Data'!R23)/'Project Data'!R23</f>
        <v>-2.3104693140794094E-2</v>
      </c>
      <c r="O24" s="14">
        <f>('Project Data'!S24-'Project Data'!S23)/'Project Data'!S23</f>
        <v>7.269155206286837E-2</v>
      </c>
      <c r="P24" s="14">
        <f>('Project Data'!T24-'Project Data'!T23)/'Project Data'!T23</f>
        <v>-8.0602302922940655E-2</v>
      </c>
      <c r="Q24" s="14">
        <f>('Project Data'!U24-'Project Data'!U23)/'Project Data'!U23</f>
        <v>5.7324840764331211E-2</v>
      </c>
      <c r="R24" s="14">
        <f>('Project Data'!V24-'Project Data'!V23)/'Project Data'!V23</f>
        <v>-1.2562814070351759E-2</v>
      </c>
      <c r="S24" s="14">
        <f>('Project Data'!W24-'Project Data'!W23)/'Project Data'!W23</f>
        <v>0.11085180863477247</v>
      </c>
      <c r="T24" s="14">
        <f>('Project Data'!X24-'Project Data'!X23)/'Project Data'!X23</f>
        <v>0.22222222222222238</v>
      </c>
      <c r="U24" s="14">
        <f>('Project Data'!Y24-'Project Data'!Y23)/'Project Data'!Y23</f>
        <v>3.6734693877550899E-2</v>
      </c>
      <c r="V24" s="14">
        <f>('Project Data'!Z24-'Project Data'!Z23)/'Project Data'!Z23</f>
        <v>-3.8876889848812095E-2</v>
      </c>
      <c r="W24" s="14">
        <f>('Project Data'!AA24-'Project Data'!AA23)/'Project Data'!AA23</f>
        <v>8.0945699636773588E-2</v>
      </c>
      <c r="X24" s="14">
        <f>('Project Data'!AB24-'Project Data'!AB23)/'Project Data'!AB23</f>
        <v>6.1440677966101698E-2</v>
      </c>
      <c r="Y24" s="14">
        <f>('Project Data'!AC24-'Project Data'!AC23)/'Project Data'!AC23</f>
        <v>-8.7048832271762203E-2</v>
      </c>
      <c r="Z24" s="14">
        <f>('Project Data'!AD24-'Project Data'!AD23)/'Project Data'!AD23</f>
        <v>-3.125E-2</v>
      </c>
      <c r="AA24" s="14">
        <f>('Project Data'!AE24-'Project Data'!AE23)/'Project Data'!AE23</f>
        <v>4.046242774566474E-2</v>
      </c>
      <c r="AB24" s="14">
        <f>('Project Data'!AF24-'Project Data'!AF23)/'Project Data'!AF23</f>
        <v>2.2690437601296598E-3</v>
      </c>
      <c r="AC24" s="14">
        <f>('Project Data'!AG24-'Project Data'!AG23)/'Project Data'!AG23</f>
        <v>-3.1380753138075312E-2</v>
      </c>
      <c r="AD24" s="14">
        <f>('Project Data'!AH24-'Project Data'!AH23)/'Project Data'!AH23</f>
        <v>-1.7857142857142856E-2</v>
      </c>
      <c r="AE24" s="14">
        <f>('Project Data'!AI24-'Project Data'!AI23)/'Project Data'!AI23</f>
        <v>-1.9499417927823049E-2</v>
      </c>
      <c r="AG24" s="30" t="str">
        <v>PERSIMMON</v>
      </c>
      <c r="AH24" s="48">
        <f t="shared" si="7"/>
        <v>14</v>
      </c>
      <c r="AI24" s="41">
        <f t="shared" si="6"/>
        <v>-1.7696477403761709E-4</v>
      </c>
      <c r="AJ24" s="41">
        <f t="shared" si="6"/>
        <v>2.3683551398010977E-3</v>
      </c>
      <c r="AK24" s="41">
        <f t="shared" si="6"/>
        <v>9.7392672255360762E-4</v>
      </c>
      <c r="AL24" s="41">
        <f t="shared" si="6"/>
        <v>9.7493417654453496E-4</v>
      </c>
      <c r="AM24" s="41">
        <f t="shared" si="6"/>
        <v>2.3494336092345748E-3</v>
      </c>
      <c r="AN24" s="41">
        <f t="shared" si="6"/>
        <v>2.2527660686284833E-3</v>
      </c>
      <c r="AO24" s="41">
        <f t="shared" si="6"/>
        <v>3.6283718546855255E-3</v>
      </c>
      <c r="AP24" s="41">
        <f t="shared" si="6"/>
        <v>4.172273828483032E-3</v>
      </c>
      <c r="AQ24" s="41">
        <f t="shared" si="6"/>
        <v>4.2318090676628272E-3</v>
      </c>
      <c r="AR24" s="41">
        <f t="shared" si="6"/>
        <v>4.483356240704766E-3</v>
      </c>
      <c r="AS24" s="41">
        <f t="shared" si="6"/>
        <v>9.142967564777847E-4</v>
      </c>
      <c r="AT24" s="41">
        <f t="shared" si="6"/>
        <v>4.6845343144017249E-3</v>
      </c>
      <c r="AU24" s="41">
        <f t="shared" si="6"/>
        <v>3.8907575289995277E-3</v>
      </c>
      <c r="AV24" s="52">
        <f t="shared" si="6"/>
        <v>8.6566079815013821E-3</v>
      </c>
      <c r="AW24" s="41">
        <f t="shared" si="6"/>
        <v>3.1612856045384221E-3</v>
      </c>
      <c r="AX24" s="41">
        <f t="shared" si="6"/>
        <v>2.0018786167092552E-3</v>
      </c>
      <c r="AY24" s="41">
        <f t="shared" si="9"/>
        <v>4.0529373485271693E-3</v>
      </c>
      <c r="AZ24" s="41">
        <f t="shared" si="9"/>
        <v>6.2937565123590727E-4</v>
      </c>
      <c r="BA24" s="41">
        <f t="shared" si="9"/>
        <v>3.181369131896108E-3</v>
      </c>
      <c r="BB24" s="41">
        <f t="shared" si="9"/>
        <v>1.7047804984073477E-3</v>
      </c>
      <c r="BC24" s="41">
        <f t="shared" si="9"/>
        <v>3.8476791133394486E-3</v>
      </c>
      <c r="BD24" s="41">
        <f t="shared" si="9"/>
        <v>-2.9346018918377216E-4</v>
      </c>
      <c r="BE24" s="41">
        <f t="shared" si="9"/>
        <v>1.9596861499971011E-3</v>
      </c>
      <c r="BF24" s="41">
        <f t="shared" si="9"/>
        <v>1.3434234833112472E-3</v>
      </c>
      <c r="BG24" s="41">
        <f t="shared" si="9"/>
        <v>8.1324153107840934E-3</v>
      </c>
      <c r="BH24" s="41">
        <f t="shared" si="9"/>
        <v>1.3015930382623427E-3</v>
      </c>
      <c r="BI24" s="41">
        <f t="shared" si="9"/>
        <v>1.8596936871442447E-4</v>
      </c>
      <c r="BJ24" s="41">
        <f t="shared" si="9"/>
        <v>1.2500501944759062E-3</v>
      </c>
      <c r="BK24" s="41">
        <f t="shared" si="9"/>
        <v>1.7280855284098268E-3</v>
      </c>
      <c r="BL24" s="41">
        <f t="shared" si="9"/>
        <v>3.2955243613249233E-3</v>
      </c>
      <c r="BR24" s="16"/>
      <c r="BS24" s="17"/>
    </row>
    <row r="25" spans="1:71" x14ac:dyDescent="0.25">
      <c r="A25" s="7">
        <v>42460</v>
      </c>
      <c r="B25" s="14">
        <f>('Project Data'!F25-'Project Data'!F24)/'Project Data'!F24</f>
        <v>-4.9914779644509265E-2</v>
      </c>
      <c r="C25" s="14">
        <f>('Project Data'!G25-'Project Data'!G24)/'Project Data'!G24</f>
        <v>4.1570438799076209E-2</v>
      </c>
      <c r="D25" s="14">
        <f>('Project Data'!H25-'Project Data'!H24)/'Project Data'!H24</f>
        <v>-7.7972709551656916E-3</v>
      </c>
      <c r="E25" s="14">
        <f>('Project Data'!I25-'Project Data'!I24)/'Project Data'!I24</f>
        <v>4.1772796739684155E-2</v>
      </c>
      <c r="F25" s="14">
        <f>('Project Data'!J25-'Project Data'!J24)/'Project Data'!J24</f>
        <v>-9.4650205761316858E-2</v>
      </c>
      <c r="G25" s="14">
        <f>('Project Data'!K25-'Project Data'!K24)/'Project Data'!K24</f>
        <v>9.615384615384602E-2</v>
      </c>
      <c r="H25" s="14">
        <f>('Project Data'!L25-'Project Data'!L24)/'Project Data'!L24</f>
        <v>0.12874251497005987</v>
      </c>
      <c r="I25" s="14">
        <f>('Project Data'!M25-'Project Data'!M24)/'Project Data'!M24</f>
        <v>3.5242290748898682E-2</v>
      </c>
      <c r="J25" s="14">
        <f>('Project Data'!N25-'Project Data'!N24)/'Project Data'!N24</f>
        <v>-5.5555555555555552E-2</v>
      </c>
      <c r="K25" s="14">
        <f>('Project Data'!O25-'Project Data'!O24)/'Project Data'!O24</f>
        <v>-4.6683046683046681E-2</v>
      </c>
      <c r="L25" s="14">
        <f>('Project Data'!P25-'Project Data'!P24)/'Project Data'!P24</f>
        <v>2.4746906636670417E-2</v>
      </c>
      <c r="M25" s="14">
        <f>('Project Data'!Q25-'Project Data'!Q24)/'Project Data'!Q24</f>
        <v>-4.4444444444443178E-3</v>
      </c>
      <c r="N25" s="14">
        <f>('Project Data'!R25-'Project Data'!R24)/'Project Data'!R24</f>
        <v>-0.2017738359201775</v>
      </c>
      <c r="O25" s="14">
        <f>('Project Data'!S25-'Project Data'!S24)/'Project Data'!S24</f>
        <v>-4.5329670329670328E-2</v>
      </c>
      <c r="P25" s="14">
        <f>('Project Data'!T25-'Project Data'!T24)/'Project Data'!T24</f>
        <v>3.4682080924855488E-2</v>
      </c>
      <c r="Q25" s="14">
        <f>('Project Data'!U25-'Project Data'!U24)/'Project Data'!U24</f>
        <v>6.6265060240963861E-2</v>
      </c>
      <c r="R25" s="14">
        <f>('Project Data'!V25-'Project Data'!V24)/'Project Data'!V24</f>
        <v>7.124681933842239E-2</v>
      </c>
      <c r="S25" s="14">
        <f>('Project Data'!W25-'Project Data'!W24)/'Project Data'!W24</f>
        <v>2.6785714285714284E-2</v>
      </c>
      <c r="T25" s="14">
        <f>('Project Data'!X25-'Project Data'!X24)/'Project Data'!X24</f>
        <v>4.545454545454416E-3</v>
      </c>
      <c r="U25" s="14">
        <f>('Project Data'!Y25-'Project Data'!Y24)/'Project Data'!Y24</f>
        <v>8.6614173228346455E-2</v>
      </c>
      <c r="V25" s="14">
        <f>('Project Data'!Z25-'Project Data'!Z24)/'Project Data'!Z24</f>
        <v>2.4719101123595377E-2</v>
      </c>
      <c r="W25" s="14">
        <f>('Project Data'!AA25-'Project Data'!AA24)/'Project Data'!AA24</f>
        <v>2.6239173156707318E-2</v>
      </c>
      <c r="X25" s="14">
        <f>('Project Data'!AB25-'Project Data'!AB24)/'Project Data'!AB24</f>
        <v>7.3852295409181631E-2</v>
      </c>
      <c r="Y25" s="14">
        <f>('Project Data'!AC25-'Project Data'!AC24)/'Project Data'!AC24</f>
        <v>0.10000000000000013</v>
      </c>
      <c r="Z25" s="14">
        <f>('Project Data'!AD25-'Project Data'!AD24)/'Project Data'!AD24</f>
        <v>2.1505376344086023E-2</v>
      </c>
      <c r="AA25" s="14">
        <f>('Project Data'!AE25-'Project Data'!AE24)/'Project Data'!AE24</f>
        <v>6.6666666666666666E-2</v>
      </c>
      <c r="AB25" s="14">
        <f>('Project Data'!AF25-'Project Data'!AF24)/'Project Data'!AF24</f>
        <v>1.9404915912031046E-2</v>
      </c>
      <c r="AC25" s="14">
        <f>('Project Data'!AG25-'Project Data'!AG24)/'Project Data'!AG24</f>
        <v>-3.2397408207343412E-3</v>
      </c>
      <c r="AD25" s="14">
        <f>('Project Data'!AH25-'Project Data'!AH24)/'Project Data'!AH24</f>
        <v>4.545454545454416E-3</v>
      </c>
      <c r="AE25" s="14">
        <f>('Project Data'!AI25-'Project Data'!AI24)/'Project Data'!AI24</f>
        <v>9.7951914514694139E-3</v>
      </c>
      <c r="AG25" s="30" t="str">
        <v>PRUDENTIAL</v>
      </c>
      <c r="AH25" s="48">
        <f t="shared" si="7"/>
        <v>15</v>
      </c>
      <c r="AI25" s="41">
        <f t="shared" si="6"/>
        <v>2.2452391560872249E-4</v>
      </c>
      <c r="AJ25" s="41">
        <f t="shared" si="6"/>
        <v>3.1694566292389502E-3</v>
      </c>
      <c r="AK25" s="41">
        <f t="shared" si="6"/>
        <v>1.4141558567901085E-3</v>
      </c>
      <c r="AL25" s="41">
        <f t="shared" si="6"/>
        <v>8.7629117597762057E-4</v>
      </c>
      <c r="AM25" s="41">
        <f t="shared" si="6"/>
        <v>2.1235402170741713E-3</v>
      </c>
      <c r="AN25" s="41">
        <f t="shared" si="6"/>
        <v>2.313022776872297E-3</v>
      </c>
      <c r="AO25" s="41">
        <f t="shared" si="6"/>
        <v>2.441204127049484E-3</v>
      </c>
      <c r="AP25" s="41">
        <f t="shared" si="6"/>
        <v>4.2066878588409894E-3</v>
      </c>
      <c r="AQ25" s="41">
        <f t="shared" si="6"/>
        <v>3.7170066810301699E-3</v>
      </c>
      <c r="AR25" s="41">
        <f t="shared" si="6"/>
        <v>3.7164864970795457E-3</v>
      </c>
      <c r="AS25" s="41">
        <f t="shared" si="6"/>
        <v>4.7103082535325585E-5</v>
      </c>
      <c r="AT25" s="41">
        <f t="shared" si="6"/>
        <v>4.1161760945276991E-3</v>
      </c>
      <c r="AU25" s="41">
        <f t="shared" si="6"/>
        <v>2.7318110105434383E-3</v>
      </c>
      <c r="AV25" s="41">
        <f t="shared" si="6"/>
        <v>3.1612856045384221E-3</v>
      </c>
      <c r="AW25" s="52">
        <f t="shared" si="6"/>
        <v>6.6651914998552874E-3</v>
      </c>
      <c r="AX25" s="41">
        <f t="shared" si="6"/>
        <v>3.6670740857013776E-4</v>
      </c>
      <c r="AY25" s="41">
        <f t="shared" si="9"/>
        <v>1.4539261450490033E-3</v>
      </c>
      <c r="AZ25" s="41">
        <f t="shared" si="9"/>
        <v>1.7646654261005328E-3</v>
      </c>
      <c r="BA25" s="41">
        <f t="shared" si="9"/>
        <v>3.1823016099966836E-3</v>
      </c>
      <c r="BB25" s="41">
        <f t="shared" si="9"/>
        <v>1.3183109821102304E-3</v>
      </c>
      <c r="BC25" s="41">
        <f t="shared" si="9"/>
        <v>3.5373863107119115E-3</v>
      </c>
      <c r="BD25" s="41">
        <f t="shared" si="9"/>
        <v>1.507373131333352E-3</v>
      </c>
      <c r="BE25" s="41">
        <f t="shared" si="9"/>
        <v>1.4531231191878221E-3</v>
      </c>
      <c r="BF25" s="41">
        <f t="shared" si="9"/>
        <v>3.7765033493135317E-3</v>
      </c>
      <c r="BG25" s="41">
        <f t="shared" si="9"/>
        <v>4.8047655703127847E-3</v>
      </c>
      <c r="BH25" s="41">
        <f t="shared" si="9"/>
        <v>1.2004265132474106E-3</v>
      </c>
      <c r="BI25" s="41">
        <f t="shared" si="9"/>
        <v>1.5333106136174832E-4</v>
      </c>
      <c r="BJ25" s="41">
        <f t="shared" si="9"/>
        <v>3.8225390643936317E-4</v>
      </c>
      <c r="BK25" s="41">
        <f t="shared" si="9"/>
        <v>1.4692564525691223E-3</v>
      </c>
      <c r="BL25" s="41">
        <f t="shared" si="9"/>
        <v>3.0939764244958599E-3</v>
      </c>
      <c r="BR25" s="16"/>
      <c r="BS25" s="17"/>
    </row>
    <row r="26" spans="1:71" x14ac:dyDescent="0.25">
      <c r="A26" s="7">
        <v>42489</v>
      </c>
      <c r="B26" s="14">
        <f>('Project Data'!F26-'Project Data'!F25)/'Project Data'!F25</f>
        <v>6.6632496155816356E-3</v>
      </c>
      <c r="C26" s="14">
        <f>('Project Data'!G26-'Project Data'!G25)/'Project Data'!G25</f>
        <v>-5.3215077605321633E-2</v>
      </c>
      <c r="D26" s="14">
        <f>('Project Data'!H26-'Project Data'!H25)/'Project Data'!H25</f>
        <v>-6.2868369351670048E-2</v>
      </c>
      <c r="E26" s="14">
        <f>('Project Data'!I26-'Project Data'!I25)/'Project Data'!I25</f>
        <v>1.9559902200488997E-2</v>
      </c>
      <c r="F26" s="14">
        <f>('Project Data'!J26-'Project Data'!J25)/'Project Data'!J25</f>
        <v>6.8181818181816877E-3</v>
      </c>
      <c r="G26" s="14">
        <f>('Project Data'!K26-'Project Data'!K25)/'Project Data'!K25</f>
        <v>4.3859649122807147E-2</v>
      </c>
      <c r="H26" s="14">
        <f>('Project Data'!L26-'Project Data'!L25)/'Project Data'!L25</f>
        <v>-3.4482758620689655E-2</v>
      </c>
      <c r="I26" s="14">
        <f>('Project Data'!M26-'Project Data'!M25)/'Project Data'!M25</f>
        <v>-5.106382978723404E-2</v>
      </c>
      <c r="J26" s="14">
        <f>('Project Data'!N26-'Project Data'!N25)/'Project Data'!N25</f>
        <v>-1.4705882352941176E-2</v>
      </c>
      <c r="K26" s="14">
        <f>('Project Data'!O26-'Project Data'!O25)/'Project Data'!O25</f>
        <v>4.3814432989690719E-2</v>
      </c>
      <c r="L26" s="14">
        <f>('Project Data'!P26-'Project Data'!P25)/'Project Data'!P25</f>
        <v>-1.3172338090010977E-2</v>
      </c>
      <c r="M26" s="14">
        <f>('Project Data'!Q26-'Project Data'!Q25)/'Project Data'!Q25</f>
        <v>3.1249999999999868E-2</v>
      </c>
      <c r="N26" s="14">
        <f>('Project Data'!R26-'Project Data'!R25)/'Project Data'!R25</f>
        <v>-5.8333333333333334E-2</v>
      </c>
      <c r="O26" s="14">
        <f>('Project Data'!S26-'Project Data'!S25)/'Project Data'!S25</f>
        <v>-4.7002398081534773E-2</v>
      </c>
      <c r="P26" s="14">
        <f>('Project Data'!T26-'Project Data'!T25)/'Project Data'!T25</f>
        <v>3.6312849162011177E-2</v>
      </c>
      <c r="Q26" s="14">
        <f>('Project Data'!U26-'Project Data'!U25)/'Project Data'!U25</f>
        <v>-5.6497175141242938E-3</v>
      </c>
      <c r="R26" s="14">
        <f>('Project Data'!V26-'Project Data'!V25)/'Project Data'!V25</f>
        <v>-8.3135391923990498E-2</v>
      </c>
      <c r="S26" s="14">
        <f>('Project Data'!W26-'Project Data'!W25)/'Project Data'!W25</f>
        <v>0.17647058823529413</v>
      </c>
      <c r="T26" s="14">
        <f>('Project Data'!X26-'Project Data'!X25)/'Project Data'!X25</f>
        <v>-9.0497737556561094E-3</v>
      </c>
      <c r="U26" s="14">
        <f>('Project Data'!Y26-'Project Data'!Y25)/'Project Data'!Y25</f>
        <v>4.710144927536232E-2</v>
      </c>
      <c r="V26" s="14">
        <f>('Project Data'!Z26-'Project Data'!Z25)/'Project Data'!Z25</f>
        <v>-6.3596491228070179E-2</v>
      </c>
      <c r="W26" s="14">
        <f>('Project Data'!AA26-'Project Data'!AA25)/'Project Data'!AA25</f>
        <v>6.2904121895575399E-2</v>
      </c>
      <c r="X26" s="14">
        <f>('Project Data'!AB26-'Project Data'!AB25)/'Project Data'!AB25</f>
        <v>2.9739776951672861E-2</v>
      </c>
      <c r="Y26" s="14">
        <f>('Project Data'!AC26-'Project Data'!AC25)/'Project Data'!AC25</f>
        <v>0.16701902748414363</v>
      </c>
      <c r="Z26" s="14">
        <f>('Project Data'!AD26-'Project Data'!AD25)/'Project Data'!AD25</f>
        <v>-3.1578947368421054E-2</v>
      </c>
      <c r="AA26" s="14">
        <f>('Project Data'!AE26-'Project Data'!AE25)/'Project Data'!AE25</f>
        <v>-0.10416666666666667</v>
      </c>
      <c r="AB26" s="14">
        <f>('Project Data'!AF26-'Project Data'!AF25)/'Project Data'!AF25</f>
        <v>-3.1091370558375634E-2</v>
      </c>
      <c r="AC26" s="14">
        <f>('Project Data'!AG26-'Project Data'!AG25)/'Project Data'!AG25</f>
        <v>1.8418201516793065E-2</v>
      </c>
      <c r="AD26" s="14">
        <f>('Project Data'!AH26-'Project Data'!AH25)/'Project Data'!AH25</f>
        <v>-9.0497737556561094E-3</v>
      </c>
      <c r="AE26" s="14">
        <f>('Project Data'!AI26-'Project Data'!AI25)/'Project Data'!AI25</f>
        <v>-2.2045855379188711E-2</v>
      </c>
      <c r="AG26" s="30" t="str">
        <v>RENTOKIL INITIAL</v>
      </c>
      <c r="AH26" s="48">
        <f t="shared" si="7"/>
        <v>16</v>
      </c>
      <c r="AI26" s="41">
        <f t="shared" si="6"/>
        <v>7.8220653914774644E-4</v>
      </c>
      <c r="AJ26" s="41">
        <f t="shared" si="6"/>
        <v>2.163760975340669E-4</v>
      </c>
      <c r="AK26" s="41">
        <f t="shared" si="6"/>
        <v>-1.1984584775884499E-5</v>
      </c>
      <c r="AL26" s="41">
        <f t="shared" si="6"/>
        <v>4.32816034251131E-4</v>
      </c>
      <c r="AM26" s="41">
        <f t="shared" si="6"/>
        <v>5.5953122480464207E-4</v>
      </c>
      <c r="AN26" s="41">
        <f t="shared" si="6"/>
        <v>9.3306625021438933E-4</v>
      </c>
      <c r="AO26" s="41">
        <f t="shared" si="6"/>
        <v>1.4679251065529203E-3</v>
      </c>
      <c r="AP26" s="41">
        <f t="shared" si="6"/>
        <v>1.037051661715834E-3</v>
      </c>
      <c r="AQ26" s="41">
        <f t="shared" si="6"/>
        <v>7.3867782954026631E-4</v>
      </c>
      <c r="AR26" s="41">
        <f t="shared" si="6"/>
        <v>1.0891909695460991E-3</v>
      </c>
      <c r="AS26" s="41">
        <f t="shared" si="6"/>
        <v>9.3431850879562299E-4</v>
      </c>
      <c r="AT26" s="41">
        <f t="shared" si="6"/>
        <v>1.0263591521658009E-3</v>
      </c>
      <c r="AU26" s="41">
        <f t="shared" si="6"/>
        <v>1.462034159476793E-3</v>
      </c>
      <c r="AV26" s="41">
        <f t="shared" si="6"/>
        <v>2.0018786167092552E-3</v>
      </c>
      <c r="AW26" s="41">
        <f t="shared" si="6"/>
        <v>3.6670740857013776E-4</v>
      </c>
      <c r="AX26" s="52">
        <f t="shared" si="6"/>
        <v>4.733225624866097E-3</v>
      </c>
      <c r="AY26" s="41">
        <f t="shared" si="9"/>
        <v>2.4904189009338751E-3</v>
      </c>
      <c r="AZ26" s="41">
        <f t="shared" si="9"/>
        <v>7.9156844506880726E-5</v>
      </c>
      <c r="BA26" s="41">
        <f t="shared" si="9"/>
        <v>1.3754788178583451E-3</v>
      </c>
      <c r="BB26" s="41">
        <f t="shared" si="9"/>
        <v>5.7109514795759071E-4</v>
      </c>
      <c r="BC26" s="41">
        <f t="shared" si="9"/>
        <v>1.4404149228594641E-3</v>
      </c>
      <c r="BD26" s="41">
        <f t="shared" si="9"/>
        <v>-3.2555047843906516E-6</v>
      </c>
      <c r="BE26" s="41">
        <f t="shared" si="9"/>
        <v>1.1099526470352455E-3</v>
      </c>
      <c r="BF26" s="41">
        <f t="shared" si="9"/>
        <v>4.7020177575214498E-4</v>
      </c>
      <c r="BG26" s="41">
        <f t="shared" si="9"/>
        <v>1.8832693935516716E-3</v>
      </c>
      <c r="BH26" s="41">
        <f t="shared" si="9"/>
        <v>6.344793625281198E-4</v>
      </c>
      <c r="BI26" s="41">
        <f t="shared" si="9"/>
        <v>7.2732283228240193E-4</v>
      </c>
      <c r="BJ26" s="41">
        <f t="shared" si="9"/>
        <v>5.8436967433472559E-4</v>
      </c>
      <c r="BK26" s="41">
        <f t="shared" si="9"/>
        <v>7.4793033334156036E-4</v>
      </c>
      <c r="BL26" s="41">
        <f t="shared" si="9"/>
        <v>2.9621351648065905E-4</v>
      </c>
      <c r="BR26" s="16"/>
      <c r="BS26" s="17"/>
    </row>
    <row r="27" spans="1:71" x14ac:dyDescent="0.25">
      <c r="A27" s="7">
        <v>42521</v>
      </c>
      <c r="B27" s="14">
        <f>('Project Data'!F27-'Project Data'!F26)/'Project Data'!F26</f>
        <v>2.5458248472505093E-2</v>
      </c>
      <c r="C27" s="14">
        <f>('Project Data'!G27-'Project Data'!G26)/'Project Data'!G26</f>
        <v>3.9812646370023692E-2</v>
      </c>
      <c r="D27" s="14">
        <f>('Project Data'!H27-'Project Data'!H26)/'Project Data'!H26</f>
        <v>1.4675052410901588E-2</v>
      </c>
      <c r="E27" s="14">
        <f>('Project Data'!I27-'Project Data'!I26)/'Project Data'!I26</f>
        <v>6.71462829736211E-3</v>
      </c>
      <c r="F27" s="14">
        <f>('Project Data'!J27-'Project Data'!J26)/'Project Data'!J26</f>
        <v>0</v>
      </c>
      <c r="G27" s="14">
        <f>('Project Data'!K27-'Project Data'!K26)/'Project Data'!K26</f>
        <v>-0.14285714285714285</v>
      </c>
      <c r="H27" s="14">
        <f>('Project Data'!L27-'Project Data'!L26)/'Project Data'!L26</f>
        <v>8.241758241758242E-3</v>
      </c>
      <c r="I27" s="14">
        <f>('Project Data'!M27-'Project Data'!M26)/'Project Data'!M26</f>
        <v>7.1748878923766815E-2</v>
      </c>
      <c r="J27" s="14">
        <f>('Project Data'!N27-'Project Data'!N26)/'Project Data'!N26</f>
        <v>7.4626865671641784E-2</v>
      </c>
      <c r="K27" s="14">
        <f>('Project Data'!O27-'Project Data'!O26)/'Project Data'!O26</f>
        <v>-0.1037037037037037</v>
      </c>
      <c r="L27" s="14">
        <f>('Project Data'!P27-'Project Data'!P26)/'Project Data'!P26</f>
        <v>3.3370411568409218E-2</v>
      </c>
      <c r="M27" s="14">
        <f>('Project Data'!Q27-'Project Data'!Q26)/'Project Data'!Q26</f>
        <v>7.3593073593073599E-2</v>
      </c>
      <c r="N27" s="14">
        <f>('Project Data'!R27-'Project Data'!R26)/'Project Data'!R26</f>
        <v>6.9813176007866268E-2</v>
      </c>
      <c r="O27" s="14">
        <f>('Project Data'!S27-'Project Data'!S26)/'Project Data'!S26</f>
        <v>5.7876195269250127E-2</v>
      </c>
      <c r="P27" s="14">
        <f>('Project Data'!T27-'Project Data'!T26)/'Project Data'!T26</f>
        <v>2.3360287511230909E-2</v>
      </c>
      <c r="Q27" s="14">
        <f>('Project Data'!U27-'Project Data'!U26)/'Project Data'!U26</f>
        <v>2.2727272727272728E-2</v>
      </c>
      <c r="R27" s="14">
        <f>('Project Data'!V27-'Project Data'!V26)/'Project Data'!V26</f>
        <v>9.3264248704663211E-2</v>
      </c>
      <c r="S27" s="14">
        <f>('Project Data'!W27-'Project Data'!W26)/'Project Data'!W26</f>
        <v>-0.15565217391304337</v>
      </c>
      <c r="T27" s="14">
        <f>('Project Data'!X27-'Project Data'!X26)/'Project Data'!X26</f>
        <v>-7.3059360730593742E-2</v>
      </c>
      <c r="U27" s="14">
        <f>('Project Data'!Y27-'Project Data'!Y26)/'Project Data'!Y26</f>
        <v>-6.9204152249134954E-2</v>
      </c>
      <c r="V27" s="14">
        <f>('Project Data'!Z27-'Project Data'!Z26)/'Project Data'!Z26</f>
        <v>7.9625292740047121E-2</v>
      </c>
      <c r="W27" s="14">
        <f>('Project Data'!AA27-'Project Data'!AA26)/'Project Data'!AA26</f>
        <v>-6.6037578473840203E-2</v>
      </c>
      <c r="X27" s="14">
        <f>('Project Data'!AB27-'Project Data'!AB26)/'Project Data'!AB26</f>
        <v>1.263537906137184E-2</v>
      </c>
      <c r="Y27" s="14">
        <f>('Project Data'!AC27-'Project Data'!AC26)/'Project Data'!AC26</f>
        <v>-4.1666666666666664E-2</v>
      </c>
      <c r="Z27" s="14">
        <f>('Project Data'!AD27-'Project Data'!AD26)/'Project Data'!AD26</f>
        <v>0.11413043478260854</v>
      </c>
      <c r="AA27" s="14">
        <f>('Project Data'!AE27-'Project Data'!AE26)/'Project Data'!AE26</f>
        <v>-4.0697674418604654E-2</v>
      </c>
      <c r="AB27" s="14">
        <f>('Project Data'!AF27-'Project Data'!AF26)/'Project Data'!AF26</f>
        <v>3.0124426981008513E-2</v>
      </c>
      <c r="AC27" s="14">
        <f>('Project Data'!AG27-'Project Data'!AG26)/'Project Data'!AG26</f>
        <v>3.1914893617021156E-2</v>
      </c>
      <c r="AD27" s="14">
        <f>('Project Data'!AH27-'Project Data'!AH26)/'Project Data'!AH26</f>
        <v>5.4794520547945202E-2</v>
      </c>
      <c r="AE27" s="14">
        <f>('Project Data'!AI27-'Project Data'!AI26)/'Project Data'!AI26</f>
        <v>8.7766756837992038E-2</v>
      </c>
      <c r="AG27" s="30" t="str">
        <v xml:space="preserve">RIGHTMOVE </v>
      </c>
      <c r="AH27" s="48">
        <f t="shared" si="7"/>
        <v>17</v>
      </c>
      <c r="AI27" s="41">
        <f t="shared" si="6"/>
        <v>9.9154058130790186E-5</v>
      </c>
      <c r="AJ27" s="41">
        <f t="shared" si="6"/>
        <v>1.3415441349463888E-3</v>
      </c>
      <c r="AK27" s="41">
        <f t="shared" si="6"/>
        <v>3.0605692381721925E-4</v>
      </c>
      <c r="AL27" s="41">
        <f t="shared" si="6"/>
        <v>6.1507127755298571E-4</v>
      </c>
      <c r="AM27" s="41">
        <f t="shared" si="6"/>
        <v>1.512973226021002E-3</v>
      </c>
      <c r="AN27" s="41">
        <f t="shared" si="6"/>
        <v>8.9228105872255587E-4</v>
      </c>
      <c r="AO27" s="41">
        <f t="shared" si="6"/>
        <v>2.4794113381805321E-3</v>
      </c>
      <c r="AP27" s="41">
        <f t="shared" si="6"/>
        <v>2.404132118203498E-3</v>
      </c>
      <c r="AQ27" s="41">
        <f t="shared" si="6"/>
        <v>2.2351220014295769E-3</v>
      </c>
      <c r="AR27" s="41">
        <f t="shared" si="6"/>
        <v>2.9310213887759574E-3</v>
      </c>
      <c r="AS27" s="41">
        <f t="shared" si="6"/>
        <v>8.4234993069981566E-4</v>
      </c>
      <c r="AT27" s="41">
        <f t="shared" si="6"/>
        <v>2.4139741164962815E-3</v>
      </c>
      <c r="AU27" s="41">
        <f t="shared" si="6"/>
        <v>3.1264610878491699E-3</v>
      </c>
      <c r="AV27" s="41">
        <f t="shared" si="6"/>
        <v>4.0529373485271693E-3</v>
      </c>
      <c r="AW27" s="41">
        <f t="shared" si="6"/>
        <v>1.4539261450490033E-3</v>
      </c>
      <c r="AX27" s="41">
        <f t="shared" si="6"/>
        <v>2.4904189009338751E-3</v>
      </c>
      <c r="AY27" s="52">
        <f t="shared" si="9"/>
        <v>5.715668272336329E-3</v>
      </c>
      <c r="AZ27" s="41">
        <f t="shared" si="9"/>
        <v>7.1253013593314859E-4</v>
      </c>
      <c r="BA27" s="41">
        <f t="shared" si="9"/>
        <v>1.8144338954486378E-3</v>
      </c>
      <c r="BB27" s="41">
        <f t="shared" si="9"/>
        <v>1.4032930815360254E-3</v>
      </c>
      <c r="BC27" s="41">
        <f t="shared" si="9"/>
        <v>2.582003549320192E-3</v>
      </c>
      <c r="BD27" s="41">
        <f t="shared" si="9"/>
        <v>-2.6985277542614734E-4</v>
      </c>
      <c r="BE27" s="41">
        <f t="shared" si="9"/>
        <v>1.6076142044460647E-3</v>
      </c>
      <c r="BF27" s="41">
        <f t="shared" si="9"/>
        <v>7.3372051345735941E-4</v>
      </c>
      <c r="BG27" s="41">
        <f t="shared" si="9"/>
        <v>4.2255722503365999E-3</v>
      </c>
      <c r="BH27" s="41">
        <f t="shared" si="9"/>
        <v>1.1625408324511895E-3</v>
      </c>
      <c r="BI27" s="41">
        <f t="shared" si="9"/>
        <v>6.5045828659735091E-4</v>
      </c>
      <c r="BJ27" s="41">
        <f t="shared" si="9"/>
        <v>1.0417301928573571E-3</v>
      </c>
      <c r="BK27" s="41">
        <f t="shared" si="9"/>
        <v>1.0103473920703818E-3</v>
      </c>
      <c r="BL27" s="41">
        <f t="shared" si="9"/>
        <v>2.166576381474045E-3</v>
      </c>
      <c r="BR27" s="16"/>
      <c r="BS27" s="17"/>
    </row>
    <row r="28" spans="1:71" x14ac:dyDescent="0.25">
      <c r="A28" s="7">
        <v>42551</v>
      </c>
      <c r="B28" s="14">
        <f>('Project Data'!F28-'Project Data'!F27)/'Project Data'!F27</f>
        <v>0.108987090367428</v>
      </c>
      <c r="C28" s="14">
        <f>('Project Data'!G28-'Project Data'!G27)/'Project Data'!G27</f>
        <v>-0.12387387387387398</v>
      </c>
      <c r="D28" s="14">
        <f>('Project Data'!H28-'Project Data'!H27)/'Project Data'!H27</f>
        <v>8.2644628099173556E-2</v>
      </c>
      <c r="E28" s="14">
        <f>('Project Data'!I28-'Project Data'!I27)/'Project Data'!I27</f>
        <v>0.15364459266317293</v>
      </c>
      <c r="F28" s="14">
        <f>('Project Data'!J28-'Project Data'!J27)/'Project Data'!J27</f>
        <v>-7.4492099322799224E-2</v>
      </c>
      <c r="G28" s="14">
        <f>('Project Data'!K28-'Project Data'!K27)/'Project Data'!K27</f>
        <v>0.10784313725490183</v>
      </c>
      <c r="H28" s="14">
        <f>('Project Data'!L28-'Project Data'!L27)/'Project Data'!L27</f>
        <v>-0.11989100817438691</v>
      </c>
      <c r="I28" s="14">
        <f>('Project Data'!M28-'Project Data'!M27)/'Project Data'!M27</f>
        <v>-0.20083682008368201</v>
      </c>
      <c r="J28" s="14">
        <f>('Project Data'!N28-'Project Data'!N27)/'Project Data'!N27</f>
        <v>-0.25</v>
      </c>
      <c r="K28" s="14">
        <f>('Project Data'!O28-'Project Data'!O27)/'Project Data'!O27</f>
        <v>-0.15977961432506887</v>
      </c>
      <c r="L28" s="14">
        <f>('Project Data'!P28-'Project Data'!P27)/'Project Data'!P27</f>
        <v>8.8266953713670743E-2</v>
      </c>
      <c r="M28" s="14">
        <f>('Project Data'!Q28-'Project Data'!Q27)/'Project Data'!Q27</f>
        <v>-0.30645161290322581</v>
      </c>
      <c r="N28" s="14">
        <f>('Project Data'!R28-'Project Data'!R27)/'Project Data'!R27</f>
        <v>-9.375E-2</v>
      </c>
      <c r="O28" s="14">
        <f>('Project Data'!S28-'Project Data'!S27)/'Project Data'!S27</f>
        <v>-0.31160799238820169</v>
      </c>
      <c r="P28" s="14">
        <f>('Project Data'!T28-'Project Data'!T27)/'Project Data'!T27</f>
        <v>-8.8674275680421424E-2</v>
      </c>
      <c r="Q28" s="14">
        <f>('Project Data'!U28-'Project Data'!U27)/'Project Data'!U27</f>
        <v>7.2222222222222215E-2</v>
      </c>
      <c r="R28" s="14">
        <f>('Project Data'!V28-'Project Data'!V27)/'Project Data'!V27</f>
        <v>-0.13507109004739337</v>
      </c>
      <c r="S28" s="14">
        <f>('Project Data'!W28-'Project Data'!W27)/'Project Data'!W27</f>
        <v>0.18125643666323363</v>
      </c>
      <c r="T28" s="14">
        <f>('Project Data'!X28-'Project Data'!X27)/'Project Data'!X27</f>
        <v>0.14778325123152725</v>
      </c>
      <c r="U28" s="14">
        <f>('Project Data'!Y28-'Project Data'!Y27)/'Project Data'!Y27</f>
        <v>-0.1375464684014871</v>
      </c>
      <c r="V28" s="14">
        <f>('Project Data'!Z28-'Project Data'!Z27)/'Project Data'!Z27</f>
        <v>-0.13015184381778752</v>
      </c>
      <c r="W28" s="14">
        <f>('Project Data'!AA28-'Project Data'!AA27)/'Project Data'!AA27</f>
        <v>0.22064050583171091</v>
      </c>
      <c r="X28" s="14">
        <f>('Project Data'!AB28-'Project Data'!AB27)/'Project Data'!AB27</f>
        <v>2.7629233511586453E-2</v>
      </c>
      <c r="Y28" s="14">
        <f>('Project Data'!AC28-'Project Data'!AC27)/'Project Data'!AC27</f>
        <v>6.8052930056710773E-2</v>
      </c>
      <c r="Z28" s="14">
        <f>('Project Data'!AD28-'Project Data'!AD27)/'Project Data'!AD27</f>
        <v>-0.35609756097560968</v>
      </c>
      <c r="AA28" s="14">
        <f>('Project Data'!AE28-'Project Data'!AE27)/'Project Data'!AE27</f>
        <v>6.0606060606060608E-2</v>
      </c>
      <c r="AB28" s="14">
        <f>('Project Data'!AF28-'Project Data'!AF27)/'Project Data'!AF27</f>
        <v>0.13763509218054673</v>
      </c>
      <c r="AC28" s="14">
        <f>('Project Data'!AG28-'Project Data'!AG27)/'Project Data'!AG27</f>
        <v>6.7010309278350638E-2</v>
      </c>
      <c r="AD28" s="14">
        <f>('Project Data'!AH28-'Project Data'!AH27)/'Project Data'!AH27</f>
        <v>-1.2987012987013109E-2</v>
      </c>
      <c r="AE28" s="14">
        <f>('Project Data'!AI28-'Project Data'!AI27)/'Project Data'!AI27</f>
        <v>-0.17104172423321359</v>
      </c>
      <c r="AG28" s="30" t="str">
        <v xml:space="preserve">RIO TINTO </v>
      </c>
      <c r="AH28" s="48">
        <f t="shared" si="7"/>
        <v>18</v>
      </c>
      <c r="AI28" s="41">
        <f t="shared" si="6"/>
        <v>2.3053560072895425E-5</v>
      </c>
      <c r="AJ28" s="41">
        <f t="shared" si="6"/>
        <v>7.2307865598060571E-4</v>
      </c>
      <c r="AK28" s="41">
        <f t="shared" si="6"/>
        <v>3.9769503900558912E-4</v>
      </c>
      <c r="AL28" s="41">
        <f t="shared" si="6"/>
        <v>8.0024362607056493E-4</v>
      </c>
      <c r="AM28" s="41">
        <f t="shared" si="6"/>
        <v>2.3605915832688348E-4</v>
      </c>
      <c r="AN28" s="41">
        <f t="shared" si="6"/>
        <v>1.3601167708400487E-3</v>
      </c>
      <c r="AO28" s="41">
        <f t="shared" si="6"/>
        <v>8.2441632728454779E-4</v>
      </c>
      <c r="AP28" s="41">
        <f t="shared" si="6"/>
        <v>9.894583384917209E-4</v>
      </c>
      <c r="AQ28" s="41">
        <f t="shared" si="6"/>
        <v>8.8446329553206284E-4</v>
      </c>
      <c r="AR28" s="41">
        <f t="shared" si="6"/>
        <v>1.0072207354513399E-3</v>
      </c>
      <c r="AS28" s="41">
        <f t="shared" si="6"/>
        <v>9.0266443745765467E-5</v>
      </c>
      <c r="AT28" s="41">
        <f t="shared" si="6"/>
        <v>1.2544390337310104E-3</v>
      </c>
      <c r="AU28" s="41">
        <f t="shared" si="6"/>
        <v>4.9034396225084364E-4</v>
      </c>
      <c r="AV28" s="41">
        <f t="shared" si="6"/>
        <v>6.2937565123590727E-4</v>
      </c>
      <c r="AW28" s="41">
        <f t="shared" si="6"/>
        <v>1.7646654261005328E-3</v>
      </c>
      <c r="AX28" s="41">
        <f t="shared" si="6"/>
        <v>7.9156844506880726E-5</v>
      </c>
      <c r="AY28" s="41">
        <f t="shared" si="9"/>
        <v>7.1253013593314859E-4</v>
      </c>
      <c r="AZ28" s="52">
        <f t="shared" si="9"/>
        <v>5.8862177701898624E-3</v>
      </c>
      <c r="BA28" s="41">
        <f t="shared" si="9"/>
        <v>7.6005624892723327E-4</v>
      </c>
      <c r="BB28" s="41">
        <f t="shared" si="9"/>
        <v>1.175436235660848E-3</v>
      </c>
      <c r="BC28" s="41">
        <f t="shared" si="9"/>
        <v>1.2800590034456379E-3</v>
      </c>
      <c r="BD28" s="41">
        <f t="shared" si="9"/>
        <v>2.3031615220569165E-3</v>
      </c>
      <c r="BE28" s="41">
        <f t="shared" si="9"/>
        <v>1.3341442308684762E-3</v>
      </c>
      <c r="BF28" s="41">
        <f t="shared" si="9"/>
        <v>2.5343624767150763E-3</v>
      </c>
      <c r="BG28" s="41">
        <f t="shared" si="9"/>
        <v>5.9374256257705598E-4</v>
      </c>
      <c r="BH28" s="41">
        <f t="shared" si="9"/>
        <v>8.9574847786291485E-4</v>
      </c>
      <c r="BI28" s="41">
        <f t="shared" si="9"/>
        <v>-5.0912586124594358E-5</v>
      </c>
      <c r="BJ28" s="41">
        <f t="shared" si="9"/>
        <v>4.2975187304991293E-4</v>
      </c>
      <c r="BK28" s="41">
        <f t="shared" si="9"/>
        <v>2.4825517146503077E-4</v>
      </c>
      <c r="BL28" s="41">
        <f t="shared" si="9"/>
        <v>8.3518533756904466E-4</v>
      </c>
      <c r="BR28" s="16"/>
      <c r="BS28" s="17"/>
    </row>
    <row r="29" spans="1:71" x14ac:dyDescent="0.25">
      <c r="A29" s="7">
        <v>42580</v>
      </c>
      <c r="B29" s="14">
        <f>('Project Data'!F29-'Project Data'!F28)/'Project Data'!F28</f>
        <v>0.13006492052831878</v>
      </c>
      <c r="C29" s="14">
        <f>('Project Data'!G29-'Project Data'!G28)/'Project Data'!G28</f>
        <v>-7.7120822622107968E-3</v>
      </c>
      <c r="D29" s="14">
        <f>('Project Data'!H29-'Project Data'!H28)/'Project Data'!H28</f>
        <v>1.9083969465648856E-2</v>
      </c>
      <c r="E29" s="14">
        <f>('Project Data'!I29-'Project Data'!I28)/'Project Data'!I28</f>
        <v>-3.9231881065455295E-3</v>
      </c>
      <c r="F29" s="14">
        <f>('Project Data'!J29-'Project Data'!J28)/'Project Data'!J28</f>
        <v>7.3170731707318474E-3</v>
      </c>
      <c r="G29" s="14">
        <f>('Project Data'!K29-'Project Data'!K28)/'Project Data'!K28</f>
        <v>6.6371681415929334E-2</v>
      </c>
      <c r="H29" s="14">
        <f>('Project Data'!L29-'Project Data'!L28)/'Project Data'!L28</f>
        <v>4.0247678018575851E-2</v>
      </c>
      <c r="I29" s="14">
        <f>('Project Data'!M29-'Project Data'!M28)/'Project Data'!M28</f>
        <v>7.8534031413612565E-2</v>
      </c>
      <c r="J29" s="14">
        <f>('Project Data'!N29-'Project Data'!N28)/'Project Data'!N28</f>
        <v>-1.8518518518518517E-2</v>
      </c>
      <c r="K29" s="14">
        <f>('Project Data'!O29-'Project Data'!O28)/'Project Data'!O28</f>
        <v>0</v>
      </c>
      <c r="L29" s="14">
        <f>('Project Data'!P29-'Project Data'!P28)/'Project Data'!P28</f>
        <v>-1.1869436201780416E-2</v>
      </c>
      <c r="M29" s="14">
        <f>('Project Data'!Q29-'Project Data'!Q28)/'Project Data'!Q28</f>
        <v>0.12209302325581395</v>
      </c>
      <c r="N29" s="14">
        <f>('Project Data'!R29-'Project Data'!R28)/'Project Data'!R28</f>
        <v>1.9269776876267748E-2</v>
      </c>
      <c r="O29" s="14">
        <f>('Project Data'!S29-'Project Data'!S28)/'Project Data'!S28</f>
        <v>0.16586040082930201</v>
      </c>
      <c r="P29" s="14">
        <f>('Project Data'!T29-'Project Data'!T28)/'Project Data'!T28</f>
        <v>6.1657032755298651E-2</v>
      </c>
      <c r="Q29" s="14">
        <f>('Project Data'!U29-'Project Data'!U28)/'Project Data'!U28</f>
        <v>0.11398963730569948</v>
      </c>
      <c r="R29" s="14">
        <f>('Project Data'!V29-'Project Data'!V28)/'Project Data'!V28</f>
        <v>0.1095890410958904</v>
      </c>
      <c r="S29" s="14">
        <f>('Project Data'!W29-'Project Data'!W28)/'Project Data'!W28</f>
        <v>7.2798605056669574E-2</v>
      </c>
      <c r="T29" s="14">
        <f>('Project Data'!X29-'Project Data'!X28)/'Project Data'!X28</f>
        <v>0.11158798283261803</v>
      </c>
      <c r="U29" s="14">
        <f>('Project Data'!Y29-'Project Data'!Y28)/'Project Data'!Y28</f>
        <v>-3.4482758620689412E-2</v>
      </c>
      <c r="V29" s="14">
        <f>('Project Data'!Z29-'Project Data'!Z28)/'Project Data'!Z28</f>
        <v>0.10972568578553615</v>
      </c>
      <c r="W29" s="14">
        <f>('Project Data'!AA29-'Project Data'!AA28)/'Project Data'!AA28</f>
        <v>-4.7736806165252124E-2</v>
      </c>
      <c r="X29" s="14">
        <f>('Project Data'!AB29-'Project Data'!AB28)/'Project Data'!AB28</f>
        <v>9.5403295750216832E-2</v>
      </c>
      <c r="Y29" s="14">
        <f>('Project Data'!AC29-'Project Data'!AC28)/'Project Data'!AC28</f>
        <v>7.0796460176991149E-2</v>
      </c>
      <c r="Z29" s="14">
        <f>('Project Data'!AD29-'Project Data'!AD28)/'Project Data'!AD28</f>
        <v>0.17424242424242425</v>
      </c>
      <c r="AA29" s="14">
        <f>('Project Data'!AE29-'Project Data'!AE28)/'Project Data'!AE28</f>
        <v>-0.10857142857142857</v>
      </c>
      <c r="AB29" s="14">
        <f>('Project Data'!AF29-'Project Data'!AF28)/'Project Data'!AF28</f>
        <v>-1.2573344509639437E-2</v>
      </c>
      <c r="AC29" s="14">
        <f>('Project Data'!AG29-'Project Data'!AG28)/'Project Data'!AG28</f>
        <v>-1.7391304347826087E-2</v>
      </c>
      <c r="AD29" s="14">
        <f>('Project Data'!AH29-'Project Data'!AH28)/'Project Data'!AH28</f>
        <v>8.7719298245614048E-3</v>
      </c>
      <c r="AE29" s="14">
        <f>('Project Data'!AI29-'Project Data'!AI28)/'Project Data'!AI28</f>
        <v>0.105</v>
      </c>
      <c r="AG29" s="30" t="str">
        <v xml:space="preserve">ROLLS-ROYCE HOLDINGS </v>
      </c>
      <c r="AH29" s="48">
        <f t="shared" si="7"/>
        <v>19</v>
      </c>
      <c r="AI29" s="41">
        <f t="shared" si="6"/>
        <v>-8.255013719111338E-4</v>
      </c>
      <c r="AJ29" s="41">
        <f t="shared" si="6"/>
        <v>2.1996702840944796E-3</v>
      </c>
      <c r="AK29" s="41">
        <f t="shared" si="6"/>
        <v>1.7359350156782557E-3</v>
      </c>
      <c r="AL29" s="41">
        <f t="shared" si="6"/>
        <v>2.9105794577617678E-4</v>
      </c>
      <c r="AM29" s="41">
        <f t="shared" si="6"/>
        <v>2.9374877546347864E-3</v>
      </c>
      <c r="AN29" s="41">
        <f t="shared" si="6"/>
        <v>4.4256592020901122E-3</v>
      </c>
      <c r="AO29" s="41">
        <f t="shared" si="6"/>
        <v>1.067824106120135E-3</v>
      </c>
      <c r="AP29" s="41">
        <f t="shared" si="6"/>
        <v>4.4164339888760539E-3</v>
      </c>
      <c r="AQ29" s="41">
        <f t="shared" si="6"/>
        <v>5.6516298637125286E-3</v>
      </c>
      <c r="AR29" s="41">
        <f t="shared" si="6"/>
        <v>6.5578165700467053E-3</v>
      </c>
      <c r="AS29" s="41">
        <f t="shared" si="6"/>
        <v>2.3471208013806045E-4</v>
      </c>
      <c r="AT29" s="41">
        <f t="shared" si="6"/>
        <v>5.5633325411280276E-3</v>
      </c>
      <c r="AU29" s="41">
        <f t="shared" si="6"/>
        <v>3.4103896174121824E-3</v>
      </c>
      <c r="AV29" s="41">
        <f t="shared" si="6"/>
        <v>3.181369131896108E-3</v>
      </c>
      <c r="AW29" s="41">
        <f t="shared" si="6"/>
        <v>3.1823016099966836E-3</v>
      </c>
      <c r="AX29" s="41">
        <f t="shared" si="6"/>
        <v>1.3754788178583451E-3</v>
      </c>
      <c r="AY29" s="41">
        <f t="shared" si="9"/>
        <v>1.8144338954486378E-3</v>
      </c>
      <c r="AZ29" s="41">
        <f t="shared" si="9"/>
        <v>7.6005624892723327E-4</v>
      </c>
      <c r="BA29" s="52">
        <f t="shared" si="9"/>
        <v>1.7796698170468007E-2</v>
      </c>
      <c r="BB29" s="41">
        <f t="shared" si="9"/>
        <v>1.7494308132138664E-3</v>
      </c>
      <c r="BC29" s="41">
        <f t="shared" si="9"/>
        <v>3.2234650129703089E-3</v>
      </c>
      <c r="BD29" s="41">
        <f t="shared" si="9"/>
        <v>4.2050424752076614E-3</v>
      </c>
      <c r="BE29" s="41">
        <f t="shared" si="9"/>
        <v>2.0835628649408825E-3</v>
      </c>
      <c r="BF29" s="41">
        <f t="shared" si="9"/>
        <v>4.8385815156091532E-3</v>
      </c>
      <c r="BG29" s="41">
        <f t="shared" si="9"/>
        <v>5.9579523872553258E-3</v>
      </c>
      <c r="BH29" s="41">
        <f t="shared" si="9"/>
        <v>1.9706179814889834E-3</v>
      </c>
      <c r="BI29" s="41">
        <f t="shared" si="9"/>
        <v>-1.7144403382992916E-5</v>
      </c>
      <c r="BJ29" s="41">
        <f t="shared" si="9"/>
        <v>2.2263816786272285E-4</v>
      </c>
      <c r="BK29" s="41">
        <f t="shared" si="9"/>
        <v>2.2083245137442661E-3</v>
      </c>
      <c r="BL29" s="41">
        <f t="shared" si="9"/>
        <v>4.5483827439761143E-3</v>
      </c>
      <c r="BR29" s="16"/>
      <c r="BS29" s="17"/>
    </row>
    <row r="30" spans="1:71" x14ac:dyDescent="0.25">
      <c r="A30" s="7">
        <v>42613</v>
      </c>
      <c r="B30" s="14">
        <f>('Project Data'!F30-'Project Data'!F29)/'Project Data'!F29</f>
        <v>-2.7535657686212363E-2</v>
      </c>
      <c r="C30" s="14">
        <f>('Project Data'!G30-'Project Data'!G29)/'Project Data'!G29</f>
        <v>9.5854922279792892E-2</v>
      </c>
      <c r="D30" s="14">
        <f>('Project Data'!H30-'Project Data'!H29)/'Project Data'!H29</f>
        <v>9.3632958801498131E-3</v>
      </c>
      <c r="E30" s="14">
        <f>('Project Data'!I30-'Project Data'!I29)/'Project Data'!I29</f>
        <v>-2.0522388059701493E-2</v>
      </c>
      <c r="F30" s="14">
        <f>('Project Data'!J30-'Project Data'!J29)/'Project Data'!J29</f>
        <v>-6.5375302663438259E-2</v>
      </c>
      <c r="G30" s="14">
        <f>('Project Data'!K30-'Project Data'!K29)/'Project Data'!K29</f>
        <v>-3.3195020746887967E-2</v>
      </c>
      <c r="H30" s="14">
        <f>('Project Data'!L30-'Project Data'!L29)/'Project Data'!L29</f>
        <v>0.10416666666666667</v>
      </c>
      <c r="I30" s="14">
        <f>('Project Data'!M30-'Project Data'!M29)/'Project Data'!M29</f>
        <v>1.9417475728155338E-2</v>
      </c>
      <c r="J30" s="14">
        <f>('Project Data'!N30-'Project Data'!N29)/'Project Data'!N29</f>
        <v>0.11320754716981132</v>
      </c>
      <c r="K30" s="14">
        <f>('Project Data'!O30-'Project Data'!O29)/'Project Data'!O29</f>
        <v>8.1967213114754092E-2</v>
      </c>
      <c r="L30" s="14">
        <f>('Project Data'!P30-'Project Data'!P29)/'Project Data'!P29</f>
        <v>-3.4034034034034037E-2</v>
      </c>
      <c r="M30" s="14">
        <f>('Project Data'!Q30-'Project Data'!Q29)/'Project Data'!Q29</f>
        <v>4.6632124352331605E-2</v>
      </c>
      <c r="N30" s="14">
        <f>('Project Data'!R30-'Project Data'!R29)/'Project Data'!R29</f>
        <v>9.950248756218906E-2</v>
      </c>
      <c r="O30" s="14">
        <f>('Project Data'!S30-'Project Data'!S29)/'Project Data'!S29</f>
        <v>8.1209247184350783E-2</v>
      </c>
      <c r="P30" s="14">
        <f>('Project Data'!T30-'Project Data'!T29)/'Project Data'!T29</f>
        <v>2.1778584392014518E-2</v>
      </c>
      <c r="Q30" s="14">
        <f>('Project Data'!U30-'Project Data'!U29)/'Project Data'!U29</f>
        <v>-4.6511627906976744E-3</v>
      </c>
      <c r="R30" s="14">
        <f>('Project Data'!V30-'Project Data'!V29)/'Project Data'!V29</f>
        <v>1.2345679012345538E-2</v>
      </c>
      <c r="S30" s="14">
        <f>('Project Data'!W30-'Project Data'!W29)/'Project Data'!W29</f>
        <v>-6.5014221861032104E-2</v>
      </c>
      <c r="T30" s="14">
        <f>('Project Data'!X30-'Project Data'!X29)/'Project Data'!X29</f>
        <v>-2.7027027027027029E-2</v>
      </c>
      <c r="U30" s="14">
        <f>('Project Data'!Y30-'Project Data'!Y29)/'Project Data'!Y29</f>
        <v>7.1428571428571286E-2</v>
      </c>
      <c r="V30" s="14">
        <f>('Project Data'!Z30-'Project Data'!Z29)/'Project Data'!Z29</f>
        <v>6.292134831460687E-2</v>
      </c>
      <c r="W30" s="14">
        <f>('Project Data'!AA30-'Project Data'!AA29)/'Project Data'!AA29</f>
        <v>-4.1120097524496239E-2</v>
      </c>
      <c r="X30" s="14">
        <f>('Project Data'!AB30-'Project Data'!AB29)/'Project Data'!AB29</f>
        <v>6.1757719714964368E-2</v>
      </c>
      <c r="Y30" s="14">
        <f>('Project Data'!AC30-'Project Data'!AC29)/'Project Data'!AC29</f>
        <v>6.1157024793388429E-2</v>
      </c>
      <c r="Z30" s="14">
        <f>('Project Data'!AD30-'Project Data'!AD29)/'Project Data'!AD29</f>
        <v>3.870967741935484E-2</v>
      </c>
      <c r="AA30" s="14">
        <f>('Project Data'!AE30-'Project Data'!AE29)/'Project Data'!AE29</f>
        <v>6.4102564102564097E-2</v>
      </c>
      <c r="AB30" s="14">
        <f>('Project Data'!AF30-'Project Data'!AF29)/'Project Data'!AF29</f>
        <v>-1.4148273910584194E-3</v>
      </c>
      <c r="AC30" s="14">
        <f>('Project Data'!AG30-'Project Data'!AG29)/'Project Data'!AG29</f>
        <v>-4.4247787610619357E-2</v>
      </c>
      <c r="AD30" s="14">
        <f>('Project Data'!AH30-'Project Data'!AH29)/'Project Data'!AH29</f>
        <v>0</v>
      </c>
      <c r="AE30" s="14">
        <f>('Project Data'!AI30-'Project Data'!AI29)/'Project Data'!AI29</f>
        <v>8.1146304675716582E-2</v>
      </c>
      <c r="AG30" s="30" t="str">
        <v xml:space="preserve">SAINSBURY J </v>
      </c>
      <c r="AH30" s="48">
        <f t="shared" si="7"/>
        <v>20</v>
      </c>
      <c r="AI30" s="41">
        <f t="shared" si="6"/>
        <v>-1.3483019638270907E-4</v>
      </c>
      <c r="AJ30" s="41">
        <f t="shared" si="6"/>
        <v>1.3590265359002638E-3</v>
      </c>
      <c r="AK30" s="41">
        <f t="shared" si="6"/>
        <v>-1.6686737208718272E-4</v>
      </c>
      <c r="AL30" s="41">
        <f t="shared" si="6"/>
        <v>6.6859828239250658E-4</v>
      </c>
      <c r="AM30" s="41">
        <f t="shared" si="6"/>
        <v>1.9405751496960383E-3</v>
      </c>
      <c r="AN30" s="41">
        <f t="shared" si="6"/>
        <v>1.0794400564765716E-3</v>
      </c>
      <c r="AO30" s="41">
        <f t="shared" si="6"/>
        <v>1.9181026727847761E-3</v>
      </c>
      <c r="AP30" s="41">
        <f t="shared" si="6"/>
        <v>1.3763708171475367E-3</v>
      </c>
      <c r="AQ30" s="41">
        <f t="shared" si="6"/>
        <v>1.8517122527928356E-3</v>
      </c>
      <c r="AR30" s="41">
        <f t="shared" si="6"/>
        <v>3.1804935988280544E-3</v>
      </c>
      <c r="AS30" s="41">
        <f t="shared" si="6"/>
        <v>9.4493496854083947E-4</v>
      </c>
      <c r="AT30" s="41">
        <f t="shared" si="6"/>
        <v>1.9167763808691806E-3</v>
      </c>
      <c r="AU30" s="41">
        <f t="shared" si="6"/>
        <v>1.8705075013092912E-3</v>
      </c>
      <c r="AV30" s="41">
        <f t="shared" si="6"/>
        <v>1.7047804984073477E-3</v>
      </c>
      <c r="AW30" s="41">
        <f t="shared" si="6"/>
        <v>1.3183109821102304E-3</v>
      </c>
      <c r="AX30" s="41">
        <f t="shared" si="6"/>
        <v>5.7109514795759071E-4</v>
      </c>
      <c r="AY30" s="41">
        <f t="shared" si="9"/>
        <v>1.4032930815360254E-3</v>
      </c>
      <c r="AZ30" s="41">
        <f t="shared" si="9"/>
        <v>1.175436235660848E-3</v>
      </c>
      <c r="BA30" s="41">
        <f t="shared" si="9"/>
        <v>1.7494308132138664E-3</v>
      </c>
      <c r="BB30" s="52">
        <f t="shared" si="9"/>
        <v>5.4974736300540186E-3</v>
      </c>
      <c r="BC30" s="41">
        <f t="shared" si="9"/>
        <v>1.7304131603606946E-3</v>
      </c>
      <c r="BD30" s="41">
        <f t="shared" si="9"/>
        <v>8.8396327348067884E-4</v>
      </c>
      <c r="BE30" s="41">
        <f t="shared" si="9"/>
        <v>6.5631922342159572E-4</v>
      </c>
      <c r="BF30" s="41">
        <f t="shared" si="9"/>
        <v>1.8447359304543363E-3</v>
      </c>
      <c r="BG30" s="41">
        <f t="shared" si="9"/>
        <v>1.7998920149525836E-3</v>
      </c>
      <c r="BH30" s="41">
        <f t="shared" si="9"/>
        <v>2.423174012525231E-3</v>
      </c>
      <c r="BI30" s="41">
        <f t="shared" si="9"/>
        <v>2.2446190556567357E-5</v>
      </c>
      <c r="BJ30" s="41">
        <f t="shared" si="9"/>
        <v>1.0469582629491351E-3</v>
      </c>
      <c r="BK30" s="41">
        <f t="shared" si="9"/>
        <v>8.1745637234094989E-4</v>
      </c>
      <c r="BL30" s="41">
        <f t="shared" si="9"/>
        <v>1.803911365944616E-3</v>
      </c>
      <c r="BR30" s="16"/>
      <c r="BS30" s="17"/>
    </row>
    <row r="31" spans="1:71" x14ac:dyDescent="0.25">
      <c r="A31" s="7">
        <v>42643</v>
      </c>
      <c r="B31" s="14">
        <f>('Project Data'!F31-'Project Data'!F30)/'Project Data'!F30</f>
        <v>1.9352210226115298E-2</v>
      </c>
      <c r="C31" s="14">
        <f>('Project Data'!G31-'Project Data'!G30)/'Project Data'!G30</f>
        <v>2.8368794326240863E-2</v>
      </c>
      <c r="D31" s="14">
        <f>('Project Data'!H31-'Project Data'!H30)/'Project Data'!H30</f>
        <v>-2.7829313543599257E-2</v>
      </c>
      <c r="E31" s="14">
        <f>('Project Data'!I31-'Project Data'!I30)/'Project Data'!I30</f>
        <v>4.3386243386243389E-2</v>
      </c>
      <c r="F31" s="14">
        <f>('Project Data'!J31-'Project Data'!J30)/'Project Data'!J30</f>
        <v>7.7720207253886009E-3</v>
      </c>
      <c r="G31" s="14">
        <f>('Project Data'!K31-'Project Data'!K30)/'Project Data'!K30</f>
        <v>-2.145922746781128E-2</v>
      </c>
      <c r="H31" s="14">
        <f>('Project Data'!L31-'Project Data'!L30)/'Project Data'!L30</f>
        <v>1.6172506738544475E-2</v>
      </c>
      <c r="I31" s="14">
        <f>('Project Data'!M31-'Project Data'!M30)/'Project Data'!M30</f>
        <v>4.2857142857142858E-2</v>
      </c>
      <c r="J31" s="14">
        <f>('Project Data'!N31-'Project Data'!N30)/'Project Data'!N30</f>
        <v>-6.77966101694914E-2</v>
      </c>
      <c r="K31" s="14">
        <f>('Project Data'!O31-'Project Data'!O30)/'Project Data'!O30</f>
        <v>-3.9393939393939391E-2</v>
      </c>
      <c r="L31" s="14">
        <f>('Project Data'!P31-'Project Data'!P30)/'Project Data'!P30</f>
        <v>4.3523316062176166E-2</v>
      </c>
      <c r="M31" s="14">
        <f>('Project Data'!Q31-'Project Data'!Q30)/'Project Data'!Q30</f>
        <v>-0.10891089108910891</v>
      </c>
      <c r="N31" s="14">
        <f>('Project Data'!R31-'Project Data'!R30)/'Project Data'!R30</f>
        <v>-0.13556561085972851</v>
      </c>
      <c r="O31" s="14">
        <f>('Project Data'!S31-'Project Data'!S30)/'Project Data'!S30</f>
        <v>-4.9342105263157901E-3</v>
      </c>
      <c r="P31" s="14">
        <f>('Project Data'!T31-'Project Data'!T30)/'Project Data'!T30</f>
        <v>1.7761989342806395E-3</v>
      </c>
      <c r="Q31" s="14">
        <f>('Project Data'!U31-'Project Data'!U30)/'Project Data'!U30</f>
        <v>3.7383177570093594E-2</v>
      </c>
      <c r="R31" s="14">
        <f>('Project Data'!V31-'Project Data'!V30)/'Project Data'!V30</f>
        <v>2.9268292682926973E-2</v>
      </c>
      <c r="S31" s="14">
        <f>('Project Data'!W31-'Project Data'!W30)/'Project Data'!W30</f>
        <v>0.11864406779661017</v>
      </c>
      <c r="T31" s="14">
        <f>('Project Data'!X31-'Project Data'!X30)/'Project Data'!X30</f>
        <v>-6.3492063492063489E-2</v>
      </c>
      <c r="U31" s="14">
        <f>('Project Data'!Y31-'Project Data'!Y30)/'Project Data'!Y30</f>
        <v>2.5000000000000001E-2</v>
      </c>
      <c r="V31" s="14">
        <f>('Project Data'!Z31-'Project Data'!Z30)/'Project Data'!Z30</f>
        <v>-3.1712473572938805E-2</v>
      </c>
      <c r="W31" s="14">
        <f>('Project Data'!AA31-'Project Data'!AA30)/'Project Data'!AA30</f>
        <v>2.4507892417403317E-2</v>
      </c>
      <c r="X31" s="14">
        <f>('Project Data'!AB31-'Project Data'!AB30)/'Project Data'!AB30</f>
        <v>9.1722595078299773E-2</v>
      </c>
      <c r="Y31" s="14">
        <f>('Project Data'!AC31-'Project Data'!AC30)/'Project Data'!AC30</f>
        <v>-2.1806853582554516E-2</v>
      </c>
      <c r="Z31" s="14">
        <f>('Project Data'!AD31-'Project Data'!AD30)/'Project Data'!AD30</f>
        <v>-4.3478260869565216E-2</v>
      </c>
      <c r="AA31" s="14">
        <f>('Project Data'!AE31-'Project Data'!AE30)/'Project Data'!AE30</f>
        <v>0.10240963855421686</v>
      </c>
      <c r="AB31" s="14">
        <f>('Project Data'!AF31-'Project Data'!AF30)/'Project Data'!AF30</f>
        <v>3.5420799093227547E-2</v>
      </c>
      <c r="AC31" s="14">
        <f>('Project Data'!AG31-'Project Data'!AG30)/'Project Data'!AG30</f>
        <v>3.1893004115226102E-2</v>
      </c>
      <c r="AD31" s="14">
        <f>('Project Data'!AH31-'Project Data'!AH30)/'Project Data'!AH30</f>
        <v>-3.4782608695651931E-2</v>
      </c>
      <c r="AE31" s="14">
        <f>('Project Data'!AI31-'Project Data'!AI30)/'Project Data'!AI30</f>
        <v>-6.1383928571428693E-2</v>
      </c>
      <c r="AG31" s="30" t="str">
        <v xml:space="preserve">SCHRODERS </v>
      </c>
      <c r="AH31" s="48">
        <f t="shared" si="7"/>
        <v>21</v>
      </c>
      <c r="AI31" s="41">
        <f t="shared" si="6"/>
        <v>2.8293946584095902E-4</v>
      </c>
      <c r="AJ31" s="41">
        <f t="shared" si="6"/>
        <v>2.587958093778874E-3</v>
      </c>
      <c r="AK31" s="41">
        <f t="shared" si="6"/>
        <v>7.4551074440788647E-4</v>
      </c>
      <c r="AL31" s="41">
        <f t="shared" si="6"/>
        <v>6.6901307112447067E-4</v>
      </c>
      <c r="AM31" s="41">
        <f t="shared" si="6"/>
        <v>2.1210270974191757E-3</v>
      </c>
      <c r="AN31" s="41">
        <f t="shared" si="6"/>
        <v>1.8551685167453062E-3</v>
      </c>
      <c r="AO31" s="41">
        <f t="shared" si="6"/>
        <v>2.6866159764019591E-3</v>
      </c>
      <c r="AP31" s="41">
        <f t="shared" si="6"/>
        <v>3.5875382209146038E-3</v>
      </c>
      <c r="AQ31" s="41">
        <f t="shared" si="6"/>
        <v>3.266039058179768E-3</v>
      </c>
      <c r="AR31" s="41">
        <f t="shared" si="6"/>
        <v>3.7443799787782602E-3</v>
      </c>
      <c r="AS31" s="41">
        <f t="shared" si="6"/>
        <v>3.5886117326222616E-4</v>
      </c>
      <c r="AT31" s="41">
        <f t="shared" si="6"/>
        <v>3.5084451983998493E-3</v>
      </c>
      <c r="AU31" s="41">
        <f t="shared" si="6"/>
        <v>3.0065001343420384E-3</v>
      </c>
      <c r="AV31" s="41">
        <f t="shared" si="6"/>
        <v>3.8476791133394486E-3</v>
      </c>
      <c r="AW31" s="41">
        <f t="shared" si="6"/>
        <v>3.5373863107119115E-3</v>
      </c>
      <c r="AX31" s="41">
        <f t="shared" si="6"/>
        <v>1.4404149228594641E-3</v>
      </c>
      <c r="AY31" s="41">
        <f t="shared" si="9"/>
        <v>2.582003549320192E-3</v>
      </c>
      <c r="AZ31" s="41">
        <f t="shared" si="9"/>
        <v>1.2800590034456379E-3</v>
      </c>
      <c r="BA31" s="41">
        <f t="shared" si="9"/>
        <v>3.2234650129703089E-3</v>
      </c>
      <c r="BB31" s="41">
        <f t="shared" si="9"/>
        <v>1.7304131603606946E-3</v>
      </c>
      <c r="BC31" s="52">
        <f t="shared" si="9"/>
        <v>4.6149318883430667E-3</v>
      </c>
      <c r="BD31" s="41">
        <f t="shared" si="9"/>
        <v>1.091213806758605E-3</v>
      </c>
      <c r="BE31" s="41">
        <f t="shared" si="9"/>
        <v>1.4072146174981836E-3</v>
      </c>
      <c r="BF31" s="41">
        <f t="shared" si="9"/>
        <v>2.8070299559454638E-3</v>
      </c>
      <c r="BG31" s="41">
        <f t="shared" si="9"/>
        <v>4.7510170763959397E-3</v>
      </c>
      <c r="BH31" s="41">
        <f t="shared" si="9"/>
        <v>1.6876118622554781E-3</v>
      </c>
      <c r="BI31" s="41">
        <f t="shared" si="9"/>
        <v>5.0057156541181026E-4</v>
      </c>
      <c r="BJ31" s="41">
        <f t="shared" si="9"/>
        <v>8.6115143090221625E-4</v>
      </c>
      <c r="BK31" s="41">
        <f t="shared" si="9"/>
        <v>2.03763333810236E-3</v>
      </c>
      <c r="BL31" s="41">
        <f t="shared" si="9"/>
        <v>2.6769588406887345E-3</v>
      </c>
      <c r="BR31" s="16"/>
      <c r="BS31" s="17"/>
    </row>
    <row r="32" spans="1:71" x14ac:dyDescent="0.25">
      <c r="A32" s="7">
        <v>42674</v>
      </c>
      <c r="B32" s="14">
        <f>('Project Data'!F32-'Project Data'!F31)/'Project Data'!F31</f>
        <v>-8.3133493205435657E-2</v>
      </c>
      <c r="C32" s="14">
        <f>('Project Data'!G32-'Project Data'!G31)/'Project Data'!G31</f>
        <v>4.5977011494254183E-3</v>
      </c>
      <c r="D32" s="14">
        <f>('Project Data'!H32-'Project Data'!H31)/'Project Data'!H31</f>
        <v>3.6259541984732822E-2</v>
      </c>
      <c r="E32" s="14">
        <f>('Project Data'!I32-'Project Data'!I31)/'Project Data'!I31</f>
        <v>-4.8478701825557809E-2</v>
      </c>
      <c r="F32" s="14">
        <f>('Project Data'!J32-'Project Data'!J31)/'Project Data'!J31</f>
        <v>-3.3419023136246784E-2</v>
      </c>
      <c r="G32" s="14">
        <f>('Project Data'!K32-'Project Data'!K31)/'Project Data'!K31</f>
        <v>-6.140350877192971E-2</v>
      </c>
      <c r="H32" s="14">
        <f>('Project Data'!L32-'Project Data'!L31)/'Project Data'!L31</f>
        <v>-4.2440318302387266E-2</v>
      </c>
      <c r="I32" s="14">
        <f>('Project Data'!M32-'Project Data'!M31)/'Project Data'!M31</f>
        <v>-4.5662100456621002E-2</v>
      </c>
      <c r="J32" s="14">
        <f>('Project Data'!N32-'Project Data'!N31)/'Project Data'!N31</f>
        <v>3.6363636363636098E-2</v>
      </c>
      <c r="K32" s="14">
        <f>('Project Data'!O32-'Project Data'!O31)/'Project Data'!O31</f>
        <v>2.8391167192429023E-2</v>
      </c>
      <c r="L32" s="14">
        <f>('Project Data'!P32-'Project Data'!P31)/'Project Data'!P31</f>
        <v>-2.4826216484607744E-2</v>
      </c>
      <c r="M32" s="14">
        <f>('Project Data'!Q32-'Project Data'!Q31)/'Project Data'!Q31</f>
        <v>5.5555555555555552E-2</v>
      </c>
      <c r="N32" s="14">
        <f>('Project Data'!R32-'Project Data'!R31)/'Project Data'!R31</f>
        <v>8.3752093802345051E-3</v>
      </c>
      <c r="O32" s="14">
        <f>('Project Data'!S32-'Project Data'!S31)/'Project Data'!S31</f>
        <v>-6.666666666666643E-2</v>
      </c>
      <c r="P32" s="14">
        <f>('Project Data'!T32-'Project Data'!T31)/'Project Data'!T31</f>
        <v>-2.3049645390070921E-2</v>
      </c>
      <c r="Q32" s="14">
        <f>('Project Data'!U32-'Project Data'!U31)/'Project Data'!U31</f>
        <v>2.7027027027026768E-2</v>
      </c>
      <c r="R32" s="14">
        <f>('Project Data'!V32-'Project Data'!V31)/'Project Data'!V31</f>
        <v>-0.11374407582938388</v>
      </c>
      <c r="S32" s="14">
        <f>('Project Data'!W32-'Project Data'!W31)/'Project Data'!W31</f>
        <v>0.10295260295260296</v>
      </c>
      <c r="T32" s="14">
        <f>('Project Data'!X32-'Project Data'!X31)/'Project Data'!X31</f>
        <v>1.2711864406779662E-2</v>
      </c>
      <c r="U32" s="14">
        <f>('Project Data'!Y32-'Project Data'!Y31)/'Project Data'!Y31</f>
        <v>2.0325203252032405E-2</v>
      </c>
      <c r="V32" s="14">
        <f>('Project Data'!Z32-'Project Data'!Z31)/'Project Data'!Z31</f>
        <v>4.5851528384279479E-2</v>
      </c>
      <c r="W32" s="14">
        <f>('Project Data'!AA32-'Project Data'!AA31)/'Project Data'!AA31</f>
        <v>6.3135776592472048E-2</v>
      </c>
      <c r="X32" s="14">
        <f>('Project Data'!AB32-'Project Data'!AB31)/'Project Data'!AB31</f>
        <v>-3.1420765027322405E-2</v>
      </c>
      <c r="Y32" s="14">
        <f>('Project Data'!AC32-'Project Data'!AC31)/'Project Data'!AC31</f>
        <v>0.13375796178343949</v>
      </c>
      <c r="Z32" s="14">
        <f>('Project Data'!AD32-'Project Data'!AD31)/'Project Data'!AD31</f>
        <v>-7.792207792207792E-2</v>
      </c>
      <c r="AA32" s="14">
        <f>('Project Data'!AE32-'Project Data'!AE31)/'Project Data'!AE31</f>
        <v>0.14754098360655737</v>
      </c>
      <c r="AB32" s="14">
        <f>('Project Data'!AF32-'Project Data'!AF31)/'Project Data'!AF31</f>
        <v>-6.4586754241926655E-2</v>
      </c>
      <c r="AC32" s="14">
        <f>('Project Data'!AG32-'Project Data'!AG31)/'Project Data'!AG31</f>
        <v>-6.281156530408763E-2</v>
      </c>
      <c r="AD32" s="14">
        <f>('Project Data'!AH32-'Project Data'!AH31)/'Project Data'!AH31</f>
        <v>1.3513513513513384E-2</v>
      </c>
      <c r="AE32" s="14">
        <f>('Project Data'!AI32-'Project Data'!AI31)/'Project Data'!AI31</f>
        <v>-7.6694411414982164E-2</v>
      </c>
      <c r="AG32" s="30" t="str">
        <v>SHELL</v>
      </c>
      <c r="AH32" s="48">
        <f t="shared" si="7"/>
        <v>22</v>
      </c>
      <c r="AI32" s="41">
        <f t="shared" si="6"/>
        <v>4.4035642317031339E-4</v>
      </c>
      <c r="AJ32" s="41">
        <f t="shared" si="6"/>
        <v>1.8732304938805684E-3</v>
      </c>
      <c r="AK32" s="41">
        <f t="shared" si="6"/>
        <v>1.5223961846313402E-3</v>
      </c>
      <c r="AL32" s="41">
        <f t="shared" si="6"/>
        <v>1.5658430183816293E-3</v>
      </c>
      <c r="AM32" s="41">
        <f t="shared" si="6"/>
        <v>1.5522410167788359E-3</v>
      </c>
      <c r="AN32" s="41">
        <f t="shared" si="6"/>
        <v>2.0105392808494947E-3</v>
      </c>
      <c r="AO32" s="41">
        <f t="shared" si="6"/>
        <v>-3.1466316909934526E-5</v>
      </c>
      <c r="AP32" s="41">
        <f t="shared" si="6"/>
        <v>1.729343186827245E-3</v>
      </c>
      <c r="AQ32" s="41">
        <f t="shared" si="6"/>
        <v>1.9520866869692888E-3</v>
      </c>
      <c r="AR32" s="41">
        <f t="shared" si="6"/>
        <v>1.8167694369728238E-3</v>
      </c>
      <c r="AS32" s="41">
        <f t="shared" si="6"/>
        <v>8.7781980516102887E-5</v>
      </c>
      <c r="AT32" s="41">
        <f t="shared" si="6"/>
        <v>1.9375278160900795E-3</v>
      </c>
      <c r="AU32" s="41">
        <f t="shared" si="6"/>
        <v>1.1537018185544263E-3</v>
      </c>
      <c r="AV32" s="41">
        <f t="shared" si="6"/>
        <v>-2.9346018918377216E-4</v>
      </c>
      <c r="AW32" s="41">
        <f t="shared" si="6"/>
        <v>1.507373131333352E-3</v>
      </c>
      <c r="AX32" s="41">
        <f t="shared" si="6"/>
        <v>-3.2555047843906516E-6</v>
      </c>
      <c r="AY32" s="41">
        <f t="shared" si="9"/>
        <v>-2.6985277542614734E-4</v>
      </c>
      <c r="AZ32" s="41">
        <f t="shared" si="9"/>
        <v>2.3031615220569165E-3</v>
      </c>
      <c r="BA32" s="41">
        <f t="shared" si="9"/>
        <v>4.2050424752076614E-3</v>
      </c>
      <c r="BB32" s="41">
        <f t="shared" si="9"/>
        <v>8.8396327348067884E-4</v>
      </c>
      <c r="BC32" s="41">
        <f t="shared" si="9"/>
        <v>1.091213806758605E-3</v>
      </c>
      <c r="BD32" s="52">
        <f t="shared" si="9"/>
        <v>4.6565611702419464E-3</v>
      </c>
      <c r="BE32" s="41">
        <f t="shared" si="9"/>
        <v>1.0644084819832606E-3</v>
      </c>
      <c r="BF32" s="41">
        <f t="shared" si="9"/>
        <v>3.414524843713396E-3</v>
      </c>
      <c r="BG32" s="41">
        <f t="shared" si="9"/>
        <v>8.8370921596694018E-4</v>
      </c>
      <c r="BH32" s="41">
        <f t="shared" si="9"/>
        <v>1.3783046656177739E-3</v>
      </c>
      <c r="BI32" s="41">
        <f t="shared" si="9"/>
        <v>3.267741181878929E-4</v>
      </c>
      <c r="BJ32" s="41">
        <f t="shared" si="9"/>
        <v>1.5860780902217969E-4</v>
      </c>
      <c r="BK32" s="41">
        <f t="shared" si="9"/>
        <v>1.7215969923101316E-3</v>
      </c>
      <c r="BL32" s="41">
        <f t="shared" si="9"/>
        <v>2.1721847966035268E-3</v>
      </c>
      <c r="BR32" s="16"/>
      <c r="BS32" s="17"/>
    </row>
    <row r="33" spans="1:71" x14ac:dyDescent="0.25">
      <c r="A33" s="7">
        <v>42704</v>
      </c>
      <c r="B33" s="14">
        <f>('Project Data'!F33-'Project Data'!F32)/'Project Data'!F32</f>
        <v>-9.5684394071490847E-2</v>
      </c>
      <c r="C33" s="14">
        <f>('Project Data'!G33-'Project Data'!G32)/'Project Data'!G32</f>
        <v>1.1441647597254004E-2</v>
      </c>
      <c r="D33" s="14">
        <f>('Project Data'!H33-'Project Data'!H32)/'Project Data'!H32</f>
        <v>0.10681399631675875</v>
      </c>
      <c r="E33" s="14">
        <f>('Project Data'!I33-'Project Data'!I32)/'Project Data'!I32</f>
        <v>-6.3525900660839907E-2</v>
      </c>
      <c r="F33" s="14">
        <f>('Project Data'!J33-'Project Data'!J32)/'Project Data'!J32</f>
        <v>-5.0531914893617018E-2</v>
      </c>
      <c r="G33" s="14">
        <f>('Project Data'!K33-'Project Data'!K32)/'Project Data'!K32</f>
        <v>-1.8691588785046728E-2</v>
      </c>
      <c r="H33" s="14">
        <f>('Project Data'!L33-'Project Data'!L32)/'Project Data'!L32</f>
        <v>-2.2160664819944598E-2</v>
      </c>
      <c r="I33" s="14">
        <f>('Project Data'!M33-'Project Data'!M32)/'Project Data'!M32</f>
        <v>0.12918660287081341</v>
      </c>
      <c r="J33" s="14">
        <f>('Project Data'!N33-'Project Data'!N32)/'Project Data'!N32</f>
        <v>1.754385964912281E-2</v>
      </c>
      <c r="K33" s="14">
        <f>('Project Data'!O33-'Project Data'!O32)/'Project Data'!O32</f>
        <v>-3.6809815950920248E-2</v>
      </c>
      <c r="L33" s="14">
        <f>('Project Data'!P33-'Project Data'!P32)/'Project Data'!P32</f>
        <v>-0.1425661914460285</v>
      </c>
      <c r="M33" s="14">
        <f>('Project Data'!Q33-'Project Data'!Q32)/'Project Data'!Q32</f>
        <v>2.6315789473684209E-2</v>
      </c>
      <c r="N33" s="14">
        <f>('Project Data'!R33-'Project Data'!R32)/'Project Data'!R32</f>
        <v>1.8272425249169437E-2</v>
      </c>
      <c r="O33" s="14">
        <f>('Project Data'!S33-'Project Data'!S32)/'Project Data'!S32</f>
        <v>3.5419126328215889E-3</v>
      </c>
      <c r="P33" s="14">
        <f>('Project Data'!T33-'Project Data'!T32)/'Project Data'!T32</f>
        <v>0.16061705989110708</v>
      </c>
      <c r="Q33" s="14">
        <f>('Project Data'!U33-'Project Data'!U32)/'Project Data'!U32</f>
        <v>-6.140350877192971E-2</v>
      </c>
      <c r="R33" s="14">
        <f>('Project Data'!V33-'Project Data'!V32)/'Project Data'!V32</f>
        <v>-1.871657754010695E-2</v>
      </c>
      <c r="S33" s="14">
        <f>('Project Data'!W33-'Project Data'!W32)/'Project Data'!W32</f>
        <v>5.3187742162733358E-2</v>
      </c>
      <c r="T33" s="14">
        <f>('Project Data'!X33-'Project Data'!X32)/'Project Data'!X32</f>
        <v>-6.6945606694560664E-2</v>
      </c>
      <c r="U33" s="14">
        <f>('Project Data'!Y33-'Project Data'!Y32)/'Project Data'!Y32</f>
        <v>-7.9681274900398308E-2</v>
      </c>
      <c r="V33" s="14">
        <f>('Project Data'!Z33-'Project Data'!Z32)/'Project Data'!Z32</f>
        <v>-1.8789144050104383E-2</v>
      </c>
      <c r="W33" s="14">
        <f>('Project Data'!AA33-'Project Data'!AA32)/'Project Data'!AA32</f>
        <v>-1.4712950338888289E-3</v>
      </c>
      <c r="X33" s="14">
        <f>('Project Data'!AB33-'Project Data'!AB32)/'Project Data'!AB32</f>
        <v>-4.9365303244005643E-3</v>
      </c>
      <c r="Y33" s="14">
        <f>('Project Data'!AC33-'Project Data'!AC32)/'Project Data'!AC32</f>
        <v>-9.9719101123595499E-2</v>
      </c>
      <c r="Z33" s="14">
        <f>('Project Data'!AD33-'Project Data'!AD32)/'Project Data'!AD32</f>
        <v>4.2253521126760563E-2</v>
      </c>
      <c r="AA33" s="14">
        <f>('Project Data'!AE33-'Project Data'!AE32)/'Project Data'!AE32</f>
        <v>-9.5238095238095247E-3</v>
      </c>
      <c r="AB33" s="14">
        <f>('Project Data'!AF33-'Project Data'!AF32)/'Project Data'!AF32</f>
        <v>-6.4950263311878295E-2</v>
      </c>
      <c r="AC33" s="14">
        <f>('Project Data'!AG33-'Project Data'!AG32)/'Project Data'!AG32</f>
        <v>-6.0638297872340423E-2</v>
      </c>
      <c r="AD33" s="14">
        <f>('Project Data'!AH33-'Project Data'!AH32)/'Project Data'!AH32</f>
        <v>-0.13777777777777778</v>
      </c>
      <c r="AE33" s="14">
        <f>('Project Data'!AI33-'Project Data'!AI32)/'Project Data'!AI32</f>
        <v>-4.1854475209272379E-2</v>
      </c>
      <c r="AG33" s="30" t="str">
        <v xml:space="preserve">SMITHS GROUP </v>
      </c>
      <c r="AH33" s="48">
        <f t="shared" si="7"/>
        <v>23</v>
      </c>
      <c r="AI33" s="41">
        <f t="shared" si="6"/>
        <v>1.0711929690729442E-4</v>
      </c>
      <c r="AJ33" s="41">
        <f t="shared" si="6"/>
        <v>1.3222489620915677E-3</v>
      </c>
      <c r="AK33" s="41">
        <f t="shared" si="6"/>
        <v>1.0201073770421264E-3</v>
      </c>
      <c r="AL33" s="41">
        <f t="shared" si="6"/>
        <v>7.2912369157050229E-4</v>
      </c>
      <c r="AM33" s="41">
        <f t="shared" si="6"/>
        <v>9.8165870959512165E-4</v>
      </c>
      <c r="AN33" s="41">
        <f t="shared" si="6"/>
        <v>1.3706403401395142E-3</v>
      </c>
      <c r="AO33" s="41">
        <f t="shared" si="6"/>
        <v>2.041192333895592E-3</v>
      </c>
      <c r="AP33" s="41">
        <f t="shared" si="6"/>
        <v>1.5928687890928541E-3</v>
      </c>
      <c r="AQ33" s="41">
        <f t="shared" si="6"/>
        <v>1.8092556579298246E-3</v>
      </c>
      <c r="AR33" s="41">
        <f t="shared" si="6"/>
        <v>2.1605298141597513E-3</v>
      </c>
      <c r="AS33" s="41">
        <f t="shared" si="6"/>
        <v>3.6944099288774079E-4</v>
      </c>
      <c r="AT33" s="41">
        <f t="shared" si="6"/>
        <v>1.6929795947134821E-3</v>
      </c>
      <c r="AU33" s="41">
        <f t="shared" si="6"/>
        <v>1.787125517662783E-3</v>
      </c>
      <c r="AV33" s="41">
        <f t="shared" si="6"/>
        <v>1.9596861499971011E-3</v>
      </c>
      <c r="AW33" s="41">
        <f t="shared" si="6"/>
        <v>1.4531231191878221E-3</v>
      </c>
      <c r="AX33" s="41">
        <f t="shared" si="6"/>
        <v>1.1099526470352455E-3</v>
      </c>
      <c r="AY33" s="41">
        <f t="shared" si="9"/>
        <v>1.6076142044460647E-3</v>
      </c>
      <c r="AZ33" s="41">
        <f t="shared" si="9"/>
        <v>1.3341442308684762E-3</v>
      </c>
      <c r="BA33" s="41">
        <f t="shared" si="9"/>
        <v>2.0835628649408825E-3</v>
      </c>
      <c r="BB33" s="41">
        <f t="shared" si="9"/>
        <v>6.5631922342159572E-4</v>
      </c>
      <c r="BC33" s="41">
        <f t="shared" si="9"/>
        <v>1.4072146174981836E-3</v>
      </c>
      <c r="BD33" s="41">
        <f t="shared" si="9"/>
        <v>1.0644084819832606E-3</v>
      </c>
      <c r="BE33" s="52">
        <f t="shared" si="9"/>
        <v>2.7302579377942245E-3</v>
      </c>
      <c r="BF33" s="41">
        <f t="shared" si="9"/>
        <v>1.6308487350639314E-3</v>
      </c>
      <c r="BG33" s="41">
        <f t="shared" si="9"/>
        <v>2.2610288654656059E-3</v>
      </c>
      <c r="BH33" s="41">
        <f t="shared" si="9"/>
        <v>6.9802912432055338E-4</v>
      </c>
      <c r="BI33" s="41">
        <f t="shared" si="9"/>
        <v>5.2791263614921518E-4</v>
      </c>
      <c r="BJ33" s="41">
        <f t="shared" si="9"/>
        <v>2.9265208172182762E-4</v>
      </c>
      <c r="BK33" s="41">
        <f t="shared" si="9"/>
        <v>1.134382817486339E-3</v>
      </c>
      <c r="BL33" s="41">
        <f t="shared" si="9"/>
        <v>1.3814799450232106E-3</v>
      </c>
      <c r="BR33" s="16"/>
      <c r="BS33" s="17"/>
    </row>
    <row r="34" spans="1:71" x14ac:dyDescent="0.25">
      <c r="A34" s="7">
        <v>42734</v>
      </c>
      <c r="B34" s="14">
        <f>('Project Data'!F34-'Project Data'!F33)/'Project Data'!F33</f>
        <v>6.9655338635815855E-2</v>
      </c>
      <c r="C34" s="14">
        <f>('Project Data'!G34-'Project Data'!G33)/'Project Data'!G33</f>
        <v>8.8235294117646926E-2</v>
      </c>
      <c r="D34" s="14">
        <f>('Project Data'!H34-'Project Data'!H33)/'Project Data'!H33</f>
        <v>-1.6638935108153077E-2</v>
      </c>
      <c r="E34" s="14">
        <f>('Project Data'!I34-'Project Data'!I33)/'Project Data'!I33</f>
        <v>5.1900751195083084E-2</v>
      </c>
      <c r="F34" s="14">
        <f>('Project Data'!J34-'Project Data'!J33)/'Project Data'!J33</f>
        <v>2.8011204481792718E-2</v>
      </c>
      <c r="G34" s="14">
        <f>('Project Data'!K34-'Project Data'!K33)/'Project Data'!K33</f>
        <v>0.11428571428571428</v>
      </c>
      <c r="H34" s="14">
        <f>('Project Data'!L34-'Project Data'!L33)/'Project Data'!L33</f>
        <v>-8.4985835694051E-3</v>
      </c>
      <c r="I34" s="14">
        <f>('Project Data'!M34-'Project Data'!M33)/'Project Data'!M33</f>
        <v>5.0847457627118647E-2</v>
      </c>
      <c r="J34" s="14">
        <f>('Project Data'!N34-'Project Data'!N33)/'Project Data'!N33</f>
        <v>8.6206896551724269E-2</v>
      </c>
      <c r="K34" s="14">
        <f>('Project Data'!O34-'Project Data'!O33)/'Project Data'!O33</f>
        <v>6.6878980891719744E-2</v>
      </c>
      <c r="L34" s="14">
        <f>('Project Data'!P34-'Project Data'!P33)/'Project Data'!P33</f>
        <v>4.2755344418052121E-2</v>
      </c>
      <c r="M34" s="14">
        <f>('Project Data'!Q34-'Project Data'!Q33)/'Project Data'!Q33</f>
        <v>0.15897435897435883</v>
      </c>
      <c r="N34" s="14">
        <f>('Project Data'!R34-'Project Data'!R33)/'Project Data'!R33</f>
        <v>1.6109298531810767E-2</v>
      </c>
      <c r="O34" s="14">
        <f>('Project Data'!S34-'Project Data'!S33)/'Project Data'!S33</f>
        <v>4.470588235294131E-2</v>
      </c>
      <c r="P34" s="14">
        <f>('Project Data'!T34-'Project Data'!T33)/'Project Data'!T33</f>
        <v>5.08209538702111E-2</v>
      </c>
      <c r="Q34" s="14">
        <f>('Project Data'!U34-'Project Data'!U33)/'Project Data'!U33</f>
        <v>3.7383177570093594E-2</v>
      </c>
      <c r="R34" s="14">
        <f>('Project Data'!V34-'Project Data'!V33)/'Project Data'!V33</f>
        <v>6.2670299727520432E-2</v>
      </c>
      <c r="S34" s="14">
        <f>('Project Data'!W34-'Project Data'!W33)/'Project Data'!W33</f>
        <v>5.6187290969899668E-2</v>
      </c>
      <c r="T34" s="14">
        <f>('Project Data'!X34-'Project Data'!X33)/'Project Data'!X33</f>
        <v>-1.345291479820615E-2</v>
      </c>
      <c r="U34" s="14">
        <f>('Project Data'!Y34-'Project Data'!Y33)/'Project Data'!Y33</f>
        <v>7.7922077922078045E-2</v>
      </c>
      <c r="V34" s="14">
        <f>('Project Data'!Z34-'Project Data'!Z33)/'Project Data'!Z33</f>
        <v>8.5106382978723277E-2</v>
      </c>
      <c r="W34" s="14">
        <f>('Project Data'!AA34-'Project Data'!AA33)/'Project Data'!AA33</f>
        <v>8.9419553835423993E-2</v>
      </c>
      <c r="X34" s="14">
        <f>('Project Data'!AB34-'Project Data'!AB33)/'Project Data'!AB33</f>
        <v>3.5435861091424521E-3</v>
      </c>
      <c r="Y34" s="14">
        <f>('Project Data'!AC34-'Project Data'!AC33)/'Project Data'!AC33</f>
        <v>3.5881435257410298E-2</v>
      </c>
      <c r="Z34" s="14">
        <f>('Project Data'!AD34-'Project Data'!AD33)/'Project Data'!AD33</f>
        <v>3.3783783783783786E-2</v>
      </c>
      <c r="AA34" s="14">
        <f>('Project Data'!AE34-'Project Data'!AE33)/'Project Data'!AE33</f>
        <v>-4.8076923076924441E-3</v>
      </c>
      <c r="AB34" s="14">
        <f>('Project Data'!AF34-'Project Data'!AF33)/'Project Data'!AF33</f>
        <v>3.035043804755945E-2</v>
      </c>
      <c r="AC34" s="14">
        <f>('Project Data'!AG34-'Project Data'!AG33)/'Project Data'!AG33</f>
        <v>2.0385050962627407E-2</v>
      </c>
      <c r="AD34" s="14">
        <f>('Project Data'!AH34-'Project Data'!AH33)/'Project Data'!AH33</f>
        <v>3.0927835051546393E-2</v>
      </c>
      <c r="AE34" s="14">
        <f>('Project Data'!AI34-'Project Data'!AI33)/'Project Data'!AI33</f>
        <v>9.0053763440860218E-2</v>
      </c>
      <c r="AG34" s="30" t="str">
        <v xml:space="preserve">STANDARD CHARTERED </v>
      </c>
      <c r="AH34" s="48">
        <f t="shared" si="7"/>
        <v>24</v>
      </c>
      <c r="AI34" s="41">
        <f t="shared" si="6"/>
        <v>-1.735652933689575E-4</v>
      </c>
      <c r="AJ34" s="41">
        <f t="shared" si="6"/>
        <v>2.8975444509269544E-3</v>
      </c>
      <c r="AK34" s="41">
        <f t="shared" si="6"/>
        <v>6.3309589556375138E-4</v>
      </c>
      <c r="AL34" s="41">
        <f t="shared" si="6"/>
        <v>1.1264811433317964E-3</v>
      </c>
      <c r="AM34" s="41">
        <f t="shared" si="6"/>
        <v>2.0678454495361249E-3</v>
      </c>
      <c r="AN34" s="41">
        <f t="shared" si="6"/>
        <v>2.5477390790569028E-3</v>
      </c>
      <c r="AO34" s="41">
        <f t="shared" si="6"/>
        <v>2.0940746256972406E-3</v>
      </c>
      <c r="AP34" s="41">
        <f t="shared" si="6"/>
        <v>2.8201909764370365E-3</v>
      </c>
      <c r="AQ34" s="41">
        <f t="shared" si="6"/>
        <v>3.6865326169246435E-3</v>
      </c>
      <c r="AR34" s="41">
        <f t="shared" si="6"/>
        <v>3.328175534510995E-3</v>
      </c>
      <c r="AS34" s="41">
        <f t="shared" si="6"/>
        <v>-3.2826701474837026E-4</v>
      </c>
      <c r="AT34" s="41">
        <f t="shared" si="6"/>
        <v>3.8982063021894818E-3</v>
      </c>
      <c r="AU34" s="41">
        <f t="shared" si="6"/>
        <v>1.1859776312286756E-3</v>
      </c>
      <c r="AV34" s="41">
        <f t="shared" si="6"/>
        <v>1.3434234833112472E-3</v>
      </c>
      <c r="AW34" s="41">
        <f t="shared" si="6"/>
        <v>3.7765033493135317E-3</v>
      </c>
      <c r="AX34" s="41">
        <f t="shared" si="6"/>
        <v>4.7020177575214498E-4</v>
      </c>
      <c r="AY34" s="41">
        <f t="shared" si="9"/>
        <v>7.3372051345735941E-4</v>
      </c>
      <c r="AZ34" s="41">
        <f t="shared" si="9"/>
        <v>2.5343624767150763E-3</v>
      </c>
      <c r="BA34" s="41">
        <f t="shared" si="9"/>
        <v>4.8385815156091532E-3</v>
      </c>
      <c r="BB34" s="41">
        <f t="shared" si="9"/>
        <v>1.8447359304543363E-3</v>
      </c>
      <c r="BC34" s="41">
        <f t="shared" si="9"/>
        <v>2.8070299559454638E-3</v>
      </c>
      <c r="BD34" s="41">
        <f t="shared" si="9"/>
        <v>3.414524843713396E-3</v>
      </c>
      <c r="BE34" s="41">
        <f t="shared" si="9"/>
        <v>1.6308487350639314E-3</v>
      </c>
      <c r="BF34" s="52">
        <f t="shared" si="9"/>
        <v>9.4107535146962552E-3</v>
      </c>
      <c r="BG34" s="41">
        <f t="shared" si="9"/>
        <v>2.7328180768121423E-3</v>
      </c>
      <c r="BH34" s="41">
        <f t="shared" si="9"/>
        <v>1.3863277521221401E-3</v>
      </c>
      <c r="BI34" s="41">
        <f t="shared" si="9"/>
        <v>1.5728417787855536E-4</v>
      </c>
      <c r="BJ34" s="41">
        <f t="shared" si="9"/>
        <v>-3.8881710961648447E-4</v>
      </c>
      <c r="BK34" s="41">
        <f t="shared" si="9"/>
        <v>2.4064768992094567E-3</v>
      </c>
      <c r="BL34" s="41">
        <f t="shared" si="9"/>
        <v>2.4815280465375696E-3</v>
      </c>
      <c r="BR34" s="16"/>
      <c r="BS34" s="17"/>
    </row>
    <row r="35" spans="1:71" x14ac:dyDescent="0.25">
      <c r="A35" s="7">
        <v>42766</v>
      </c>
      <c r="B35" s="14">
        <f>('Project Data'!F35-'Project Data'!F34)/'Project Data'!F34</f>
        <v>-5.4979720594862551E-2</v>
      </c>
      <c r="C35" s="14">
        <f>('Project Data'!G35-'Project Data'!G34)/'Project Data'!G34</f>
        <v>-2.0790020790020673E-2</v>
      </c>
      <c r="D35" s="14">
        <f>('Project Data'!H35-'Project Data'!H34)/'Project Data'!H34</f>
        <v>-1.5228426395939087E-2</v>
      </c>
      <c r="E35" s="14">
        <f>('Project Data'!I35-'Project Data'!I34)/'Project Data'!I34</f>
        <v>6.016013849816057E-2</v>
      </c>
      <c r="F35" s="14">
        <f>('Project Data'!J35-'Project Data'!J34)/'Project Data'!J34</f>
        <v>-0.17166212534059946</v>
      </c>
      <c r="G35" s="14">
        <f>('Project Data'!K35-'Project Data'!K34)/'Project Data'!K34</f>
        <v>-4.2735042735042611E-2</v>
      </c>
      <c r="H35" s="14">
        <f>('Project Data'!L35-'Project Data'!L34)/'Project Data'!L34</f>
        <v>-0.04</v>
      </c>
      <c r="I35" s="14">
        <f>('Project Data'!M35-'Project Data'!M34)/'Project Data'!M34</f>
        <v>-5.2419354838709679E-2</v>
      </c>
      <c r="J35" s="14">
        <f>('Project Data'!N35-'Project Data'!N34)/'Project Data'!N34</f>
        <v>3.1746031746031744E-2</v>
      </c>
      <c r="K35" s="14">
        <f>('Project Data'!O35-'Project Data'!O34)/'Project Data'!O34</f>
        <v>-4.1791044776119404E-2</v>
      </c>
      <c r="L35" s="14">
        <f>('Project Data'!P35-'Project Data'!P34)/'Project Data'!P34</f>
        <v>-2.505694760820033E-2</v>
      </c>
      <c r="M35" s="14">
        <f>('Project Data'!Q35-'Project Data'!Q34)/'Project Data'!Q34</f>
        <v>-1.3274336283185717E-2</v>
      </c>
      <c r="N35" s="14">
        <f>('Project Data'!R35-'Project Data'!R34)/'Project Data'!R34</f>
        <v>-0.23138671483042353</v>
      </c>
      <c r="O35" s="14">
        <f>('Project Data'!S35-'Project Data'!S34)/'Project Data'!S34</f>
        <v>8.6148648648648504E-2</v>
      </c>
      <c r="P35" s="14">
        <f>('Project Data'!T35-'Project Data'!T34)/'Project Data'!T34</f>
        <v>-5.8779761904761904E-2</v>
      </c>
      <c r="Q35" s="14">
        <f>('Project Data'!U35-'Project Data'!U34)/'Project Data'!U34</f>
        <v>2.7027027027026768E-2</v>
      </c>
      <c r="R35" s="14">
        <f>('Project Data'!V35-'Project Data'!V34)/'Project Data'!V34</f>
        <v>3.0769230769230622E-2</v>
      </c>
      <c r="S35" s="14">
        <f>('Project Data'!W35-'Project Data'!W34)/'Project Data'!W34</f>
        <v>0.10544648511716262</v>
      </c>
      <c r="T35" s="14">
        <f>('Project Data'!X35-'Project Data'!X34)/'Project Data'!X34</f>
        <v>0</v>
      </c>
      <c r="U35" s="14">
        <f>('Project Data'!Y35-'Project Data'!Y34)/'Project Data'!Y34</f>
        <v>3.6144578313252892E-2</v>
      </c>
      <c r="V35" s="14">
        <f>('Project Data'!Z35-'Project Data'!Z34)/'Project Data'!Z34</f>
        <v>-2.1568627450980284E-2</v>
      </c>
      <c r="W35" s="14">
        <f>('Project Data'!AA35-'Project Data'!AA34)/'Project Data'!AA34</f>
        <v>-3.0269422202986309E-2</v>
      </c>
      <c r="X35" s="14">
        <f>('Project Data'!AB35-'Project Data'!AB34)/'Project Data'!AB34</f>
        <v>6.0028248587570623E-2</v>
      </c>
      <c r="Y35" s="14">
        <f>('Project Data'!AC35-'Project Data'!AC34)/'Project Data'!AC34</f>
        <v>0.16566265060240964</v>
      </c>
      <c r="Z35" s="14">
        <f>('Project Data'!AD35-'Project Data'!AD34)/'Project Data'!AD34</f>
        <v>9.1503267973856203E-2</v>
      </c>
      <c r="AA35" s="14">
        <f>('Project Data'!AE35-'Project Data'!AE34)/'Project Data'!AE34</f>
        <v>-6.2801932367149635E-2</v>
      </c>
      <c r="AB35" s="14">
        <f>('Project Data'!AF35-'Project Data'!AF34)/'Project Data'!AF34</f>
        <v>-2.0042514424536757E-2</v>
      </c>
      <c r="AC35" s="14">
        <f>('Project Data'!AG35-'Project Data'!AG34)/'Project Data'!AG34</f>
        <v>1.7758046614872364E-2</v>
      </c>
      <c r="AD35" s="14">
        <f>('Project Data'!AH35-'Project Data'!AH34)/'Project Data'!AH34</f>
        <v>-0.03</v>
      </c>
      <c r="AE35" s="14">
        <f>('Project Data'!AI35-'Project Data'!AI34)/'Project Data'!AI34</f>
        <v>3.9457459926017263E-2</v>
      </c>
      <c r="AG35" s="30" t="str">
        <v>TAYLOR WIMPEY</v>
      </c>
      <c r="AH35" s="48">
        <f t="shared" si="7"/>
        <v>25</v>
      </c>
      <c r="AI35" s="41">
        <f t="shared" si="6"/>
        <v>-9.5149041763977157E-5</v>
      </c>
      <c r="AJ35" s="41">
        <f t="shared" si="6"/>
        <v>3.4105531230353599E-3</v>
      </c>
      <c r="AK35" s="41">
        <f t="shared" si="6"/>
        <v>1.9132392547824763E-3</v>
      </c>
      <c r="AL35" s="41">
        <f t="shared" si="6"/>
        <v>1.6618703516130067E-3</v>
      </c>
      <c r="AM35" s="41">
        <f t="shared" si="6"/>
        <v>3.2783965451722071E-3</v>
      </c>
      <c r="AN35" s="41">
        <f t="shared" si="6"/>
        <v>3.0924146599071462E-3</v>
      </c>
      <c r="AO35" s="41">
        <f t="shared" si="6"/>
        <v>3.2635978838825284E-3</v>
      </c>
      <c r="AP35" s="41">
        <f t="shared" ref="AP35:BE40" si="10">_xlfn.COVARIANCE.S(INDEX($B$4:$AE$123,,$AH35), INDEX($B$4:$AE$123,,AP$10))</f>
        <v>5.840521359127656E-3</v>
      </c>
      <c r="AQ35" s="41">
        <f t="shared" si="10"/>
        <v>5.5500099284732781E-3</v>
      </c>
      <c r="AR35" s="41">
        <f t="shared" si="10"/>
        <v>6.3477204175080527E-3</v>
      </c>
      <c r="AS35" s="41">
        <f t="shared" si="10"/>
        <v>9.0436535385622966E-4</v>
      </c>
      <c r="AT35" s="41">
        <f t="shared" si="10"/>
        <v>6.210344415562786E-3</v>
      </c>
      <c r="AU35" s="41">
        <f t="shared" si="10"/>
        <v>4.5862427439976429E-3</v>
      </c>
      <c r="AV35" s="41">
        <f t="shared" si="10"/>
        <v>8.1324153107840934E-3</v>
      </c>
      <c r="AW35" s="41">
        <f t="shared" si="10"/>
        <v>4.8047655703127847E-3</v>
      </c>
      <c r="AX35" s="41">
        <f t="shared" si="10"/>
        <v>1.8832693935516716E-3</v>
      </c>
      <c r="AY35" s="41">
        <f t="shared" si="10"/>
        <v>4.2255722503365999E-3</v>
      </c>
      <c r="AZ35" s="41">
        <f t="shared" si="10"/>
        <v>5.9374256257705598E-4</v>
      </c>
      <c r="BA35" s="41">
        <f t="shared" si="10"/>
        <v>5.9579523872553258E-3</v>
      </c>
      <c r="BB35" s="41">
        <f t="shared" si="10"/>
        <v>1.7998920149525836E-3</v>
      </c>
      <c r="BC35" s="41">
        <f t="shared" si="10"/>
        <v>4.7510170763959397E-3</v>
      </c>
      <c r="BD35" s="41">
        <f t="shared" si="10"/>
        <v>8.8370921596694018E-4</v>
      </c>
      <c r="BE35" s="41">
        <f t="shared" si="10"/>
        <v>2.2610288654656059E-3</v>
      </c>
      <c r="BF35" s="41">
        <f t="shared" si="9"/>
        <v>2.7328180768121423E-3</v>
      </c>
      <c r="BG35" s="52">
        <f t="shared" si="9"/>
        <v>1.0997149069277115E-2</v>
      </c>
      <c r="BH35" s="41">
        <f t="shared" si="9"/>
        <v>1.8036173291750557E-3</v>
      </c>
      <c r="BI35" s="41">
        <f t="shared" si="9"/>
        <v>1.4643975456164827E-4</v>
      </c>
      <c r="BJ35" s="41">
        <f t="shared" si="9"/>
        <v>1.5694170249619412E-3</v>
      </c>
      <c r="BK35" s="41">
        <f t="shared" si="9"/>
        <v>2.6155091504907742E-3</v>
      </c>
      <c r="BL35" s="41">
        <f t="shared" si="9"/>
        <v>5.0233586583883121E-3</v>
      </c>
      <c r="BR35" s="16"/>
      <c r="BS35" s="17"/>
    </row>
    <row r="36" spans="1:71" x14ac:dyDescent="0.25">
      <c r="A36" s="7">
        <v>42794</v>
      </c>
      <c r="B36" s="14">
        <f>('Project Data'!F36-'Project Data'!F35)/'Project Data'!F35</f>
        <v>0.1072961373390558</v>
      </c>
      <c r="C36" s="14">
        <f>('Project Data'!G36-'Project Data'!G35)/'Project Data'!G35</f>
        <v>4.4585987261146494E-2</v>
      </c>
      <c r="D36" s="14">
        <f>('Project Data'!H36-'Project Data'!H35)/'Project Data'!H35</f>
        <v>8.247422680412371E-2</v>
      </c>
      <c r="E36" s="14">
        <f>('Project Data'!I36-'Project Data'!I35)/'Project Data'!I35</f>
        <v>3.6946315574607064E-2</v>
      </c>
      <c r="F36" s="14">
        <f>('Project Data'!J36-'Project Data'!J35)/'Project Data'!J35</f>
        <v>7.5657894736842105E-2</v>
      </c>
      <c r="G36" s="14">
        <f>('Project Data'!K36-'Project Data'!K35)/'Project Data'!K35</f>
        <v>1.3392857142857014E-2</v>
      </c>
      <c r="H36" s="14">
        <f>('Project Data'!L36-'Project Data'!L35)/'Project Data'!L35</f>
        <v>-2.0833333333333332E-2</v>
      </c>
      <c r="I36" s="14">
        <f>('Project Data'!M36-'Project Data'!M35)/'Project Data'!M35</f>
        <v>5.5319148936170209E-2</v>
      </c>
      <c r="J36" s="14">
        <f>('Project Data'!N36-'Project Data'!N35)/'Project Data'!N35</f>
        <v>6.1538461538461542E-2</v>
      </c>
      <c r="K36" s="14">
        <f>('Project Data'!O36-'Project Data'!O35)/'Project Data'!O35</f>
        <v>-3.1152647975077881E-3</v>
      </c>
      <c r="L36" s="14">
        <f>('Project Data'!P36-'Project Data'!P35)/'Project Data'!P35</f>
        <v>5.3738317757009345E-2</v>
      </c>
      <c r="M36" s="14">
        <f>('Project Data'!Q36-'Project Data'!Q35)/'Project Data'!Q35</f>
        <v>7.1748878923766815E-2</v>
      </c>
      <c r="N36" s="14">
        <f>('Project Data'!R36-'Project Data'!R35)/'Project Data'!R35</f>
        <v>-7.8328981723213857E-4</v>
      </c>
      <c r="O36" s="14">
        <f>('Project Data'!S36-'Project Data'!S35)/'Project Data'!S35</f>
        <v>6.8429237947122856E-2</v>
      </c>
      <c r="P36" s="14">
        <f>('Project Data'!T36-'Project Data'!T35)/'Project Data'!T35</f>
        <v>4.9011857707509883E-2</v>
      </c>
      <c r="Q36" s="14">
        <f>('Project Data'!U36-'Project Data'!U35)/'Project Data'!U35</f>
        <v>4.8245614035087848E-2</v>
      </c>
      <c r="R36" s="14">
        <f>('Project Data'!V36-'Project Data'!V35)/'Project Data'!V35</f>
        <v>-2.2388059701492401E-2</v>
      </c>
      <c r="S36" s="14">
        <f>('Project Data'!W36-'Project Data'!W35)/'Project Data'!W35</f>
        <v>-5.5571469492981827E-2</v>
      </c>
      <c r="T36" s="14">
        <f>('Project Data'!X36-'Project Data'!X35)/'Project Data'!X35</f>
        <v>0.17727272727272711</v>
      </c>
      <c r="U36" s="14">
        <f>('Project Data'!Y36-'Project Data'!Y35)/'Project Data'!Y35</f>
        <v>3.875968992248062E-2</v>
      </c>
      <c r="V36" s="14">
        <f>('Project Data'!Z36-'Project Data'!Z35)/'Project Data'!Z35</f>
        <v>4.6092184368737472E-2</v>
      </c>
      <c r="W36" s="14">
        <f>('Project Data'!AA36-'Project Data'!AA35)/'Project Data'!AA35</f>
        <v>-3.2139436711391349E-2</v>
      </c>
      <c r="X36" s="14">
        <f>('Project Data'!AB36-'Project Data'!AB35)/'Project Data'!AB35</f>
        <v>-3.9973351099267156E-3</v>
      </c>
      <c r="Y36" s="14">
        <f>('Project Data'!AC36-'Project Data'!AC35)/'Project Data'!AC35</f>
        <v>-6.7183462532299745E-2</v>
      </c>
      <c r="Z36" s="14">
        <f>('Project Data'!AD36-'Project Data'!AD35)/'Project Data'!AD35</f>
        <v>7.7844311377245512E-2</v>
      </c>
      <c r="AA36" s="14">
        <f>('Project Data'!AE36-'Project Data'!AE35)/'Project Data'!AE35</f>
        <v>-3.0927835051546393E-2</v>
      </c>
      <c r="AB36" s="14">
        <f>('Project Data'!AF36-'Project Data'!AF35)/'Project Data'!AF35</f>
        <v>0.18345212271459543</v>
      </c>
      <c r="AC36" s="14">
        <f>('Project Data'!AG36-'Project Data'!AG35)/'Project Data'!AG35</f>
        <v>6.6521264994547316E-2</v>
      </c>
      <c r="AD36" s="14">
        <f>('Project Data'!AH36-'Project Data'!AH35)/'Project Data'!AH35</f>
        <v>4.1237113402061855E-2</v>
      </c>
      <c r="AE36" s="14">
        <f>('Project Data'!AI36-'Project Data'!AI35)/'Project Data'!AI35</f>
        <v>-2.5504151838671413E-2</v>
      </c>
      <c r="AG36" s="30" t="str">
        <v xml:space="preserve">TESCO </v>
      </c>
      <c r="AH36" s="48">
        <f t="shared" si="7"/>
        <v>26</v>
      </c>
      <c r="AI36" s="41">
        <f t="shared" ref="AI36:AX40" si="11">_xlfn.COVARIANCE.S(INDEX($B$4:$AE$123,,$AH36), INDEX($B$4:$AE$123,,AI$10))</f>
        <v>-7.1393171204046232E-5</v>
      </c>
      <c r="AJ36" s="41">
        <f t="shared" si="11"/>
        <v>1.3726108928057957E-3</v>
      </c>
      <c r="AK36" s="41">
        <f t="shared" si="11"/>
        <v>1.1120430530295127E-3</v>
      </c>
      <c r="AL36" s="41">
        <f t="shared" si="11"/>
        <v>1.1974065030098189E-3</v>
      </c>
      <c r="AM36" s="41">
        <f t="shared" si="11"/>
        <v>1.6554662600190523E-3</v>
      </c>
      <c r="AN36" s="41">
        <f t="shared" si="11"/>
        <v>1.1606727624439352E-3</v>
      </c>
      <c r="AO36" s="41">
        <f t="shared" si="11"/>
        <v>1.5023733461905469E-3</v>
      </c>
      <c r="AP36" s="41">
        <f t="shared" si="11"/>
        <v>1.5172115576424692E-3</v>
      </c>
      <c r="AQ36" s="41">
        <f t="shared" si="11"/>
        <v>1.1146207643671507E-3</v>
      </c>
      <c r="AR36" s="41">
        <f t="shared" si="11"/>
        <v>2.6393621710313767E-3</v>
      </c>
      <c r="AS36" s="41">
        <f t="shared" si="11"/>
        <v>7.4288400515516847E-4</v>
      </c>
      <c r="AT36" s="41">
        <f t="shared" si="11"/>
        <v>5.5931436383695546E-4</v>
      </c>
      <c r="AU36" s="41">
        <f t="shared" si="11"/>
        <v>1.9896649214365663E-3</v>
      </c>
      <c r="AV36" s="41">
        <f t="shared" si="11"/>
        <v>1.3015930382623427E-3</v>
      </c>
      <c r="AW36" s="41">
        <f t="shared" si="11"/>
        <v>1.2004265132474106E-3</v>
      </c>
      <c r="AX36" s="41">
        <f t="shared" si="11"/>
        <v>6.344793625281198E-4</v>
      </c>
      <c r="AY36" s="41">
        <f t="shared" si="10"/>
        <v>1.1625408324511895E-3</v>
      </c>
      <c r="AZ36" s="41">
        <f t="shared" si="10"/>
        <v>8.9574847786291485E-4</v>
      </c>
      <c r="BA36" s="41">
        <f t="shared" si="10"/>
        <v>1.9706179814889834E-3</v>
      </c>
      <c r="BB36" s="41">
        <f t="shared" si="10"/>
        <v>2.423174012525231E-3</v>
      </c>
      <c r="BC36" s="41">
        <f t="shared" si="10"/>
        <v>1.6876118622554781E-3</v>
      </c>
      <c r="BD36" s="41">
        <f t="shared" si="10"/>
        <v>1.3783046656177739E-3</v>
      </c>
      <c r="BE36" s="41">
        <f t="shared" si="10"/>
        <v>6.9802912432055338E-4</v>
      </c>
      <c r="BF36" s="41">
        <f t="shared" si="9"/>
        <v>1.3863277521221401E-3</v>
      </c>
      <c r="BG36" s="41">
        <f t="shared" si="9"/>
        <v>1.8036173291750557E-3</v>
      </c>
      <c r="BH36" s="52">
        <f t="shared" si="9"/>
        <v>4.4330543454883485E-3</v>
      </c>
      <c r="BI36" s="41">
        <f t="shared" si="9"/>
        <v>5.4481302131018539E-4</v>
      </c>
      <c r="BJ36" s="41">
        <f t="shared" si="9"/>
        <v>1.2857397520638916E-3</v>
      </c>
      <c r="BK36" s="41">
        <f t="shared" si="9"/>
        <v>1.0178654730794076E-3</v>
      </c>
      <c r="BL36" s="41">
        <f t="shared" si="9"/>
        <v>9.5797100377059588E-4</v>
      </c>
      <c r="BR36" s="16"/>
      <c r="BS36" s="17"/>
    </row>
    <row r="37" spans="1:71" x14ac:dyDescent="0.25">
      <c r="A37" s="7">
        <v>42825</v>
      </c>
      <c r="B37" s="14">
        <f>('Project Data'!F37-'Project Data'!F36)/'Project Data'!F36</f>
        <v>5.792420327304048E-2</v>
      </c>
      <c r="C37" s="14">
        <f>('Project Data'!G37-'Project Data'!G36)/'Project Data'!G36</f>
        <v>6.910569105691057E-2</v>
      </c>
      <c r="D37" s="14">
        <f>('Project Data'!H37-'Project Data'!H36)/'Project Data'!H36</f>
        <v>2.0634920634920634E-2</v>
      </c>
      <c r="E37" s="14">
        <f>('Project Data'!I37-'Project Data'!I36)/'Project Data'!I36</f>
        <v>4.3307086614173228E-2</v>
      </c>
      <c r="F37" s="14">
        <f>('Project Data'!J37-'Project Data'!J36)/'Project Data'!J36</f>
        <v>-2.7522935779816515E-2</v>
      </c>
      <c r="G37" s="14">
        <f>('Project Data'!K37-'Project Data'!K36)/'Project Data'!K36</f>
        <v>-4.405286343612335E-2</v>
      </c>
      <c r="H37" s="14">
        <f>('Project Data'!L37-'Project Data'!L36)/'Project Data'!L36</f>
        <v>-9.11854103343465E-3</v>
      </c>
      <c r="I37" s="14">
        <f>('Project Data'!M37-'Project Data'!M36)/'Project Data'!M36</f>
        <v>-4.0322580645160144E-3</v>
      </c>
      <c r="J37" s="14">
        <f>('Project Data'!N37-'Project Data'!N36)/'Project Data'!N36</f>
        <v>-4.3478260869565216E-2</v>
      </c>
      <c r="K37" s="14">
        <f>('Project Data'!O37-'Project Data'!O36)/'Project Data'!O36</f>
        <v>6.2500000000000003E-3</v>
      </c>
      <c r="L37" s="14">
        <f>('Project Data'!P37-'Project Data'!P36)/'Project Data'!P36</f>
        <v>3.6585365853658534E-2</v>
      </c>
      <c r="M37" s="14">
        <f>('Project Data'!Q37-'Project Data'!Q36)/'Project Data'!Q36</f>
        <v>1.6736401673640287E-2</v>
      </c>
      <c r="N37" s="14">
        <f>('Project Data'!R37-'Project Data'!R36)/'Project Data'!R36</f>
        <v>0.12882153122550288</v>
      </c>
      <c r="O37" s="14">
        <f>('Project Data'!S37-'Project Data'!S36)/'Project Data'!S36</f>
        <v>1.6011644832605532E-2</v>
      </c>
      <c r="P37" s="14">
        <f>('Project Data'!T37-'Project Data'!T36)/'Project Data'!T36</f>
        <v>4.8982667671439335E-2</v>
      </c>
      <c r="Q37" s="14">
        <f>('Project Data'!U37-'Project Data'!U36)/'Project Data'!U36</f>
        <v>3.3472803347280457E-2</v>
      </c>
      <c r="R37" s="14">
        <f>('Project Data'!V37-'Project Data'!V36)/'Project Data'!V36</f>
        <v>1.5267175572519083E-2</v>
      </c>
      <c r="S37" s="14">
        <f>('Project Data'!W37-'Project Data'!W36)/'Project Data'!W36</f>
        <v>-2.6690931149529737E-2</v>
      </c>
      <c r="T37" s="14">
        <f>('Project Data'!X37-'Project Data'!X36)/'Project Data'!X36</f>
        <v>-4.2471042471042469E-2</v>
      </c>
      <c r="U37" s="14">
        <f>('Project Data'!Y37-'Project Data'!Y36)/'Project Data'!Y36</f>
        <v>-1.4925373134328358E-2</v>
      </c>
      <c r="V37" s="14">
        <f>('Project Data'!Z37-'Project Data'!Z36)/'Project Data'!Z36</f>
        <v>-1.3409961685823755E-2</v>
      </c>
      <c r="W37" s="14">
        <f>('Project Data'!AA37-'Project Data'!AA36)/'Project Data'!AA36</f>
        <v>1.1293057483632137E-2</v>
      </c>
      <c r="X37" s="14">
        <f>('Project Data'!AB37-'Project Data'!AB36)/'Project Data'!AB36</f>
        <v>8.2943143812709189E-2</v>
      </c>
      <c r="Y37" s="14">
        <f>('Project Data'!AC37-'Project Data'!AC36)/'Project Data'!AC36</f>
        <v>5.6786703601108032E-2</v>
      </c>
      <c r="Z37" s="14">
        <f>('Project Data'!AD37-'Project Data'!AD36)/'Project Data'!AD36</f>
        <v>7.2222222222222215E-2</v>
      </c>
      <c r="AA37" s="14">
        <f>('Project Data'!AE37-'Project Data'!AE36)/'Project Data'!AE36</f>
        <v>-1.5957446808510637E-2</v>
      </c>
      <c r="AB37" s="14">
        <f>('Project Data'!AF37-'Project Data'!AF36)/'Project Data'!AF36</f>
        <v>3.1683686829012833E-2</v>
      </c>
      <c r="AC37" s="14">
        <f>('Project Data'!AG37-'Project Data'!AG36)/'Project Data'!AG36</f>
        <v>1.6359918200409117E-2</v>
      </c>
      <c r="AD37" s="14">
        <f>('Project Data'!AH37-'Project Data'!AH36)/'Project Data'!AH36</f>
        <v>2.9702970297029702E-2</v>
      </c>
      <c r="AE37" s="14">
        <f>('Project Data'!AI37-'Project Data'!AI36)/'Project Data'!AI36</f>
        <v>3.4692635423006692E-2</v>
      </c>
      <c r="AG37" s="30" t="str">
        <v>UNILEVER (UK)</v>
      </c>
      <c r="AH37" s="48">
        <f t="shared" si="7"/>
        <v>27</v>
      </c>
      <c r="AI37" s="41">
        <f t="shared" si="11"/>
        <v>1.1026625398577669E-3</v>
      </c>
      <c r="AJ37" s="41">
        <f t="shared" si="11"/>
        <v>2.6257743041230525E-4</v>
      </c>
      <c r="AK37" s="41">
        <f t="shared" si="11"/>
        <v>6.1269353863697854E-4</v>
      </c>
      <c r="AL37" s="41">
        <f t="shared" si="11"/>
        <v>1.2643817774374796E-3</v>
      </c>
      <c r="AM37" s="41">
        <f t="shared" si="11"/>
        <v>4.9111171844837557E-4</v>
      </c>
      <c r="AN37" s="41">
        <f t="shared" si="11"/>
        <v>4.7722508721326039E-4</v>
      </c>
      <c r="AO37" s="41">
        <f t="shared" si="11"/>
        <v>6.2637943412741928E-4</v>
      </c>
      <c r="AP37" s="41">
        <f t="shared" si="11"/>
        <v>8.9946820893696791E-5</v>
      </c>
      <c r="AQ37" s="41">
        <f t="shared" si="11"/>
        <v>-2.7297656780352742E-4</v>
      </c>
      <c r="AR37" s="41">
        <f t="shared" si="11"/>
        <v>1.5495254251465083E-4</v>
      </c>
      <c r="AS37" s="41">
        <f t="shared" si="11"/>
        <v>8.9271014972175746E-4</v>
      </c>
      <c r="AT37" s="41">
        <f t="shared" si="11"/>
        <v>-6.3869664541682221E-4</v>
      </c>
      <c r="AU37" s="41">
        <f t="shared" si="11"/>
        <v>6.9629656804701232E-4</v>
      </c>
      <c r="AV37" s="41">
        <f t="shared" si="11"/>
        <v>1.8596936871442447E-4</v>
      </c>
      <c r="AW37" s="41">
        <f t="shared" si="11"/>
        <v>1.5333106136174832E-4</v>
      </c>
      <c r="AX37" s="41">
        <f t="shared" si="11"/>
        <v>7.2732283228240193E-4</v>
      </c>
      <c r="AY37" s="41">
        <f t="shared" si="10"/>
        <v>6.5045828659735091E-4</v>
      </c>
      <c r="AZ37" s="41">
        <f t="shared" si="10"/>
        <v>-5.0912586124594358E-5</v>
      </c>
      <c r="BA37" s="41">
        <f t="shared" si="10"/>
        <v>-1.7144403382992916E-5</v>
      </c>
      <c r="BB37" s="41">
        <f t="shared" si="10"/>
        <v>2.2446190556567357E-5</v>
      </c>
      <c r="BC37" s="41">
        <f t="shared" si="10"/>
        <v>5.0057156541181026E-4</v>
      </c>
      <c r="BD37" s="41">
        <f t="shared" si="10"/>
        <v>3.267741181878929E-4</v>
      </c>
      <c r="BE37" s="41">
        <f t="shared" si="10"/>
        <v>5.2791263614921518E-4</v>
      </c>
      <c r="BF37" s="41">
        <f t="shared" si="9"/>
        <v>1.5728417787855536E-4</v>
      </c>
      <c r="BG37" s="41">
        <f t="shared" si="9"/>
        <v>1.4643975456164827E-4</v>
      </c>
      <c r="BH37" s="41">
        <f t="shared" si="9"/>
        <v>5.4481302131018539E-4</v>
      </c>
      <c r="BI37" s="52">
        <f t="shared" si="9"/>
        <v>2.3181678687649622E-3</v>
      </c>
      <c r="BJ37" s="41">
        <f t="shared" si="9"/>
        <v>1.0372896649716151E-3</v>
      </c>
      <c r="BK37" s="41">
        <f t="shared" si="9"/>
        <v>1.2323542394056029E-3</v>
      </c>
      <c r="BL37" s="41">
        <f t="shared" si="9"/>
        <v>3.035718840096136E-5</v>
      </c>
      <c r="BR37" s="16"/>
      <c r="BS37" s="17"/>
    </row>
    <row r="38" spans="1:71" x14ac:dyDescent="0.25">
      <c r="A38" s="7">
        <v>42853</v>
      </c>
      <c r="B38" s="14">
        <f>('Project Data'!F38-'Project Data'!F37)/'Project Data'!F37</f>
        <v>-5.5973946672094446E-2</v>
      </c>
      <c r="C38" s="14">
        <f>('Project Data'!G38-'Project Data'!G37)/'Project Data'!G37</f>
        <v>-1.5209125475285171E-2</v>
      </c>
      <c r="D38" s="14">
        <f>('Project Data'!H38-'Project Data'!H37)/'Project Data'!H37</f>
        <v>-2.4883359253499222E-2</v>
      </c>
      <c r="E38" s="14">
        <f>('Project Data'!I38-'Project Data'!I37)/'Project Data'!I37</f>
        <v>-1.6037735849056604E-2</v>
      </c>
      <c r="F38" s="14">
        <f>('Project Data'!J38-'Project Data'!J37)/'Project Data'!J37</f>
        <v>-4.0880503144654086E-2</v>
      </c>
      <c r="G38" s="14">
        <f>('Project Data'!K38-'Project Data'!K37)/'Project Data'!K37</f>
        <v>-8.755760368663594E-2</v>
      </c>
      <c r="H38" s="14">
        <f>('Project Data'!L38-'Project Data'!L37)/'Project Data'!L37</f>
        <v>4.6012269938650305E-2</v>
      </c>
      <c r="I38" s="14">
        <f>('Project Data'!M38-'Project Data'!M37)/'Project Data'!M37</f>
        <v>-4.0485829959515315E-3</v>
      </c>
      <c r="J38" s="14">
        <f>('Project Data'!N38-'Project Data'!N37)/'Project Data'!N37</f>
        <v>4.5454545454545456E-2</v>
      </c>
      <c r="K38" s="14">
        <f>('Project Data'!O38-'Project Data'!O37)/'Project Data'!O37</f>
        <v>9.0062111801242239E-2</v>
      </c>
      <c r="L38" s="14">
        <f>('Project Data'!P38-'Project Data'!P37)/'Project Data'!P37</f>
        <v>-1.3903743315507899E-2</v>
      </c>
      <c r="M38" s="14">
        <f>('Project Data'!Q38-'Project Data'!Q37)/'Project Data'!Q37</f>
        <v>9.8765432098765302E-2</v>
      </c>
      <c r="N38" s="14">
        <f>('Project Data'!R38-'Project Data'!R37)/'Project Data'!R37</f>
        <v>-3.472222222222222E-3</v>
      </c>
      <c r="O38" s="14">
        <f>('Project Data'!S38-'Project Data'!S37)/'Project Data'!S37</f>
        <v>0.11270296084049666</v>
      </c>
      <c r="P38" s="14">
        <f>('Project Data'!T38-'Project Data'!T37)/'Project Data'!T37</f>
        <v>1.7959770114942528E-2</v>
      </c>
      <c r="Q38" s="14">
        <f>('Project Data'!U38-'Project Data'!U37)/'Project Data'!U37</f>
        <v>8.0971659919028324E-3</v>
      </c>
      <c r="R38" s="14">
        <f>('Project Data'!V38-'Project Data'!V37)/'Project Data'!V37</f>
        <v>5.0125313283208163E-2</v>
      </c>
      <c r="S38" s="14">
        <f>('Project Data'!W38-'Project Data'!W37)/'Project Data'!W37</f>
        <v>-4.5808663134933134E-2</v>
      </c>
      <c r="T38" s="14">
        <f>('Project Data'!X38-'Project Data'!X37)/'Project Data'!X37</f>
        <v>8.8709677419354843E-2</v>
      </c>
      <c r="U38" s="14">
        <f>('Project Data'!Y38-'Project Data'!Y37)/'Project Data'!Y37</f>
        <v>4.1666666666666664E-2</v>
      </c>
      <c r="V38" s="14">
        <f>('Project Data'!Z38-'Project Data'!Z37)/'Project Data'!Z37</f>
        <v>5.2427184466019419E-2</v>
      </c>
      <c r="W38" s="14">
        <f>('Project Data'!AA38-'Project Data'!AA37)/'Project Data'!AA37</f>
        <v>-4.5285277297513138E-2</v>
      </c>
      <c r="X38" s="14">
        <f>('Project Data'!AB38-'Project Data'!AB37)/'Project Data'!AB37</f>
        <v>1.297096973440367E-2</v>
      </c>
      <c r="Y38" s="14">
        <f>('Project Data'!AC38-'Project Data'!AC37)/'Project Data'!AC37</f>
        <v>-5.5045871559633031E-2</v>
      </c>
      <c r="Z38" s="14">
        <f>('Project Data'!AD38-'Project Data'!AD37)/'Project Data'!AD37</f>
        <v>3.6269430051813469E-2</v>
      </c>
      <c r="AA38" s="14">
        <f>('Project Data'!AE38-'Project Data'!AE37)/'Project Data'!AE37</f>
        <v>-1.0810810810810811E-2</v>
      </c>
      <c r="AB38" s="14">
        <f>('Project Data'!AF38-'Project Data'!AF37)/'Project Data'!AF37</f>
        <v>8.1218274111675131E-3</v>
      </c>
      <c r="AC38" s="14">
        <f>('Project Data'!AG38-'Project Data'!AG37)/'Project Data'!AG37</f>
        <v>-2.1126760563380281E-2</v>
      </c>
      <c r="AD38" s="14">
        <f>('Project Data'!AH38-'Project Data'!AH37)/'Project Data'!AH37</f>
        <v>-4.3269230769230768E-2</v>
      </c>
      <c r="AE38" s="14">
        <f>('Project Data'!AI38-'Project Data'!AI37)/'Project Data'!AI37</f>
        <v>1.9705882352941177E-2</v>
      </c>
      <c r="AG38" s="30" t="str">
        <v xml:space="preserve">UNITED UTILITIES GROUP </v>
      </c>
      <c r="AH38" s="48">
        <f t="shared" si="7"/>
        <v>28</v>
      </c>
      <c r="AI38" s="41">
        <f t="shared" si="11"/>
        <v>6.8216266595530798E-4</v>
      </c>
      <c r="AJ38" s="41">
        <f t="shared" si="11"/>
        <v>5.9230583779510109E-4</v>
      </c>
      <c r="AK38" s="41">
        <f t="shared" si="11"/>
        <v>4.573952329505925E-4</v>
      </c>
      <c r="AL38" s="41">
        <f t="shared" si="11"/>
        <v>8.0480999036326413E-4</v>
      </c>
      <c r="AM38" s="41">
        <f t="shared" si="11"/>
        <v>8.006198677543377E-4</v>
      </c>
      <c r="AN38" s="41">
        <f t="shared" si="11"/>
        <v>9.9267161487767144E-4</v>
      </c>
      <c r="AO38" s="41">
        <f t="shared" si="11"/>
        <v>4.0186840904981984E-4</v>
      </c>
      <c r="AP38" s="41">
        <f t="shared" si="11"/>
        <v>8.3002534521091733E-4</v>
      </c>
      <c r="AQ38" s="41">
        <f t="shared" si="11"/>
        <v>3.5803998954630269E-4</v>
      </c>
      <c r="AR38" s="41">
        <f t="shared" si="11"/>
        <v>9.3560040094885699E-4</v>
      </c>
      <c r="AS38" s="41">
        <f t="shared" si="11"/>
        <v>1.9216898856124723E-3</v>
      </c>
      <c r="AT38" s="41">
        <f t="shared" si="11"/>
        <v>5.228995173942894E-5</v>
      </c>
      <c r="AU38" s="41">
        <f t="shared" si="11"/>
        <v>9.659823632161233E-4</v>
      </c>
      <c r="AV38" s="41">
        <f t="shared" si="11"/>
        <v>1.2500501944759062E-3</v>
      </c>
      <c r="AW38" s="41">
        <f t="shared" si="11"/>
        <v>3.8225390643936317E-4</v>
      </c>
      <c r="AX38" s="41">
        <f t="shared" si="11"/>
        <v>5.8436967433472559E-4</v>
      </c>
      <c r="AY38" s="41">
        <f t="shared" si="10"/>
        <v>1.0417301928573571E-3</v>
      </c>
      <c r="AZ38" s="41">
        <f t="shared" si="10"/>
        <v>4.2975187304991293E-4</v>
      </c>
      <c r="BA38" s="41">
        <f t="shared" si="10"/>
        <v>2.2263816786272285E-4</v>
      </c>
      <c r="BB38" s="41">
        <f t="shared" si="10"/>
        <v>1.0469582629491351E-3</v>
      </c>
      <c r="BC38" s="41">
        <f t="shared" si="10"/>
        <v>8.6115143090221625E-4</v>
      </c>
      <c r="BD38" s="41">
        <f t="shared" si="10"/>
        <v>1.5860780902217969E-4</v>
      </c>
      <c r="BE38" s="41">
        <f t="shared" si="10"/>
        <v>2.9265208172182762E-4</v>
      </c>
      <c r="BF38" s="41">
        <f t="shared" si="9"/>
        <v>-3.8881710961648447E-4</v>
      </c>
      <c r="BG38" s="41">
        <f t="shared" si="9"/>
        <v>1.5694170249619412E-3</v>
      </c>
      <c r="BH38" s="41">
        <f t="shared" si="9"/>
        <v>1.2857397520638916E-3</v>
      </c>
      <c r="BI38" s="41">
        <f t="shared" si="9"/>
        <v>1.0372896649716151E-3</v>
      </c>
      <c r="BJ38" s="52">
        <f t="shared" si="9"/>
        <v>2.9379629274353769E-3</v>
      </c>
      <c r="BK38" s="41">
        <f t="shared" si="9"/>
        <v>9.6991005633386145E-4</v>
      </c>
      <c r="BL38" s="41">
        <f t="shared" si="9"/>
        <v>4.8885626864322276E-4</v>
      </c>
      <c r="BS38" s="17"/>
    </row>
    <row r="39" spans="1:71" x14ac:dyDescent="0.25">
      <c r="A39" s="7">
        <v>42886</v>
      </c>
      <c r="B39" s="14">
        <f>('Project Data'!F39-'Project Data'!F38)/'Project Data'!F38</f>
        <v>0.12850366537300562</v>
      </c>
      <c r="C39" s="14">
        <f>('Project Data'!G39-'Project Data'!G38)/'Project Data'!G38</f>
        <v>1.9305019305019305E-3</v>
      </c>
      <c r="D39" s="14">
        <f>('Project Data'!H39-'Project Data'!H38)/'Project Data'!H38</f>
        <v>6.0606060606060608E-2</v>
      </c>
      <c r="E39" s="14">
        <f>('Project Data'!I39-'Project Data'!I38)/'Project Data'!I38</f>
        <v>6.0402684563758392E-2</v>
      </c>
      <c r="F39" s="14">
        <f>('Project Data'!J39-'Project Data'!J38)/'Project Data'!J38</f>
        <v>1.6393442622950821E-2</v>
      </c>
      <c r="G39" s="14">
        <f>('Project Data'!K39-'Project Data'!K38)/'Project Data'!K38</f>
        <v>2.525252525252511E-2</v>
      </c>
      <c r="H39" s="14">
        <f>('Project Data'!L39-'Project Data'!L38)/'Project Data'!L38</f>
        <v>-4.6920821114369501E-2</v>
      </c>
      <c r="I39" s="14">
        <f>('Project Data'!M39-'Project Data'!M38)/'Project Data'!M38</f>
        <v>2.4390243902439025E-2</v>
      </c>
      <c r="J39" s="14">
        <f>('Project Data'!N39-'Project Data'!N38)/'Project Data'!N38</f>
        <v>2.8985507246376812E-2</v>
      </c>
      <c r="K39" s="14">
        <f>('Project Data'!O39-'Project Data'!O38)/'Project Data'!O38</f>
        <v>4.2735042735042736E-2</v>
      </c>
      <c r="L39" s="14">
        <f>('Project Data'!P39-'Project Data'!P38)/'Project Data'!P38</f>
        <v>8.568329718004325E-2</v>
      </c>
      <c r="M39" s="14">
        <f>('Project Data'!Q39-'Project Data'!Q38)/'Project Data'!Q38</f>
        <v>-2.247191011235955E-2</v>
      </c>
      <c r="N39" s="14">
        <f>('Project Data'!R39-'Project Data'!R38)/'Project Data'!R38</f>
        <v>1.2775842044134728E-2</v>
      </c>
      <c r="O39" s="14">
        <f>('Project Data'!S39-'Project Data'!S38)/'Project Data'!S38</f>
        <v>5.3648068669527899E-2</v>
      </c>
      <c r="P39" s="14">
        <f>('Project Data'!T39-'Project Data'!T38)/'Project Data'!T38</f>
        <v>1.1291460832745237E-2</v>
      </c>
      <c r="Q39" s="14">
        <f>('Project Data'!U39-'Project Data'!U38)/'Project Data'!U38</f>
        <v>6.8273092369477789E-2</v>
      </c>
      <c r="R39" s="14">
        <f>('Project Data'!V39-'Project Data'!V38)/'Project Data'!V38</f>
        <v>3.5799522673030888E-2</v>
      </c>
      <c r="S39" s="14">
        <f>('Project Data'!W39-'Project Data'!W38)/'Project Data'!W38</f>
        <v>1.3063357282821686E-2</v>
      </c>
      <c r="T39" s="14">
        <f>('Project Data'!X39-'Project Data'!X38)/'Project Data'!X38</f>
        <v>6.6666666666666666E-2</v>
      </c>
      <c r="U39" s="14">
        <f>('Project Data'!Y39-'Project Data'!Y38)/'Project Data'!Y38</f>
        <v>2.181818181818182E-2</v>
      </c>
      <c r="V39" s="14">
        <f>('Project Data'!Z39-'Project Data'!Z38)/'Project Data'!Z38</f>
        <v>-9.2250922509225092E-3</v>
      </c>
      <c r="W39" s="14">
        <f>('Project Data'!AA39-'Project Data'!AA38)/'Project Data'!AA38</f>
        <v>4.6572602712464981E-2</v>
      </c>
      <c r="X39" s="14">
        <f>('Project Data'!AB39-'Project Data'!AB38)/'Project Data'!AB38</f>
        <v>-2.2560975609755961E-2</v>
      </c>
      <c r="Y39" s="14">
        <f>('Project Data'!AC39-'Project Data'!AC38)/'Project Data'!AC38</f>
        <v>1.5256588072122053E-2</v>
      </c>
      <c r="Z39" s="14">
        <f>('Project Data'!AD39-'Project Data'!AD38)/'Project Data'!AD38</f>
        <v>1.4999999999999857E-2</v>
      </c>
      <c r="AA39" s="14">
        <f>('Project Data'!AE39-'Project Data'!AE38)/'Project Data'!AE38</f>
        <v>0</v>
      </c>
      <c r="AB39" s="14">
        <f>('Project Data'!AF39-'Project Data'!AF38)/'Project Data'!AF38</f>
        <v>9.0634441087613288E-2</v>
      </c>
      <c r="AC39" s="14">
        <f>('Project Data'!AG39-'Project Data'!AG38)/'Project Data'!AG38</f>
        <v>5.7553956834532377E-2</v>
      </c>
      <c r="AD39" s="14">
        <f>('Project Data'!AH39-'Project Data'!AH38)/'Project Data'!AH38</f>
        <v>0.16080402010050251</v>
      </c>
      <c r="AE39" s="14">
        <f>('Project Data'!AI39-'Project Data'!AI38)/'Project Data'!AI38</f>
        <v>6.3167003172771852E-2</v>
      </c>
      <c r="AG39" s="30" t="str">
        <v xml:space="preserve">VODAFONE GROUP </v>
      </c>
      <c r="AH39" s="48">
        <f t="shared" si="7"/>
        <v>29</v>
      </c>
      <c r="AI39" s="41">
        <f t="shared" si="11"/>
        <v>8.17014737695902E-4</v>
      </c>
      <c r="AJ39" s="41">
        <f t="shared" si="11"/>
        <v>1.8489502363001971E-3</v>
      </c>
      <c r="AK39" s="41">
        <f t="shared" si="11"/>
        <v>1.5740873487451396E-3</v>
      </c>
      <c r="AL39" s="41">
        <f t="shared" si="11"/>
        <v>2.0878293323071781E-3</v>
      </c>
      <c r="AM39" s="41">
        <f t="shared" si="11"/>
        <v>3.2387850458955201E-3</v>
      </c>
      <c r="AN39" s="41">
        <f t="shared" si="11"/>
        <v>1.1617951995515881E-3</v>
      </c>
      <c r="AO39" s="41">
        <f t="shared" si="11"/>
        <v>1.6649438293461646E-3</v>
      </c>
      <c r="AP39" s="41">
        <f t="shared" si="11"/>
        <v>1.6322529862543046E-3</v>
      </c>
      <c r="AQ39" s="41">
        <f t="shared" si="11"/>
        <v>1.8915104462260775E-3</v>
      </c>
      <c r="AR39" s="41">
        <f t="shared" si="11"/>
        <v>2.6246144553567926E-3</v>
      </c>
      <c r="AS39" s="41">
        <f t="shared" si="11"/>
        <v>9.2864745900468734E-4</v>
      </c>
      <c r="AT39" s="41">
        <f t="shared" si="11"/>
        <v>1.5369895289640736E-3</v>
      </c>
      <c r="AU39" s="41">
        <f t="shared" si="11"/>
        <v>1.4641294248110902E-3</v>
      </c>
      <c r="AV39" s="41">
        <f t="shared" si="11"/>
        <v>1.7280855284098268E-3</v>
      </c>
      <c r="AW39" s="41">
        <f t="shared" si="11"/>
        <v>1.4692564525691223E-3</v>
      </c>
      <c r="AX39" s="41">
        <f t="shared" si="11"/>
        <v>7.4793033334156036E-4</v>
      </c>
      <c r="AY39" s="41">
        <f t="shared" si="10"/>
        <v>1.0103473920703818E-3</v>
      </c>
      <c r="AZ39" s="41">
        <f t="shared" si="10"/>
        <v>2.4825517146503077E-4</v>
      </c>
      <c r="BA39" s="41">
        <f t="shared" si="10"/>
        <v>2.2083245137442661E-3</v>
      </c>
      <c r="BB39" s="41">
        <f t="shared" si="10"/>
        <v>8.1745637234094989E-4</v>
      </c>
      <c r="BC39" s="41">
        <f t="shared" si="10"/>
        <v>2.03763333810236E-3</v>
      </c>
      <c r="BD39" s="41">
        <f t="shared" si="10"/>
        <v>1.7215969923101316E-3</v>
      </c>
      <c r="BE39" s="41">
        <f t="shared" si="10"/>
        <v>1.134382817486339E-3</v>
      </c>
      <c r="BF39" s="41">
        <f t="shared" si="9"/>
        <v>2.4064768992094567E-3</v>
      </c>
      <c r="BG39" s="41">
        <f t="shared" si="9"/>
        <v>2.6155091504907742E-3</v>
      </c>
      <c r="BH39" s="41">
        <f t="shared" si="9"/>
        <v>1.0178654730794076E-3</v>
      </c>
      <c r="BI39" s="41">
        <f t="shared" si="9"/>
        <v>1.2323542394056029E-3</v>
      </c>
      <c r="BJ39" s="41">
        <f t="shared" si="9"/>
        <v>9.6991005633386145E-4</v>
      </c>
      <c r="BK39" s="52">
        <f t="shared" si="9"/>
        <v>5.13078688834294E-3</v>
      </c>
      <c r="BL39" s="41">
        <f t="shared" si="9"/>
        <v>1.7675194417373435E-3</v>
      </c>
      <c r="BS39" s="11"/>
    </row>
    <row r="40" spans="1:71" x14ac:dyDescent="0.25">
      <c r="A40" s="7">
        <v>42916</v>
      </c>
      <c r="B40" s="14">
        <f>('Project Data'!F40-'Project Data'!F39)/'Project Data'!F39</f>
        <v>-1.8914787925105082E-2</v>
      </c>
      <c r="C40" s="14">
        <f>('Project Data'!G40-'Project Data'!G39)/'Project Data'!G39</f>
        <v>1.9267822736030828E-3</v>
      </c>
      <c r="D40" s="14">
        <f>('Project Data'!H40-'Project Data'!H39)/'Project Data'!H39</f>
        <v>-4.6616541353383459E-2</v>
      </c>
      <c r="E40" s="14">
        <f>('Project Data'!I40-'Project Data'!I39)/'Project Data'!I39</f>
        <v>-5.3526220614828209E-2</v>
      </c>
      <c r="F40" s="14">
        <f>('Project Data'!J40-'Project Data'!J39)/'Project Data'!J39</f>
        <v>-4.8387096774193547E-2</v>
      </c>
      <c r="G40" s="14">
        <f>('Project Data'!K40-'Project Data'!K39)/'Project Data'!K39</f>
        <v>-1.4778325123152572E-2</v>
      </c>
      <c r="H40" s="14">
        <f>('Project Data'!L40-'Project Data'!L39)/'Project Data'!L39</f>
        <v>-7.3846153846153853E-2</v>
      </c>
      <c r="I40" s="14">
        <f>('Project Data'!M40-'Project Data'!M39)/'Project Data'!M39</f>
        <v>2.3809523809523808E-2</v>
      </c>
      <c r="J40" s="14">
        <f>('Project Data'!N40-'Project Data'!N39)/'Project Data'!N39</f>
        <v>-7.0422535211267609E-2</v>
      </c>
      <c r="K40" s="14">
        <f>('Project Data'!O40-'Project Data'!O39)/'Project Data'!O39</f>
        <v>-0.12841530054644809</v>
      </c>
      <c r="L40" s="14">
        <f>('Project Data'!P40-'Project Data'!P39)/'Project Data'!P39</f>
        <v>-0.12587412587412589</v>
      </c>
      <c r="M40" s="14">
        <f>('Project Data'!Q40-'Project Data'!Q39)/'Project Data'!Q39</f>
        <v>-4.9808429118773943E-2</v>
      </c>
      <c r="N40" s="14">
        <f>('Project Data'!R40-'Project Data'!R39)/'Project Data'!R39</f>
        <v>-0.11559633027522936</v>
      </c>
      <c r="O40" s="14">
        <f>('Project Data'!S40-'Project Data'!S39)/'Project Data'!S39</f>
        <v>-8.6761710794297356E-2</v>
      </c>
      <c r="P40" s="14">
        <f>('Project Data'!T40-'Project Data'!T39)/'Project Data'!T39</f>
        <v>1.465457083042568E-2</v>
      </c>
      <c r="Q40" s="14">
        <f>('Project Data'!U40-'Project Data'!U39)/'Project Data'!U39</f>
        <v>2.6315789473684209E-2</v>
      </c>
      <c r="R40" s="14">
        <f>('Project Data'!V40-'Project Data'!V39)/'Project Data'!V39</f>
        <v>-2.0737327188940093E-2</v>
      </c>
      <c r="S40" s="14">
        <f>('Project Data'!W40-'Project Data'!W39)/'Project Data'!W39</f>
        <v>4.5132172791747263E-2</v>
      </c>
      <c r="T40" s="14">
        <f>('Project Data'!X40-'Project Data'!X39)/'Project Data'!X39</f>
        <v>2.7777777777777776E-2</v>
      </c>
      <c r="U40" s="14">
        <f>('Project Data'!Y40-'Project Data'!Y39)/'Project Data'!Y39</f>
        <v>-0.10320284697508897</v>
      </c>
      <c r="V40" s="14">
        <f>('Project Data'!Z40-'Project Data'!Z39)/'Project Data'!Z39</f>
        <v>-1.6759776536312849E-2</v>
      </c>
      <c r="W40" s="14">
        <f>('Project Data'!AA40-'Project Data'!AA39)/'Project Data'!AA39</f>
        <v>-3.015796804510398E-2</v>
      </c>
      <c r="X40" s="14">
        <f>('Project Data'!AB40-'Project Data'!AB39)/'Project Data'!AB39</f>
        <v>-3.7429819089207735E-3</v>
      </c>
      <c r="Y40" s="14">
        <f>('Project Data'!AC40-'Project Data'!AC39)/'Project Data'!AC39</f>
        <v>6.1475409836065573E-2</v>
      </c>
      <c r="Z40" s="14">
        <f>('Project Data'!AD40-'Project Data'!AD39)/'Project Data'!AD39</f>
        <v>-0.13300492610837425</v>
      </c>
      <c r="AA40" s="14">
        <f>('Project Data'!AE40-'Project Data'!AE39)/'Project Data'!AE39</f>
        <v>-7.650273224043716E-2</v>
      </c>
      <c r="AB40" s="14">
        <f>('Project Data'!AF40-'Project Data'!AF39)/'Project Data'!AF39</f>
        <v>-4.0858725761772852E-2</v>
      </c>
      <c r="AC40" s="14">
        <f>('Project Data'!AG40-'Project Data'!AG39)/'Project Data'!AG39</f>
        <v>-0.15646258503401361</v>
      </c>
      <c r="AD40" s="14">
        <f>('Project Data'!AH40-'Project Data'!AH39)/'Project Data'!AH39</f>
        <v>-5.6277056277056155E-2</v>
      </c>
      <c r="AE40" s="14">
        <f>('Project Data'!AI40-'Project Data'!AI39)/'Project Data'!AI39</f>
        <v>-7.5420510037981559E-2</v>
      </c>
      <c r="AG40" s="30" t="str">
        <v>WHITBREAD</v>
      </c>
      <c r="AH40" s="48">
        <f t="shared" si="7"/>
        <v>30</v>
      </c>
      <c r="AI40" s="41">
        <f t="shared" si="11"/>
        <v>3.1868355906220885E-4</v>
      </c>
      <c r="AJ40" s="41">
        <f t="shared" si="11"/>
        <v>2.5332568549795054E-3</v>
      </c>
      <c r="AK40" s="41">
        <f t="shared" si="11"/>
        <v>1.2806214539546907E-3</v>
      </c>
      <c r="AL40" s="41">
        <f t="shared" si="11"/>
        <v>5.5671222480824798E-4</v>
      </c>
      <c r="AM40" s="41">
        <f t="shared" si="11"/>
        <v>1.6245984655696923E-3</v>
      </c>
      <c r="AN40" s="41">
        <f t="shared" si="11"/>
        <v>2.2376255212219576E-3</v>
      </c>
      <c r="AO40" s="41">
        <f t="shared" si="11"/>
        <v>1.0117398564918046E-3</v>
      </c>
      <c r="AP40" s="41">
        <f t="shared" si="11"/>
        <v>3.627401309643659E-3</v>
      </c>
      <c r="AQ40" s="41">
        <f t="shared" si="11"/>
        <v>3.8701933868743716E-3</v>
      </c>
      <c r="AR40" s="41">
        <f t="shared" si="11"/>
        <v>4.156422074704901E-3</v>
      </c>
      <c r="AS40" s="41">
        <f t="shared" si="11"/>
        <v>-1.6550129626911813E-4</v>
      </c>
      <c r="AT40" s="41">
        <f t="shared" si="11"/>
        <v>4.0365349845358387E-3</v>
      </c>
      <c r="AU40" s="41">
        <f t="shared" si="11"/>
        <v>2.5600182295948326E-3</v>
      </c>
      <c r="AV40" s="41">
        <f t="shared" si="11"/>
        <v>3.2955243613249233E-3</v>
      </c>
      <c r="AW40" s="41">
        <f t="shared" si="11"/>
        <v>3.0939764244958599E-3</v>
      </c>
      <c r="AX40" s="41">
        <f t="shared" si="11"/>
        <v>2.9621351648065905E-4</v>
      </c>
      <c r="AY40" s="41">
        <f t="shared" si="10"/>
        <v>2.166576381474045E-3</v>
      </c>
      <c r="AZ40" s="41">
        <f t="shared" si="10"/>
        <v>8.3518533756904466E-4</v>
      </c>
      <c r="BA40" s="41">
        <f t="shared" si="10"/>
        <v>4.5483827439761143E-3</v>
      </c>
      <c r="BB40" s="41">
        <f t="shared" si="10"/>
        <v>1.803911365944616E-3</v>
      </c>
      <c r="BC40" s="41">
        <f t="shared" si="10"/>
        <v>2.6769588406887345E-3</v>
      </c>
      <c r="BD40" s="41">
        <f t="shared" si="10"/>
        <v>2.1721847966035268E-3</v>
      </c>
      <c r="BE40" s="41">
        <f t="shared" si="10"/>
        <v>1.3814799450232106E-3</v>
      </c>
      <c r="BF40" s="41">
        <f t="shared" si="9"/>
        <v>2.4815280465375696E-3</v>
      </c>
      <c r="BG40" s="41">
        <f t="shared" si="9"/>
        <v>5.0233586583883121E-3</v>
      </c>
      <c r="BH40" s="41">
        <f t="shared" si="9"/>
        <v>9.5797100377059588E-4</v>
      </c>
      <c r="BI40" s="41">
        <f t="shared" si="9"/>
        <v>3.035718840096136E-5</v>
      </c>
      <c r="BJ40" s="41">
        <f t="shared" si="9"/>
        <v>4.8885626864322276E-4</v>
      </c>
      <c r="BK40" s="41">
        <f t="shared" si="9"/>
        <v>1.7675194417373435E-3</v>
      </c>
      <c r="BL40" s="52">
        <f t="shared" si="9"/>
        <v>6.7785778815098599E-3</v>
      </c>
    </row>
    <row r="41" spans="1:71" x14ac:dyDescent="0.25">
      <c r="A41" s="7">
        <v>42947</v>
      </c>
      <c r="B41" s="14">
        <f>('Project Data'!F41-'Project Data'!F40)/'Project Data'!F40</f>
        <v>-0.11022395326192795</v>
      </c>
      <c r="C41" s="14">
        <f>('Project Data'!G41-'Project Data'!G40)/'Project Data'!G40</f>
        <v>2.5000000000000001E-2</v>
      </c>
      <c r="D41" s="14">
        <f>('Project Data'!H41-'Project Data'!H40)/'Project Data'!H40</f>
        <v>-5.0473186119873815E-2</v>
      </c>
      <c r="E41" s="14">
        <f>('Project Data'!I41-'Project Data'!I40)/'Project Data'!I40</f>
        <v>-9.9541459686664113E-2</v>
      </c>
      <c r="F41" s="14">
        <f>('Project Data'!J41-'Project Data'!J40)/'Project Data'!J40</f>
        <v>6.4406779661016947E-2</v>
      </c>
      <c r="G41" s="14">
        <f>('Project Data'!K41-'Project Data'!K40)/'Project Data'!K40</f>
        <v>-0.01</v>
      </c>
      <c r="H41" s="14">
        <f>('Project Data'!L41-'Project Data'!L40)/'Project Data'!L40</f>
        <v>-2.3255813953488372E-2</v>
      </c>
      <c r="I41" s="14">
        <f>('Project Data'!M41-'Project Data'!M40)/'Project Data'!M40</f>
        <v>3.875968992248062E-2</v>
      </c>
      <c r="J41" s="14">
        <f>('Project Data'!N41-'Project Data'!N40)/'Project Data'!N40</f>
        <v>0</v>
      </c>
      <c r="K41" s="14">
        <f>('Project Data'!O41-'Project Data'!O40)/'Project Data'!O40</f>
        <v>-3.4482758620689655E-2</v>
      </c>
      <c r="L41" s="14">
        <f>('Project Data'!P41-'Project Data'!P40)/'Project Data'!P40</f>
        <v>-1.6E-2</v>
      </c>
      <c r="M41" s="14">
        <f>('Project Data'!Q41-'Project Data'!Q40)/'Project Data'!Q40</f>
        <v>8.0645161290322578E-3</v>
      </c>
      <c r="N41" s="14">
        <f>('Project Data'!R41-'Project Data'!R40)/'Project Data'!R40</f>
        <v>2.4377593360995851E-2</v>
      </c>
      <c r="O41" s="14">
        <f>('Project Data'!S41-'Project Data'!S40)/'Project Data'!S40</f>
        <v>0.11685994647636039</v>
      </c>
      <c r="P41" s="14">
        <f>('Project Data'!T41-'Project Data'!T40)/'Project Data'!T40</f>
        <v>4.951856946354883E-2</v>
      </c>
      <c r="Q41" s="14">
        <f>('Project Data'!U41-'Project Data'!U40)/'Project Data'!U40</f>
        <v>6.5934065934065936E-2</v>
      </c>
      <c r="R41" s="14">
        <f>('Project Data'!V41-'Project Data'!V40)/'Project Data'!V40</f>
        <v>-9.4117647058823521E-3</v>
      </c>
      <c r="S41" s="14">
        <f>('Project Data'!W41-'Project Data'!W40)/'Project Data'!W40</f>
        <v>8.5749537322640484E-2</v>
      </c>
      <c r="T41" s="14">
        <f>('Project Data'!X41-'Project Data'!X40)/'Project Data'!X40</f>
        <v>-3.3783783783783786E-3</v>
      </c>
      <c r="U41" s="14">
        <f>('Project Data'!Y41-'Project Data'!Y40)/'Project Data'!Y40</f>
        <v>-2.7777777777777665E-2</v>
      </c>
      <c r="V41" s="14">
        <f>('Project Data'!Z41-'Project Data'!Z40)/'Project Data'!Z40</f>
        <v>0.10984848484848485</v>
      </c>
      <c r="W41" s="14">
        <f>('Project Data'!AA41-'Project Data'!AA40)/'Project Data'!AA40</f>
        <v>4.8315074871945661E-2</v>
      </c>
      <c r="X41" s="14">
        <f>('Project Data'!AB41-'Project Data'!AB40)/'Project Data'!AB40</f>
        <v>-3.8822792736380715E-2</v>
      </c>
      <c r="Y41" s="14">
        <f>('Project Data'!AC41-'Project Data'!AC40)/'Project Data'!AC40</f>
        <v>9.0090090090090238E-2</v>
      </c>
      <c r="Z41" s="14">
        <f>('Project Data'!AD41-'Project Data'!AD40)/'Project Data'!AD40</f>
        <v>7.9545454545454544E-2</v>
      </c>
      <c r="AA41" s="14">
        <f>('Project Data'!AE41-'Project Data'!AE40)/'Project Data'!AE40</f>
        <v>2.9585798816568046E-2</v>
      </c>
      <c r="AB41" s="14">
        <f>('Project Data'!AF41-'Project Data'!AF40)/'Project Data'!AF40</f>
        <v>3.9951865222623346E-2</v>
      </c>
      <c r="AC41" s="14">
        <f>('Project Data'!AG41-'Project Data'!AG40)/'Project Data'!AG40</f>
        <v>3.4562211981566823E-2</v>
      </c>
      <c r="AD41" s="14">
        <f>('Project Data'!AH41-'Project Data'!AH40)/'Project Data'!AH40</f>
        <v>1.8348623853211007E-2</v>
      </c>
      <c r="AE41" s="14">
        <f>('Project Data'!AI41-'Project Data'!AI40)/'Project Data'!AI40</f>
        <v>-2.9929577464788731E-2</v>
      </c>
      <c r="AI41" s="95"/>
      <c r="AJ41" s="18"/>
      <c r="BS41" s="16"/>
    </row>
    <row r="42" spans="1:71" x14ac:dyDescent="0.25">
      <c r="A42" s="7">
        <v>42978</v>
      </c>
      <c r="B42" s="14">
        <f>('Project Data'!F42-'Project Data'!F41)/'Project Data'!F41</f>
        <v>-6.128255635806522E-3</v>
      </c>
      <c r="C42" s="14">
        <f>('Project Data'!G42-'Project Data'!G41)/'Project Data'!G41</f>
        <v>-3.1894934333958722E-2</v>
      </c>
      <c r="D42" s="14">
        <f>('Project Data'!H42-'Project Data'!H41)/'Project Data'!H41</f>
        <v>8.3056478405315621E-3</v>
      </c>
      <c r="E42" s="14">
        <f>('Project Data'!I42-'Project Data'!I41)/'Project Data'!I41</f>
        <v>2.503713133884999E-2</v>
      </c>
      <c r="F42" s="14">
        <f>('Project Data'!J42-'Project Data'!J41)/'Project Data'!J41</f>
        <v>-6.6878980891719744E-2</v>
      </c>
      <c r="G42" s="14">
        <f>('Project Data'!K42-'Project Data'!K41)/'Project Data'!K41</f>
        <v>1.0101010101010102E-2</v>
      </c>
      <c r="H42" s="14">
        <f>('Project Data'!L42-'Project Data'!L41)/'Project Data'!L41</f>
        <v>1.7006802721088437E-2</v>
      </c>
      <c r="I42" s="14">
        <f>('Project Data'!M42-'Project Data'!M41)/'Project Data'!M41</f>
        <v>-2.9850746268656716E-2</v>
      </c>
      <c r="J42" s="14">
        <f>('Project Data'!N42-'Project Data'!N41)/'Project Data'!N41</f>
        <v>-3.0303030303030304E-2</v>
      </c>
      <c r="K42" s="14">
        <f>('Project Data'!O42-'Project Data'!O41)/'Project Data'!O41</f>
        <v>-6.4935064935064939E-3</v>
      </c>
      <c r="L42" s="14">
        <f>('Project Data'!P42-'Project Data'!P41)/'Project Data'!P41</f>
        <v>4.0650406504065172E-2</v>
      </c>
      <c r="M42" s="14">
        <f>('Project Data'!Q42-'Project Data'!Q41)/'Project Data'!Q41</f>
        <v>1.1999999999999886E-2</v>
      </c>
      <c r="N42" s="14">
        <f>('Project Data'!R42-'Project Data'!R41)/'Project Data'!R41</f>
        <v>4.5316455696202532E-2</v>
      </c>
      <c r="O42" s="14">
        <f>('Project Data'!S42-'Project Data'!S41)/'Project Data'!S41</f>
        <v>6.1900958466453673E-2</v>
      </c>
      <c r="P42" s="14">
        <f>('Project Data'!T42-'Project Data'!T41)/'Project Data'!T41</f>
        <v>-1.7693315858453473E-2</v>
      </c>
      <c r="Q42" s="14">
        <f>('Project Data'!U42-'Project Data'!U41)/'Project Data'!U41</f>
        <v>4.8109965635738834E-2</v>
      </c>
      <c r="R42" s="14">
        <f>('Project Data'!V42-'Project Data'!V41)/'Project Data'!V41</f>
        <v>-2.1377672209026127E-2</v>
      </c>
      <c r="S42" s="14">
        <f>('Project Data'!W42-'Project Data'!W41)/'Project Data'!W41</f>
        <v>6.420454545454532E-2</v>
      </c>
      <c r="T42" s="14">
        <f>('Project Data'!X42-'Project Data'!X41)/'Project Data'!X41</f>
        <v>2.7118644067796609E-2</v>
      </c>
      <c r="U42" s="14">
        <f>('Project Data'!Y42-'Project Data'!Y41)/'Project Data'!Y41</f>
        <v>-3.6734693877551135E-2</v>
      </c>
      <c r="V42" s="14">
        <f>('Project Data'!Z42-'Project Data'!Z41)/'Project Data'!Z41</f>
        <v>-2.2184300341296929E-2</v>
      </c>
      <c r="W42" s="14">
        <f>('Project Data'!AA42-'Project Data'!AA41)/'Project Data'!AA41</f>
        <v>-1.5196005087152809E-3</v>
      </c>
      <c r="X42" s="14">
        <f>('Project Data'!AB42-'Project Data'!AB41)/'Project Data'!AB41</f>
        <v>6.5146579804560263E-3</v>
      </c>
      <c r="Y42" s="14">
        <f>('Project Data'!AC42-'Project Data'!AC41)/'Project Data'!AC41</f>
        <v>-9.0909090909091037E-2</v>
      </c>
      <c r="Z42" s="14">
        <f>('Project Data'!AD42-'Project Data'!AD41)/'Project Data'!AD41</f>
        <v>5.7894736842105117E-2</v>
      </c>
      <c r="AA42" s="14">
        <f>('Project Data'!AE42-'Project Data'!AE41)/'Project Data'!AE41</f>
        <v>4.0229885057471264E-2</v>
      </c>
      <c r="AB42" s="14">
        <f>('Project Data'!AF42-'Project Data'!AF41)/'Project Data'!AF41</f>
        <v>4.5822726220782227E-2</v>
      </c>
      <c r="AC42" s="14">
        <f>('Project Data'!AG42-'Project Data'!AG41)/'Project Data'!AG41</f>
        <v>1.3363028953229399E-2</v>
      </c>
      <c r="AD42" s="14">
        <f>('Project Data'!AH42-'Project Data'!AH41)/'Project Data'!AH41</f>
        <v>-4.504504504504632E-3</v>
      </c>
      <c r="AE42" s="14">
        <f>('Project Data'!AI42-'Project Data'!AI41)/'Project Data'!AI41</f>
        <v>-2.3290986085904415E-2</v>
      </c>
      <c r="BL42" s="3"/>
      <c r="BS42" s="16"/>
    </row>
    <row r="43" spans="1:71" x14ac:dyDescent="0.25">
      <c r="A43" s="7">
        <v>43007</v>
      </c>
      <c r="B43" s="14">
        <f>('Project Data'!F43-'Project Data'!F42)/'Project Data'!F42</f>
        <v>9.116934595903986E-2</v>
      </c>
      <c r="C43" s="14">
        <f>('Project Data'!G43-'Project Data'!G42)/'Project Data'!G42</f>
        <v>-1.5503875968992248E-2</v>
      </c>
      <c r="D43" s="14">
        <f>('Project Data'!H43-'Project Data'!H42)/'Project Data'!H42</f>
        <v>3.9538714991762765E-2</v>
      </c>
      <c r="E43" s="14">
        <f>('Project Data'!I43-'Project Data'!I42)/'Project Data'!I42</f>
        <v>-3.2912440488511698E-2</v>
      </c>
      <c r="F43" s="14">
        <f>('Project Data'!J43-'Project Data'!J42)/'Project Data'!J42</f>
        <v>-3.0716723549488054E-2</v>
      </c>
      <c r="G43" s="14">
        <f>('Project Data'!K43-'Project Data'!K42)/'Project Data'!K42</f>
        <v>-6.5000000000000002E-2</v>
      </c>
      <c r="H43" s="14">
        <f>('Project Data'!L43-'Project Data'!L42)/'Project Data'!L42</f>
        <v>-3.3444816053511705E-3</v>
      </c>
      <c r="I43" s="14">
        <f>('Project Data'!M43-'Project Data'!M42)/'Project Data'!M42</f>
        <v>0</v>
      </c>
      <c r="J43" s="14">
        <f>('Project Data'!N43-'Project Data'!N42)/'Project Data'!N42</f>
        <v>6.25E-2</v>
      </c>
      <c r="K43" s="14">
        <f>('Project Data'!O43-'Project Data'!O42)/'Project Data'!O42</f>
        <v>0.10457516339869281</v>
      </c>
      <c r="L43" s="14">
        <f>('Project Data'!P43-'Project Data'!P42)/'Project Data'!P42</f>
        <v>-5.1339285714285837E-2</v>
      </c>
      <c r="M43" s="14">
        <f>('Project Data'!Q43-'Project Data'!Q42)/'Project Data'!Q42</f>
        <v>6.7193675889328189E-2</v>
      </c>
      <c r="N43" s="14">
        <f>('Project Data'!R43-'Project Data'!R42)/'Project Data'!R42</f>
        <v>0.27391620247033183</v>
      </c>
      <c r="O43" s="14">
        <f>('Project Data'!S43-'Project Data'!S42)/'Project Data'!S42</f>
        <v>-2.8958254983076345E-2</v>
      </c>
      <c r="P43" s="14">
        <f>('Project Data'!T43-'Project Data'!T42)/'Project Data'!T42</f>
        <v>-1.6010673782521682E-2</v>
      </c>
      <c r="Q43" s="14">
        <f>('Project Data'!U43-'Project Data'!U42)/'Project Data'!U42</f>
        <v>-1.3114754098360656E-2</v>
      </c>
      <c r="R43" s="14">
        <f>('Project Data'!V43-'Project Data'!V42)/'Project Data'!V42</f>
        <v>-1.9417475728155338E-2</v>
      </c>
      <c r="S43" s="14">
        <f>('Project Data'!W43-'Project Data'!W42)/'Project Data'!W42</f>
        <v>-7.2877736252002251E-2</v>
      </c>
      <c r="T43" s="14">
        <f>('Project Data'!X43-'Project Data'!X42)/'Project Data'!X42</f>
        <v>-2.6402640264026403E-2</v>
      </c>
      <c r="U43" s="14">
        <f>('Project Data'!Y43-'Project Data'!Y42)/'Project Data'!Y42</f>
        <v>8.4745762711864406E-3</v>
      </c>
      <c r="V43" s="14">
        <f>('Project Data'!Z43-'Project Data'!Z42)/'Project Data'!Z42</f>
        <v>-5.235602094240838E-3</v>
      </c>
      <c r="W43" s="14">
        <f>('Project Data'!AA43-'Project Data'!AA42)/'Project Data'!AA42</f>
        <v>5.5083892538878861E-2</v>
      </c>
      <c r="X43" s="14">
        <f>('Project Data'!AB43-'Project Data'!AB42)/'Project Data'!AB42</f>
        <v>2.0711974110032363E-2</v>
      </c>
      <c r="Y43" s="14">
        <f>('Project Data'!AC43-'Project Data'!AC42)/'Project Data'!AC42</f>
        <v>-3.6363636363636362E-2</v>
      </c>
      <c r="Z43" s="14">
        <f>('Project Data'!AD43-'Project Data'!AD42)/'Project Data'!AD42</f>
        <v>-2.9850746268656581E-2</v>
      </c>
      <c r="AA43" s="14">
        <f>('Project Data'!AE43-'Project Data'!AE42)/'Project Data'!AE42</f>
        <v>3.3149171270718231E-2</v>
      </c>
      <c r="AB43" s="14">
        <f>('Project Data'!AF43-'Project Data'!AF42)/'Project Data'!AF42</f>
        <v>-4.4257579110422662E-2</v>
      </c>
      <c r="AC43" s="14">
        <f>('Project Data'!AG43-'Project Data'!AG42)/'Project Data'!AG42</f>
        <v>-6.0439560439560315E-2</v>
      </c>
      <c r="AD43" s="14">
        <f>('Project Data'!AH43-'Project Data'!AH42)/'Project Data'!AH42</f>
        <v>-5.4298642533936653E-2</v>
      </c>
      <c r="AE43" s="14">
        <f>('Project Data'!AI43-'Project Data'!AI42)/'Project Data'!AI42</f>
        <v>1.8581604211830288E-3</v>
      </c>
      <c r="AG43" s="30" t="s">
        <v>78</v>
      </c>
      <c r="AH43" s="41">
        <v>-0.19588127755961807</v>
      </c>
      <c r="AI43" s="41">
        <v>-0.26965355036496003</v>
      </c>
      <c r="AJ43" s="41">
        <v>-0.11520561317607793</v>
      </c>
      <c r="AK43" s="41">
        <v>0.24821690884653672</v>
      </c>
      <c r="AL43" s="41">
        <v>0.14176005934078323</v>
      </c>
      <c r="AM43" s="41">
        <v>0.21001015148679153</v>
      </c>
      <c r="AN43" s="41">
        <v>9.2790922865010252E-4</v>
      </c>
      <c r="AO43" s="41">
        <v>0.11115041272540511</v>
      </c>
      <c r="AP43" s="41">
        <v>0.11802337325515165</v>
      </c>
      <c r="AQ43" s="41">
        <v>-0.14080955936454706</v>
      </c>
      <c r="AR43" s="41">
        <v>0.32906669093915597</v>
      </c>
      <c r="AS43" s="41">
        <v>9.2543815356058559E-2</v>
      </c>
      <c r="AT43" s="41">
        <v>-5.8325908727146887E-2</v>
      </c>
      <c r="AU43" s="41">
        <v>6.5181860414573273E-2</v>
      </c>
      <c r="AV43" s="41">
        <v>0.13853777325041025</v>
      </c>
      <c r="AW43" s="41">
        <v>-0.10158502798854183</v>
      </c>
      <c r="AX43" s="41">
        <v>-6.9447208742093119E-2</v>
      </c>
      <c r="AY43" s="41">
        <v>-0.11227585312897934</v>
      </c>
      <c r="AZ43" s="41">
        <v>-9.2042899751530016E-2</v>
      </c>
      <c r="BA43" s="41">
        <v>-3.3989836750402598E-3</v>
      </c>
      <c r="BB43" s="41">
        <v>0.22621894739345205</v>
      </c>
      <c r="BC43" s="41">
        <v>-7.2834927471145353E-2</v>
      </c>
      <c r="BD43" s="41">
        <v>0.34628825019891674</v>
      </c>
      <c r="BE43" s="41">
        <v>-2.5188150421611981E-2</v>
      </c>
      <c r="BF43" s="41">
        <v>-0.42334579603329064</v>
      </c>
      <c r="BG43" s="41">
        <v>0.13954313715198599</v>
      </c>
      <c r="BH43" s="41">
        <v>3.6978532765058657E-2</v>
      </c>
      <c r="BI43" s="41">
        <v>7.9438900206377783E-2</v>
      </c>
      <c r="BJ43" s="41">
        <v>0.15715800299917063</v>
      </c>
      <c r="BK43" s="41">
        <v>0.23895003084611943</v>
      </c>
      <c r="BL43" s="14"/>
      <c r="BR43" s="6"/>
      <c r="BS43" s="25"/>
    </row>
    <row r="44" spans="1:71" x14ac:dyDescent="0.25">
      <c r="A44" s="7">
        <v>43039</v>
      </c>
      <c r="B44" s="14">
        <f>('Project Data'!F44-'Project Data'!F43)/'Project Data'!F43</f>
        <v>1.5539858728557013E-2</v>
      </c>
      <c r="C44" s="14">
        <f>('Project Data'!G44-'Project Data'!G43)/'Project Data'!G43</f>
        <v>-1.7716535433070866E-2</v>
      </c>
      <c r="D44" s="14">
        <f>('Project Data'!H44-'Project Data'!H43)/'Project Data'!H43</f>
        <v>-5.8637083993660855E-2</v>
      </c>
      <c r="E44" s="14">
        <f>('Project Data'!I44-'Project Data'!I43)/'Project Data'!I43</f>
        <v>4.2594178082191778E-2</v>
      </c>
      <c r="F44" s="14">
        <f>('Project Data'!J44-'Project Data'!J43)/'Project Data'!J43</f>
        <v>-8.4507042253521125E-2</v>
      </c>
      <c r="G44" s="14">
        <f>('Project Data'!K44-'Project Data'!K43)/'Project Data'!K43</f>
        <v>-9.0909090909090912E-2</v>
      </c>
      <c r="H44" s="14">
        <f>('Project Data'!L44-'Project Data'!L43)/'Project Data'!L43</f>
        <v>5.0335570469798654E-2</v>
      </c>
      <c r="I44" s="14">
        <f>('Project Data'!M44-'Project Data'!M43)/'Project Data'!M43</f>
        <v>2.6923076923076925E-2</v>
      </c>
      <c r="J44" s="14">
        <f>('Project Data'!N44-'Project Data'!N43)/'Project Data'!N43</f>
        <v>0</v>
      </c>
      <c r="K44" s="14">
        <f>('Project Data'!O44-'Project Data'!O43)/'Project Data'!O43</f>
        <v>-2.6627218934911243E-2</v>
      </c>
      <c r="L44" s="14">
        <f>('Project Data'!P44-'Project Data'!P43)/'Project Data'!P43</f>
        <v>-0.02</v>
      </c>
      <c r="M44" s="14">
        <f>('Project Data'!Q44-'Project Data'!Q43)/'Project Data'!Q43</f>
        <v>5.185185185185185E-2</v>
      </c>
      <c r="N44" s="14">
        <f>('Project Data'!R44-'Project Data'!R43)/'Project Data'!R43</f>
        <v>-6.4448669201520911E-2</v>
      </c>
      <c r="O44" s="14">
        <f>('Project Data'!S44-'Project Data'!S43)/'Project Data'!S43</f>
        <v>8.5205267234701787E-2</v>
      </c>
      <c r="P44" s="14">
        <f>('Project Data'!T44-'Project Data'!T43)/'Project Data'!T43</f>
        <v>3.6610169491525422E-2</v>
      </c>
      <c r="Q44" s="14">
        <f>('Project Data'!U44-'Project Data'!U43)/'Project Data'!U43</f>
        <v>0.11627906976744186</v>
      </c>
      <c r="R44" s="14">
        <f>('Project Data'!V44-'Project Data'!V43)/'Project Data'!V43</f>
        <v>2.722772277227737E-2</v>
      </c>
      <c r="S44" s="14">
        <f>('Project Data'!W44-'Project Data'!W43)/'Project Data'!W43</f>
        <v>2.1595162683558884E-2</v>
      </c>
      <c r="T44" s="14">
        <f>('Project Data'!X44-'Project Data'!X43)/'Project Data'!X43</f>
        <v>0.10169491525423729</v>
      </c>
      <c r="U44" s="14">
        <f>('Project Data'!Y44-'Project Data'!Y43)/'Project Data'!Y43</f>
        <v>2.1008403361344657E-2</v>
      </c>
      <c r="V44" s="14">
        <f>('Project Data'!Z44-'Project Data'!Z43)/'Project Data'!Z43</f>
        <v>4.2105263157894736E-2</v>
      </c>
      <c r="W44" s="14">
        <f>('Project Data'!AA44-'Project Data'!AA43)/'Project Data'!AA43</f>
        <v>4.9886822599973416E-2</v>
      </c>
      <c r="X44" s="14">
        <f>('Project Data'!AB44-'Project Data'!AB43)/'Project Data'!AB43</f>
        <v>-3.8046924540266328E-3</v>
      </c>
      <c r="Y44" s="14">
        <f>('Project Data'!AC44-'Project Data'!AC43)/'Project Data'!AC43</f>
        <v>1.078167115902965E-2</v>
      </c>
      <c r="Z44" s="14">
        <f>('Project Data'!AD44-'Project Data'!AD43)/'Project Data'!AD43</f>
        <v>2.0512820512820513E-2</v>
      </c>
      <c r="AA44" s="14">
        <f>('Project Data'!AE44-'Project Data'!AE43)/'Project Data'!AE43</f>
        <v>-3.2085561497326207E-2</v>
      </c>
      <c r="AB44" s="14">
        <f>('Project Data'!AF44-'Project Data'!AF43)/'Project Data'!AF43</f>
        <v>-1.1345218800648298E-2</v>
      </c>
      <c r="AC44" s="14">
        <f>('Project Data'!AG44-'Project Data'!AG43)/'Project Data'!AG43</f>
        <v>-2.5730994152046913E-2</v>
      </c>
      <c r="AD44" s="14">
        <f>('Project Data'!AH44-'Project Data'!AH43)/'Project Data'!AH43</f>
        <v>3.3492822966507178E-2</v>
      </c>
      <c r="AE44" s="14">
        <f>('Project Data'!AI44-'Project Data'!AI43)/'Project Data'!AI43</f>
        <v>-1.9165378670788255E-2</v>
      </c>
      <c r="AG44" s="30" t="s">
        <v>79</v>
      </c>
      <c r="AH44" s="11">
        <f>SUM(AH43:BK43)</f>
        <v>1.0000000000000151</v>
      </c>
      <c r="AJ44" s="18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11"/>
    </row>
    <row r="45" spans="1:71" x14ac:dyDescent="0.25">
      <c r="A45" s="7">
        <v>43069</v>
      </c>
      <c r="B45" s="14">
        <f>('Project Data'!F45-'Project Data'!F44)/'Project Data'!F44</f>
        <v>-5.0675675675675678E-2</v>
      </c>
      <c r="C45" s="14">
        <f>('Project Data'!G45-'Project Data'!G44)/'Project Data'!G44</f>
        <v>1.2024048096192385E-2</v>
      </c>
      <c r="D45" s="14">
        <f>('Project Data'!H45-'Project Data'!H44)/'Project Data'!H44</f>
        <v>-7.0707070707070704E-2</v>
      </c>
      <c r="E45" s="14">
        <f>('Project Data'!I45-'Project Data'!I44)/'Project Data'!I44</f>
        <v>-3.7363990966947237E-2</v>
      </c>
      <c r="F45" s="14">
        <f>('Project Data'!J45-'Project Data'!J44)/'Project Data'!J44</f>
        <v>3.8461538461538464E-3</v>
      </c>
      <c r="G45" s="14">
        <f>('Project Data'!K45-'Project Data'!K44)/'Project Data'!K44</f>
        <v>-0.14705882352941177</v>
      </c>
      <c r="H45" s="14">
        <f>('Project Data'!L45-'Project Data'!L44)/'Project Data'!L44</f>
        <v>6.7092651757188496E-2</v>
      </c>
      <c r="I45" s="14">
        <f>('Project Data'!M45-'Project Data'!M44)/'Project Data'!M44</f>
        <v>0</v>
      </c>
      <c r="J45" s="14">
        <f>('Project Data'!N45-'Project Data'!N44)/'Project Data'!N44</f>
        <v>-2.9411764705882353E-2</v>
      </c>
      <c r="K45" s="14">
        <f>('Project Data'!O45-'Project Data'!O44)/'Project Data'!O44</f>
        <v>-8.8145896656534953E-2</v>
      </c>
      <c r="L45" s="14">
        <f>('Project Data'!P45-'Project Data'!P44)/'Project Data'!P44</f>
        <v>-2.4009603841536477E-2</v>
      </c>
      <c r="M45" s="14">
        <f>('Project Data'!Q45-'Project Data'!Q44)/'Project Data'!Q44</f>
        <v>-2.1126760563380281E-2</v>
      </c>
      <c r="N45" s="14">
        <f>('Project Data'!R45-'Project Data'!R44)/'Project Data'!R44</f>
        <v>-9.0225563909774431E-2</v>
      </c>
      <c r="O45" s="14">
        <f>('Project Data'!S45-'Project Data'!S44)/'Project Data'!S44</f>
        <v>-9.3504639543183443E-2</v>
      </c>
      <c r="P45" s="14">
        <f>('Project Data'!T45-'Project Data'!T44)/'Project Data'!T44</f>
        <v>3.9241334205362983E-3</v>
      </c>
      <c r="Q45" s="14">
        <f>('Project Data'!U45-'Project Data'!U44)/'Project Data'!U44</f>
        <v>-5.3571428571428568E-2</v>
      </c>
      <c r="R45" s="14">
        <f>('Project Data'!V45-'Project Data'!V44)/'Project Data'!V44</f>
        <v>-2.8915662650602542E-2</v>
      </c>
      <c r="S45" s="14">
        <f>('Project Data'!W45-'Project Data'!W44)/'Project Data'!W44</f>
        <v>-1.3246899661781159E-2</v>
      </c>
      <c r="T45" s="14">
        <f>('Project Data'!X45-'Project Data'!X44)/'Project Data'!X44</f>
        <v>-0.12</v>
      </c>
      <c r="U45" s="14">
        <f>('Project Data'!Y45-'Project Data'!Y44)/'Project Data'!Y44</f>
        <v>-4.5267489711934387E-2</v>
      </c>
      <c r="V45" s="14">
        <f>('Project Data'!Z45-'Project Data'!Z44)/'Project Data'!Z44</f>
        <v>-1.3468013468013467E-2</v>
      </c>
      <c r="W45" s="14">
        <f>('Project Data'!AA45-'Project Data'!AA44)/'Project Data'!AA44</f>
        <v>-1.6656098076516823E-3</v>
      </c>
      <c r="X45" s="14">
        <f>('Project Data'!AB45-'Project Data'!AB44)/'Project Data'!AB44</f>
        <v>-5.6015276893698285E-2</v>
      </c>
      <c r="Y45" s="14">
        <f>('Project Data'!AC45-'Project Data'!AC44)/'Project Data'!AC44</f>
        <v>-1.6E-2</v>
      </c>
      <c r="Z45" s="14">
        <f>('Project Data'!AD45-'Project Data'!AD44)/'Project Data'!AD44</f>
        <v>-2.0100502512562814E-2</v>
      </c>
      <c r="AA45" s="14">
        <f>('Project Data'!AE45-'Project Data'!AE44)/'Project Data'!AE44</f>
        <v>7.18232044198895E-2</v>
      </c>
      <c r="AB45" s="14">
        <f>('Project Data'!AF45-'Project Data'!AF44)/'Project Data'!AF44</f>
        <v>-2.4824355971896955E-2</v>
      </c>
      <c r="AC45" s="14">
        <f>('Project Data'!AG45-'Project Data'!AG44)/'Project Data'!AG44</f>
        <v>-1.5606242496998936E-2</v>
      </c>
      <c r="AD45" s="14">
        <f>('Project Data'!AH45-'Project Data'!AH44)/'Project Data'!AH44</f>
        <v>3.7037037037037167E-2</v>
      </c>
      <c r="AE45" s="14">
        <f>('Project Data'!AI45-'Project Data'!AI44)/'Project Data'!AI44</f>
        <v>-3.4037188780334071E-2</v>
      </c>
    </row>
    <row r="46" spans="1:71" x14ac:dyDescent="0.25">
      <c r="A46" s="7">
        <v>43098</v>
      </c>
      <c r="B46" s="14">
        <f>('Project Data'!F46-'Project Data'!F45)/'Project Data'!F45</f>
        <v>7.2011722838601633E-2</v>
      </c>
      <c r="C46" s="14">
        <f>('Project Data'!G46-'Project Data'!G45)/'Project Data'!G45</f>
        <v>-9.9009900990099011E-3</v>
      </c>
      <c r="D46" s="14">
        <f>('Project Data'!H46-'Project Data'!H45)/'Project Data'!H45</f>
        <v>3.8043478260869568E-2</v>
      </c>
      <c r="E46" s="14">
        <f>('Project Data'!I46-'Project Data'!I45)/'Project Data'!I45</f>
        <v>7.0164214118148854E-2</v>
      </c>
      <c r="F46" s="14">
        <f>('Project Data'!J46-'Project Data'!J45)/'Project Data'!J45</f>
        <v>4.2145593869731802E-2</v>
      </c>
      <c r="G46" s="14">
        <f>('Project Data'!K46-'Project Data'!K45)/'Project Data'!K45</f>
        <v>-5.5172413793103448E-2</v>
      </c>
      <c r="H46" s="14">
        <f>('Project Data'!L46-'Project Data'!L45)/'Project Data'!L45</f>
        <v>1.1976047904191617E-2</v>
      </c>
      <c r="I46" s="14">
        <f>('Project Data'!M46-'Project Data'!M45)/'Project Data'!M45</f>
        <v>2.247191011235955E-2</v>
      </c>
      <c r="J46" s="14">
        <f>('Project Data'!N46-'Project Data'!N45)/'Project Data'!N45</f>
        <v>3.0303030303030304E-2</v>
      </c>
      <c r="K46" s="14">
        <f>('Project Data'!O46-'Project Data'!O45)/'Project Data'!O45</f>
        <v>3.3333333333333335E-3</v>
      </c>
      <c r="L46" s="14">
        <f>('Project Data'!P46-'Project Data'!P45)/'Project Data'!P45</f>
        <v>-1.107011070110729E-2</v>
      </c>
      <c r="M46" s="14">
        <f>('Project Data'!Q46-'Project Data'!Q45)/'Project Data'!Q45</f>
        <v>3.5971223021582736E-3</v>
      </c>
      <c r="N46" s="14">
        <f>('Project Data'!R46-'Project Data'!R45)/'Project Data'!R45</f>
        <v>1.0721465266919812E-2</v>
      </c>
      <c r="O46" s="14">
        <f>('Project Data'!S46-'Project Data'!S45)/'Project Data'!S45</f>
        <v>7.7952755905511817E-2</v>
      </c>
      <c r="P46" s="14">
        <f>('Project Data'!T46-'Project Data'!T45)/'Project Data'!T45</f>
        <v>2.4755700325732898E-2</v>
      </c>
      <c r="Q46" s="14">
        <f>('Project Data'!U46-'Project Data'!U45)/'Project Data'!U45</f>
        <v>0</v>
      </c>
      <c r="R46" s="14">
        <f>('Project Data'!V46-'Project Data'!V45)/'Project Data'!V45</f>
        <v>0.11662531017369727</v>
      </c>
      <c r="S46" s="14">
        <f>('Project Data'!W46-'Project Data'!W45)/'Project Data'!W45</f>
        <v>0.12596401028277635</v>
      </c>
      <c r="T46" s="14">
        <f>('Project Data'!X46-'Project Data'!X45)/'Project Data'!X45</f>
        <v>-1.048951048951049E-2</v>
      </c>
      <c r="U46" s="14">
        <f>('Project Data'!Y46-'Project Data'!Y45)/'Project Data'!Y45</f>
        <v>4.3103448275862197E-2</v>
      </c>
      <c r="V46" s="14">
        <f>('Project Data'!Z46-'Project Data'!Z45)/'Project Data'!Z45</f>
        <v>2.0477815699658702E-2</v>
      </c>
      <c r="W46" s="14">
        <f>('Project Data'!AA46-'Project Data'!AA45)/'Project Data'!AA45</f>
        <v>4.4368976439302918E-2</v>
      </c>
      <c r="X46" s="14">
        <f>('Project Data'!AB46-'Project Data'!AB45)/'Project Data'!AB45</f>
        <v>4.720161834120027E-3</v>
      </c>
      <c r="Y46" s="14">
        <f>('Project Data'!AC46-'Project Data'!AC45)/'Project Data'!AC45</f>
        <v>5.6910569105691054E-2</v>
      </c>
      <c r="Z46" s="14">
        <f>('Project Data'!AD46-'Project Data'!AD45)/'Project Data'!AD45</f>
        <v>6.1538461538461396E-2</v>
      </c>
      <c r="AA46" s="14">
        <f>('Project Data'!AE46-'Project Data'!AE45)/'Project Data'!AE45</f>
        <v>7.7319587628865982E-2</v>
      </c>
      <c r="AB46" s="14">
        <f>('Project Data'!AF46-'Project Data'!AF45)/'Project Data'!AF45</f>
        <v>-9.3659942363112387E-3</v>
      </c>
      <c r="AC46" s="14">
        <f>('Project Data'!AG46-'Project Data'!AG45)/'Project Data'!AG45</f>
        <v>1.0975609756097562E-2</v>
      </c>
      <c r="AD46" s="14">
        <f>('Project Data'!AH46-'Project Data'!AH45)/'Project Data'!AH45</f>
        <v>4.9107142857142724E-2</v>
      </c>
      <c r="AE46" s="14">
        <f>('Project Data'!AI46-'Project Data'!AI45)/'Project Data'!AI45</f>
        <v>0.12104404567699836</v>
      </c>
      <c r="AH46" s="11"/>
      <c r="AJ46" s="18"/>
      <c r="AL46" s="12" t="s">
        <v>80</v>
      </c>
    </row>
    <row r="47" spans="1:71" x14ac:dyDescent="0.25">
      <c r="A47" s="7">
        <v>43131</v>
      </c>
      <c r="B47" s="14">
        <f>('Project Data'!F47-'Project Data'!F46)/'Project Data'!F46</f>
        <v>-4.5694200351493852E-2</v>
      </c>
      <c r="C47" s="14">
        <f>('Project Data'!G47-'Project Data'!G46)/'Project Data'!G46</f>
        <v>1.4E-2</v>
      </c>
      <c r="D47" s="14">
        <f>('Project Data'!H47-'Project Data'!H46)/'Project Data'!H46</f>
        <v>3.6649214659685861E-2</v>
      </c>
      <c r="E47" s="14">
        <f>('Project Data'!I47-'Project Data'!I46)/'Project Data'!I46</f>
        <v>-3.9657233957752093E-2</v>
      </c>
      <c r="F47" s="14">
        <f>('Project Data'!J47-'Project Data'!J46)/'Project Data'!J46</f>
        <v>-6.2500000000000111E-2</v>
      </c>
      <c r="G47" s="14">
        <f>('Project Data'!K47-'Project Data'!K46)/'Project Data'!K46</f>
        <v>-2.9197080291970802E-2</v>
      </c>
      <c r="H47" s="14">
        <f>('Project Data'!L47-'Project Data'!L46)/'Project Data'!L46</f>
        <v>2.6627218934911243E-2</v>
      </c>
      <c r="I47" s="14">
        <f>('Project Data'!M47-'Project Data'!M46)/'Project Data'!M46</f>
        <v>-7.326007326007326E-3</v>
      </c>
      <c r="J47" s="14">
        <f>('Project Data'!N47-'Project Data'!N46)/'Project Data'!N46</f>
        <v>2.9411764705882353E-2</v>
      </c>
      <c r="K47" s="14">
        <f>('Project Data'!O47-'Project Data'!O46)/'Project Data'!O46</f>
        <v>-4.3189368770764118E-2</v>
      </c>
      <c r="L47" s="14">
        <f>('Project Data'!P47-'Project Data'!P46)/'Project Data'!P46</f>
        <v>-7.9601990049751117E-2</v>
      </c>
      <c r="M47" s="14">
        <f>('Project Data'!Q47-'Project Data'!Q46)/'Project Data'!Q46</f>
        <v>3.5842293906810034E-2</v>
      </c>
      <c r="N47" s="14">
        <f>('Project Data'!R47-'Project Data'!R46)/'Project Data'!R46</f>
        <v>0.12530386740331492</v>
      </c>
      <c r="O47" s="14">
        <f>('Project Data'!S47-'Project Data'!S46)/'Project Data'!S46</f>
        <v>-8.6194302410518633E-2</v>
      </c>
      <c r="P47" s="14">
        <f>('Project Data'!T47-'Project Data'!T46)/'Project Data'!T46</f>
        <v>6.3572790845518119E-4</v>
      </c>
      <c r="Q47" s="14">
        <f>('Project Data'!U47-'Project Data'!U46)/'Project Data'!U46</f>
        <v>-6.6037735849056603E-2</v>
      </c>
      <c r="R47" s="14">
        <f>('Project Data'!V47-'Project Data'!V46)/'Project Data'!V46</f>
        <v>-0.02</v>
      </c>
      <c r="S47" s="14">
        <f>('Project Data'!W47-'Project Data'!W46)/'Project Data'!W46</f>
        <v>-5.0735667174023336E-3</v>
      </c>
      <c r="T47" s="14">
        <f>('Project Data'!X47-'Project Data'!X46)/'Project Data'!X46</f>
        <v>2.8268551236749116E-2</v>
      </c>
      <c r="U47" s="14">
        <f>('Project Data'!Y47-'Project Data'!Y46)/'Project Data'!Y46</f>
        <v>4.1322314049586778E-2</v>
      </c>
      <c r="V47" s="14">
        <f>('Project Data'!Z47-'Project Data'!Z46)/'Project Data'!Z46</f>
        <v>5.6856187290969896E-2</v>
      </c>
      <c r="W47" s="14">
        <f>('Project Data'!AA47-'Project Data'!AA46)/'Project Data'!AA46</f>
        <v>2.9152509386376571E-3</v>
      </c>
      <c r="X47" s="14">
        <f>('Project Data'!AB47-'Project Data'!AB46)/'Project Data'!AB46</f>
        <v>7.2483221476510068E-2</v>
      </c>
      <c r="Y47" s="14">
        <f>('Project Data'!AC47-'Project Data'!AC46)/'Project Data'!AC46</f>
        <v>5.1282051282051135E-2</v>
      </c>
      <c r="Z47" s="14">
        <f>('Project Data'!AD47-'Project Data'!AD46)/'Project Data'!AD46</f>
        <v>-7.7294685990338036E-2</v>
      </c>
      <c r="AA47" s="14">
        <f>('Project Data'!AE47-'Project Data'!AE46)/'Project Data'!AE46</f>
        <v>0</v>
      </c>
      <c r="AB47" s="14">
        <f>('Project Data'!AF47-'Project Data'!AF46)/'Project Data'!AF46</f>
        <v>-3.0303030303030304E-2</v>
      </c>
      <c r="AC47" s="14">
        <f>('Project Data'!AG47-'Project Data'!AG46)/'Project Data'!AG46</f>
        <v>-0.10977080820265368</v>
      </c>
      <c r="AD47" s="14">
        <f>('Project Data'!AH47-'Project Data'!AH46)/'Project Data'!AH46</f>
        <v>-4.2553191489361701E-2</v>
      </c>
      <c r="AE47" s="14">
        <f>('Project Data'!AI47-'Project Data'!AI46)/'Project Data'!AI46</f>
        <v>-2.9685681024446898E-2</v>
      </c>
      <c r="AH47" s="11"/>
      <c r="AL47" t="s">
        <v>81</v>
      </c>
    </row>
    <row r="48" spans="1:71" x14ac:dyDescent="0.25">
      <c r="A48" s="7">
        <v>43159</v>
      </c>
      <c r="B48" s="14">
        <f>('Project Data'!F48-'Project Data'!F47)/'Project Data'!F47</f>
        <v>-2.2917945569879271E-2</v>
      </c>
      <c r="C48" s="14">
        <f>('Project Data'!G48-'Project Data'!G47)/'Project Data'!G47</f>
        <v>-1.3806706114398421E-2</v>
      </c>
      <c r="D48" s="14">
        <f>('Project Data'!H48-'Project Data'!H47)/'Project Data'!H47</f>
        <v>-2.5252525252525252E-2</v>
      </c>
      <c r="E48" s="14">
        <f>('Project Data'!I48-'Project Data'!I47)/'Project Data'!I47</f>
        <v>-0.10852874040257315</v>
      </c>
      <c r="F48" s="14">
        <f>('Project Data'!J48-'Project Data'!J47)/'Project Data'!J47</f>
        <v>-5.8823529411764601E-2</v>
      </c>
      <c r="G48" s="14">
        <f>('Project Data'!K48-'Project Data'!K47)/'Project Data'!K47</f>
        <v>7.5187969924812026E-2</v>
      </c>
      <c r="H48" s="14">
        <f>('Project Data'!L48-'Project Data'!L47)/'Project Data'!L47</f>
        <v>3.1700288184438041E-2</v>
      </c>
      <c r="I48" s="14">
        <f>('Project Data'!M48-'Project Data'!M47)/'Project Data'!M47</f>
        <v>-2.9520295202952029E-2</v>
      </c>
      <c r="J48" s="14">
        <f>('Project Data'!N48-'Project Data'!N47)/'Project Data'!N47</f>
        <v>-1.4285714285714285E-2</v>
      </c>
      <c r="K48" s="14">
        <f>('Project Data'!O48-'Project Data'!O47)/'Project Data'!O47</f>
        <v>-1.7361111111111112E-2</v>
      </c>
      <c r="L48" s="14">
        <f>('Project Data'!P48-'Project Data'!P47)/'Project Data'!P47</f>
        <v>-8.1081081081081086E-2</v>
      </c>
      <c r="M48" s="14">
        <f>('Project Data'!Q48-'Project Data'!Q47)/'Project Data'!Q47</f>
        <v>-6.9204152249134954E-2</v>
      </c>
      <c r="N48" s="14">
        <f>('Project Data'!R48-'Project Data'!R47)/'Project Data'!R47</f>
        <v>-4.6347211311861744E-2</v>
      </c>
      <c r="O48" s="14">
        <f>('Project Data'!S48-'Project Data'!S47)/'Project Data'!S47</f>
        <v>3.9568345323741004E-2</v>
      </c>
      <c r="P48" s="14">
        <f>('Project Data'!T48-'Project Data'!T47)/'Project Data'!T47</f>
        <v>-4.0025412960609914E-2</v>
      </c>
      <c r="Q48" s="14">
        <f>('Project Data'!U48-'Project Data'!U47)/'Project Data'!U47</f>
        <v>-2.3569023569023569E-2</v>
      </c>
      <c r="R48" s="14">
        <f>('Project Data'!V48-'Project Data'!V47)/'Project Data'!V47</f>
        <v>-2.9478458049886622E-2</v>
      </c>
      <c r="S48" s="14">
        <f>('Project Data'!W48-'Project Data'!W47)/'Project Data'!W47</f>
        <v>1.0198878123406426E-3</v>
      </c>
      <c r="T48" s="14">
        <f>('Project Data'!X48-'Project Data'!X47)/'Project Data'!X47</f>
        <v>-3.7800687285223365E-2</v>
      </c>
      <c r="U48" s="14">
        <f>('Project Data'!Y48-'Project Data'!Y47)/'Project Data'!Y47</f>
        <v>2.7777777777777776E-2</v>
      </c>
      <c r="V48" s="14">
        <f>('Project Data'!Z48-'Project Data'!Z47)/'Project Data'!Z47</f>
        <v>-7.2784810126582278E-2</v>
      </c>
      <c r="W48" s="14">
        <f>('Project Data'!AA48-'Project Data'!AA47)/'Project Data'!AA47</f>
        <v>-6.2024717711125249E-2</v>
      </c>
      <c r="X48" s="14">
        <f>('Project Data'!AB48-'Project Data'!AB47)/'Project Data'!AB47</f>
        <v>0</v>
      </c>
      <c r="Y48" s="14">
        <f>('Project Data'!AC48-'Project Data'!AC47)/'Project Data'!AC47</f>
        <v>-1.0975609756097423E-2</v>
      </c>
      <c r="Z48" s="14">
        <f>('Project Data'!AD48-'Project Data'!AD47)/'Project Data'!AD47</f>
        <v>-2.6178010471204188E-2</v>
      </c>
      <c r="AA48" s="14">
        <f>('Project Data'!AE48-'Project Data'!AE47)/'Project Data'!AE47</f>
        <v>4.7846889952153108E-3</v>
      </c>
      <c r="AB48" s="14">
        <f>('Project Data'!AF48-'Project Data'!AF47)/'Project Data'!AF47</f>
        <v>-6.6499999999999893E-2</v>
      </c>
      <c r="AC48" s="14">
        <f>('Project Data'!AG48-'Project Data'!AG47)/'Project Data'!AG47</f>
        <v>-9.7560975609756101E-2</v>
      </c>
      <c r="AD48" s="14">
        <f>('Project Data'!AH48-'Project Data'!AH47)/'Project Data'!AH47</f>
        <v>-9.3333333333333338E-2</v>
      </c>
      <c r="AE48" s="14">
        <f>('Project Data'!AI48-'Project Data'!AI47)/'Project Data'!AI47</f>
        <v>5.9988002399506452E-4</v>
      </c>
      <c r="AH48" s="11"/>
      <c r="AL48" t="s">
        <v>82</v>
      </c>
    </row>
    <row r="49" spans="1:67" x14ac:dyDescent="0.25">
      <c r="A49" s="7">
        <v>43189</v>
      </c>
      <c r="B49" s="14">
        <f>('Project Data'!F49-'Project Data'!F48)/'Project Data'!F48</f>
        <v>2.5340314136125655E-2</v>
      </c>
      <c r="C49" s="14">
        <f>('Project Data'!G49-'Project Data'!G48)/'Project Data'!G48</f>
        <v>-1.9999999999999886E-2</v>
      </c>
      <c r="D49" s="14">
        <f>('Project Data'!H49-'Project Data'!H48)/'Project Data'!H48</f>
        <v>3.4542314335060447E-3</v>
      </c>
      <c r="E49" s="14">
        <f>('Project Data'!I49-'Project Data'!I48)/'Project Data'!I48</f>
        <v>-3.840782122905028E-2</v>
      </c>
      <c r="F49" s="14">
        <f>('Project Data'!J49-'Project Data'!J48)/'Project Data'!J48</f>
        <v>-5.4166666666666669E-2</v>
      </c>
      <c r="G49" s="14">
        <f>('Project Data'!K49-'Project Data'!K48)/'Project Data'!K48</f>
        <v>-6.993006993006993E-3</v>
      </c>
      <c r="H49" s="14">
        <f>('Project Data'!L49-'Project Data'!L48)/'Project Data'!L48</f>
        <v>-0.18156424581005587</v>
      </c>
      <c r="I49" s="14">
        <f>('Project Data'!M49-'Project Data'!M48)/'Project Data'!M48</f>
        <v>-1.9011406844106463E-2</v>
      </c>
      <c r="J49" s="14">
        <f>('Project Data'!N49-'Project Data'!N48)/'Project Data'!N48</f>
        <v>-5.7971014492753624E-2</v>
      </c>
      <c r="K49" s="14">
        <f>('Project Data'!O49-'Project Data'!O48)/'Project Data'!O48</f>
        <v>-8.8339222614840993E-2</v>
      </c>
      <c r="L49" s="14">
        <f>('Project Data'!P49-'Project Data'!P48)/'Project Data'!P48</f>
        <v>8.38235294117647E-2</v>
      </c>
      <c r="M49" s="14">
        <f>('Project Data'!Q49-'Project Data'!Q48)/'Project Data'!Q48</f>
        <v>-3.3457249070631967E-2</v>
      </c>
      <c r="N49" s="14">
        <f>('Project Data'!R49-'Project Data'!R48)/'Project Data'!R48</f>
        <v>-1.9975288303130147E-2</v>
      </c>
      <c r="O49" s="14">
        <f>('Project Data'!S49-'Project Data'!S48)/'Project Data'!S48</f>
        <v>-2.7297193387158785E-2</v>
      </c>
      <c r="P49" s="14">
        <f>('Project Data'!T49-'Project Data'!T48)/'Project Data'!T48</f>
        <v>-2.7796161482461945E-2</v>
      </c>
      <c r="Q49" s="14">
        <f>('Project Data'!U49-'Project Data'!U48)/'Project Data'!U48</f>
        <v>-6.2068965517241378E-2</v>
      </c>
      <c r="R49" s="14">
        <f>('Project Data'!V49-'Project Data'!V48)/'Project Data'!V48</f>
        <v>1.6355140186915754E-2</v>
      </c>
      <c r="S49" s="14">
        <f>('Project Data'!W49-'Project Data'!W48)/'Project Data'!W48</f>
        <v>-8.0234335201222612E-2</v>
      </c>
      <c r="T49" s="14">
        <f>('Project Data'!X49-'Project Data'!X48)/'Project Data'!X48</f>
        <v>3.9285714285714285E-2</v>
      </c>
      <c r="U49" s="14">
        <f>('Project Data'!Y49-'Project Data'!Y48)/'Project Data'!Y48</f>
        <v>-7.7220077220077218E-2</v>
      </c>
      <c r="V49" s="14">
        <f>('Project Data'!Z49-'Project Data'!Z48)/'Project Data'!Z48</f>
        <v>-7.3378839590443681E-2</v>
      </c>
      <c r="W49" s="14">
        <f>('Project Data'!AA49-'Project Data'!AA48)/'Project Data'!AA48</f>
        <v>-2.5662576343363209E-2</v>
      </c>
      <c r="X49" s="14">
        <f>('Project Data'!AB49-'Project Data'!AB48)/'Project Data'!AB48</f>
        <v>-5.2565707133917394E-2</v>
      </c>
      <c r="Y49" s="14">
        <f>('Project Data'!AC49-'Project Data'!AC48)/'Project Data'!AC48</f>
        <v>-0.12083847102342787</v>
      </c>
      <c r="Z49" s="14">
        <f>('Project Data'!AD49-'Project Data'!AD48)/'Project Data'!AD48</f>
        <v>-5.3763440860215058E-3</v>
      </c>
      <c r="AA49" s="14">
        <f>('Project Data'!AE49-'Project Data'!AE48)/'Project Data'!AE48</f>
        <v>-1.9047619047619049E-2</v>
      </c>
      <c r="AB49" s="14">
        <f>('Project Data'!AF49-'Project Data'!AF48)/'Project Data'!AF48</f>
        <v>5.9185859667916195E-2</v>
      </c>
      <c r="AC49" s="14">
        <f>('Project Data'!AG49-'Project Data'!AG48)/'Project Data'!AG48</f>
        <v>7.3573573573573567E-2</v>
      </c>
      <c r="AD49" s="14">
        <f>('Project Data'!AH49-'Project Data'!AH48)/'Project Data'!AH48</f>
        <v>-4.9019607843137254E-2</v>
      </c>
      <c r="AE49" s="14">
        <f>('Project Data'!AI49-'Project Data'!AI48)/'Project Data'!AI48</f>
        <v>-4.7062350119904076E-2</v>
      </c>
      <c r="AH49" s="11"/>
      <c r="AJ49" s="18"/>
      <c r="AL49" t="s">
        <v>83</v>
      </c>
    </row>
    <row r="50" spans="1:67" x14ac:dyDescent="0.25">
      <c r="A50" s="7">
        <v>43220</v>
      </c>
      <c r="B50" s="14">
        <f>('Project Data'!F50-'Project Data'!F49)/'Project Data'!F49</f>
        <v>4.2279411764705885E-2</v>
      </c>
      <c r="C50" s="14">
        <f>('Project Data'!G50-'Project Data'!G49)/'Project Data'!G49</f>
        <v>6.7346938775510082E-2</v>
      </c>
      <c r="D50" s="14">
        <f>('Project Data'!H50-'Project Data'!H49)/'Project Data'!H49</f>
        <v>5.163511187607573E-2</v>
      </c>
      <c r="E50" s="14">
        <f>('Project Data'!I50-'Project Data'!I49)/'Project Data'!I49</f>
        <v>-3.195352214960058E-2</v>
      </c>
      <c r="F50" s="14">
        <f>('Project Data'!J50-'Project Data'!J49)/'Project Data'!J49</f>
        <v>9.6916299559471494E-2</v>
      </c>
      <c r="G50" s="14">
        <f>('Project Data'!K50-'Project Data'!K49)/'Project Data'!K49</f>
        <v>8.4507042253521125E-2</v>
      </c>
      <c r="H50" s="14">
        <f>('Project Data'!L50-'Project Data'!L49)/'Project Data'!L49</f>
        <v>3.7542662116040959E-2</v>
      </c>
      <c r="I50" s="14">
        <f>('Project Data'!M50-'Project Data'!M49)/'Project Data'!M49</f>
        <v>4.6511627906976744E-2</v>
      </c>
      <c r="J50" s="14">
        <f>('Project Data'!N50-'Project Data'!N49)/'Project Data'!N49</f>
        <v>0</v>
      </c>
      <c r="K50" s="14">
        <f>('Project Data'!O50-'Project Data'!O49)/'Project Data'!O49</f>
        <v>6.589147286821706E-2</v>
      </c>
      <c r="L50" s="14">
        <f>('Project Data'!P50-'Project Data'!P49)/'Project Data'!P49</f>
        <v>5.1560379918588875E-2</v>
      </c>
      <c r="M50" s="14">
        <f>('Project Data'!Q50-'Project Data'!Q49)/'Project Data'!Q49</f>
        <v>4.6153846153846156E-2</v>
      </c>
      <c r="N50" s="14">
        <f>('Project Data'!R50-'Project Data'!R49)/'Project Data'!R49</f>
        <v>0.10443370455978147</v>
      </c>
      <c r="O50" s="14">
        <f>('Project Data'!S50-'Project Data'!S49)/'Project Data'!S49</f>
        <v>7.3122529644268769E-2</v>
      </c>
      <c r="P50" s="14">
        <f>('Project Data'!T50-'Project Data'!T49)/'Project Data'!T49</f>
        <v>5.3778080326752895E-2</v>
      </c>
      <c r="Q50" s="14">
        <f>('Project Data'!U50-'Project Data'!U49)/'Project Data'!U49</f>
        <v>0.12867647058823528</v>
      </c>
      <c r="R50" s="14">
        <f>('Project Data'!V50-'Project Data'!V49)/'Project Data'!V49</f>
        <v>4.8275862068965524E-2</v>
      </c>
      <c r="S50" s="14">
        <f>('Project Data'!W50-'Project Data'!W49)/'Project Data'!W49</f>
        <v>9.2772085294932152E-2</v>
      </c>
      <c r="T50" s="14">
        <f>('Project Data'!X50-'Project Data'!X49)/'Project Data'!X49</f>
        <v>-2.7491408934707903E-2</v>
      </c>
      <c r="U50" s="14">
        <f>('Project Data'!Y50-'Project Data'!Y49)/'Project Data'!Y49</f>
        <v>0.29288702928870292</v>
      </c>
      <c r="V50" s="14">
        <f>('Project Data'!Z50-'Project Data'!Z49)/'Project Data'!Z49</f>
        <v>3.3149171270718231E-2</v>
      </c>
      <c r="W50" s="14">
        <f>('Project Data'!AA50-'Project Data'!AA49)/'Project Data'!AA49</f>
        <v>0.12571608045758395</v>
      </c>
      <c r="X50" s="14">
        <f>('Project Data'!AB50-'Project Data'!AB49)/'Project Data'!AB49</f>
        <v>5.5482166446499337E-2</v>
      </c>
      <c r="Y50" s="14">
        <f>('Project Data'!AC50-'Project Data'!AC49)/'Project Data'!AC49</f>
        <v>7.5736325385694248E-2</v>
      </c>
      <c r="Z50" s="14">
        <f>('Project Data'!AD50-'Project Data'!AD49)/'Project Data'!AD49</f>
        <v>3.783783783783784E-2</v>
      </c>
      <c r="AA50" s="14">
        <f>('Project Data'!AE50-'Project Data'!AE49)/'Project Data'!AE49</f>
        <v>0.14563106796116504</v>
      </c>
      <c r="AB50" s="14">
        <f>('Project Data'!AF50-'Project Data'!AF49)/'Project Data'!AF49</f>
        <v>3.0847029077117807E-2</v>
      </c>
      <c r="AC50" s="14">
        <f>('Project Data'!AG50-'Project Data'!AG49)/'Project Data'!AG49</f>
        <v>3.9160839160839164E-2</v>
      </c>
      <c r="AD50" s="14">
        <f>('Project Data'!AH50-'Project Data'!AH49)/'Project Data'!AH49</f>
        <v>9.2783505154639179E-2</v>
      </c>
      <c r="AE50" s="14">
        <f>('Project Data'!AI50-'Project Data'!AI49)/'Project Data'!AI49</f>
        <v>0.15696759987417427</v>
      </c>
      <c r="AH50" s="11"/>
      <c r="AI50" s="18" t="s">
        <v>84</v>
      </c>
      <c r="AL50" t="s">
        <v>85</v>
      </c>
      <c r="AN50" s="31"/>
    </row>
    <row r="51" spans="1:67" x14ac:dyDescent="0.25">
      <c r="A51" s="7">
        <v>43251</v>
      </c>
      <c r="B51" s="14">
        <f>('Project Data'!F51-'Project Data'!F50)/'Project Data'!F50</f>
        <v>7.1134626690182251E-2</v>
      </c>
      <c r="C51" s="14">
        <f>('Project Data'!G51-'Project Data'!G50)/'Project Data'!G50</f>
        <v>-3.4416826003824091E-2</v>
      </c>
      <c r="D51" s="14">
        <f>('Project Data'!H51-'Project Data'!H50)/'Project Data'!H50</f>
        <v>4.5826513911620292E-2</v>
      </c>
      <c r="E51" s="14">
        <f>('Project Data'!I51-'Project Data'!I50)/'Project Data'!I50</f>
        <v>-3.2508127031757941E-2</v>
      </c>
      <c r="F51" s="14">
        <f>('Project Data'!J51-'Project Data'!J50)/'Project Data'!J50</f>
        <v>-0.17670682730923715</v>
      </c>
      <c r="G51" s="14">
        <f>('Project Data'!K51-'Project Data'!K50)/'Project Data'!K50</f>
        <v>-5.1948051948051951E-2</v>
      </c>
      <c r="H51" s="14">
        <f>('Project Data'!L51-'Project Data'!L50)/'Project Data'!L50</f>
        <v>3.2894736842105261E-3</v>
      </c>
      <c r="I51" s="14">
        <f>('Project Data'!M51-'Project Data'!M50)/'Project Data'!M50</f>
        <v>0</v>
      </c>
      <c r="J51" s="14">
        <f>('Project Data'!N51-'Project Data'!N50)/'Project Data'!N50</f>
        <v>-3.0769230769230771E-2</v>
      </c>
      <c r="K51" s="14">
        <f>('Project Data'!O51-'Project Data'!O50)/'Project Data'!O50</f>
        <v>-1.090909090909091E-2</v>
      </c>
      <c r="L51" s="14">
        <f>('Project Data'!P51-'Project Data'!P50)/'Project Data'!P50</f>
        <v>-1.1612903225806452E-2</v>
      </c>
      <c r="M51" s="14">
        <f>('Project Data'!Q51-'Project Data'!Q50)/'Project Data'!Q50</f>
        <v>1.4705882352941176E-2</v>
      </c>
      <c r="N51" s="14">
        <f>('Project Data'!R51-'Project Data'!R50)/'Project Data'!R50</f>
        <v>0.1035007610350076</v>
      </c>
      <c r="O51" s="14">
        <f>('Project Data'!S51-'Project Data'!S50)/'Project Data'!S50</f>
        <v>4.3093922651933701E-2</v>
      </c>
      <c r="P51" s="14">
        <f>('Project Data'!T51-'Project Data'!T50)/'Project Data'!T50</f>
        <v>-3.4237726098191215E-2</v>
      </c>
      <c r="Q51" s="14">
        <f>('Project Data'!U51-'Project Data'!U50)/'Project Data'!U50</f>
        <v>0.11726384364820847</v>
      </c>
      <c r="R51" s="14">
        <f>('Project Data'!V51-'Project Data'!V50)/'Project Data'!V50</f>
        <v>7.6754385964912408E-2</v>
      </c>
      <c r="S51" s="14">
        <f>('Project Data'!W51-'Project Data'!W50)/'Project Data'!W50</f>
        <v>7.4505828687278258E-2</v>
      </c>
      <c r="T51" s="14">
        <f>('Project Data'!X51-'Project Data'!X50)/'Project Data'!X50</f>
        <v>-2.1201413427561839E-2</v>
      </c>
      <c r="U51" s="14">
        <f>('Project Data'!Y51-'Project Data'!Y50)/'Project Data'!Y50</f>
        <v>2.9126213592233011E-2</v>
      </c>
      <c r="V51" s="14">
        <f>('Project Data'!Z51-'Project Data'!Z50)/'Project Data'!Z50</f>
        <v>-1.9607843137254902E-2</v>
      </c>
      <c r="W51" s="14">
        <f>('Project Data'!AA51-'Project Data'!AA50)/'Project Data'!AA50</f>
        <v>2.3326364765242958E-2</v>
      </c>
      <c r="X51" s="14">
        <f>('Project Data'!AB51-'Project Data'!AB50)/'Project Data'!AB50</f>
        <v>0.10137672090112655</v>
      </c>
      <c r="Y51" s="14">
        <f>('Project Data'!AC51-'Project Data'!AC50)/'Project Data'!AC50</f>
        <v>-1.5645371577574969E-2</v>
      </c>
      <c r="Z51" s="14">
        <f>('Project Data'!AD51-'Project Data'!AD50)/'Project Data'!AD50</f>
        <v>-1.0416666666666666E-2</v>
      </c>
      <c r="AA51" s="14">
        <f>('Project Data'!AE51-'Project Data'!AE50)/'Project Data'!AE50</f>
        <v>3.8135593220339103E-2</v>
      </c>
      <c r="AB51" s="14">
        <f>('Project Data'!AF51-'Project Data'!AF50)/'Project Data'!AF50</f>
        <v>1.6924208977188996E-2</v>
      </c>
      <c r="AC51" s="14">
        <f>('Project Data'!AG51-'Project Data'!AG50)/'Project Data'!AG50</f>
        <v>4.4414535666218037E-2</v>
      </c>
      <c r="AD51" s="14">
        <f>('Project Data'!AH51-'Project Data'!AH50)/'Project Data'!AH50</f>
        <v>-9.4339622641509441E-2</v>
      </c>
      <c r="AE51" s="14">
        <f>('Project Data'!AI51-'Project Data'!AI50)/'Project Data'!AI50</f>
        <v>-1.5497553017944535E-2</v>
      </c>
      <c r="AH51" s="11"/>
      <c r="AI51" s="32" t="s">
        <v>86</v>
      </c>
      <c r="AJ51" s="35" cm="1">
        <f t="array" ref="AJ51">MMULT(AH43:BK43,TRANSPOSE(AI3:BL3))</f>
        <v>-1.0438929412431276E-2</v>
      </c>
      <c r="AL51" t="s">
        <v>87</v>
      </c>
    </row>
    <row r="52" spans="1:67" x14ac:dyDescent="0.25">
      <c r="A52" s="7">
        <v>43280</v>
      </c>
      <c r="B52" s="14">
        <f>('Project Data'!F52-'Project Data'!F51)/'Project Data'!F51</f>
        <v>-3.8968166849615807E-2</v>
      </c>
      <c r="C52" s="14">
        <f>('Project Data'!G52-'Project Data'!G51)/'Project Data'!G51</f>
        <v>-1.3861386138613749E-2</v>
      </c>
      <c r="D52" s="14">
        <f>('Project Data'!H52-'Project Data'!H51)/'Project Data'!H51</f>
        <v>1.2519561815336464E-2</v>
      </c>
      <c r="E52" s="14">
        <f>('Project Data'!I52-'Project Data'!I51)/'Project Data'!I51</f>
        <v>-1.0080124063065509E-2</v>
      </c>
      <c r="F52" s="14">
        <f>('Project Data'!J52-'Project Data'!J51)/'Project Data'!J51</f>
        <v>6.3414634146341756E-2</v>
      </c>
      <c r="G52" s="14">
        <f>('Project Data'!K52-'Project Data'!K51)/'Project Data'!K51</f>
        <v>8.2191780821917804E-2</v>
      </c>
      <c r="H52" s="14">
        <f>('Project Data'!L52-'Project Data'!L51)/'Project Data'!L51</f>
        <v>-2.6229508196721311E-2</v>
      </c>
      <c r="I52" s="14">
        <f>('Project Data'!M52-'Project Data'!M51)/'Project Data'!M51</f>
        <v>-1.4814814814814815E-2</v>
      </c>
      <c r="J52" s="14">
        <f>('Project Data'!N52-'Project Data'!N51)/'Project Data'!N51</f>
        <v>0</v>
      </c>
      <c r="K52" s="14">
        <f>('Project Data'!O52-'Project Data'!O51)/'Project Data'!O51</f>
        <v>3.6764705882352942E-2</v>
      </c>
      <c r="L52" s="14">
        <f>('Project Data'!P52-'Project Data'!P51)/'Project Data'!P51</f>
        <v>6.5274151436031328E-3</v>
      </c>
      <c r="M52" s="14">
        <f>('Project Data'!Q52-'Project Data'!Q51)/'Project Data'!Q51</f>
        <v>-6.8840579710144928E-2</v>
      </c>
      <c r="N52" s="14">
        <f>('Project Data'!R52-'Project Data'!R51)/'Project Data'!R51</f>
        <v>4.3103448275862072E-2</v>
      </c>
      <c r="O52" s="14">
        <f>('Project Data'!S52-'Project Data'!S51)/'Project Data'!S51</f>
        <v>-0.10557909604519775</v>
      </c>
      <c r="P52" s="14">
        <f>('Project Data'!T52-'Project Data'!T51)/'Project Data'!T51</f>
        <v>-4.2140468227424746E-2</v>
      </c>
      <c r="Q52" s="14">
        <f>('Project Data'!U52-'Project Data'!U51)/'Project Data'!U51</f>
        <v>2.3323615160349854E-2</v>
      </c>
      <c r="R52" s="14">
        <f>('Project Data'!V52-'Project Data'!V51)/'Project Data'!V51</f>
        <v>8.1466395112016296E-2</v>
      </c>
      <c r="S52" s="14">
        <f>('Project Data'!W52-'Project Data'!W51)/'Project Data'!W51</f>
        <v>-9.1981132075471695E-3</v>
      </c>
      <c r="T52" s="14">
        <f>('Project Data'!X52-'Project Data'!X51)/'Project Data'!X51</f>
        <v>0.20216606498194944</v>
      </c>
      <c r="U52" s="14">
        <f>('Project Data'!Y52-'Project Data'!Y51)/'Project Data'!Y51</f>
        <v>9.433962264150943E-3</v>
      </c>
      <c r="V52" s="14">
        <f>('Project Data'!Z52-'Project Data'!Z51)/'Project Data'!Z51</f>
        <v>-2.3636363636363636E-2</v>
      </c>
      <c r="W52" s="14">
        <f>('Project Data'!AA52-'Project Data'!AA51)/'Project Data'!AA51</f>
        <v>1.0978756739320824E-2</v>
      </c>
      <c r="X52" s="14">
        <f>('Project Data'!AB52-'Project Data'!AB51)/'Project Data'!AB51</f>
        <v>-3.522727272727285E-2</v>
      </c>
      <c r="Y52" s="14">
        <f>('Project Data'!AC52-'Project Data'!AC51)/'Project Data'!AC51</f>
        <v>-8.211920529801324E-2</v>
      </c>
      <c r="Z52" s="14">
        <f>('Project Data'!AD52-'Project Data'!AD51)/'Project Data'!AD51</f>
        <v>-5.7894736842105263E-2</v>
      </c>
      <c r="AA52" s="14">
        <f>('Project Data'!AE52-'Project Data'!AE51)/'Project Data'!AE51</f>
        <v>4.4897959183673349E-2</v>
      </c>
      <c r="AB52" s="14">
        <f>('Project Data'!AF52-'Project Data'!AF51)/'Project Data'!AF51</f>
        <v>1.1095031355523395E-2</v>
      </c>
      <c r="AC52" s="14">
        <f>('Project Data'!AG52-'Project Data'!AG51)/'Project Data'!AG51</f>
        <v>-1.6752577319587628E-2</v>
      </c>
      <c r="AD52" s="14">
        <f>('Project Data'!AH52-'Project Data'!AH51)/'Project Data'!AH51</f>
        <v>-4.1666666666666664E-2</v>
      </c>
      <c r="AE52" s="14">
        <f>('Project Data'!AI52-'Project Data'!AI51)/'Project Data'!AI51</f>
        <v>-6.0756697045015191E-2</v>
      </c>
      <c r="AH52" s="11"/>
      <c r="AI52" s="32" t="s">
        <v>88</v>
      </c>
      <c r="AJ52" s="35" cm="1">
        <f t="array" ref="AJ52">MMULT(AH43:BK43,MMULT(AI11:BL40,TRANSPOSE(AH43:BK43)))</f>
        <v>2.156416043492987E-3</v>
      </c>
      <c r="AL52" t="s">
        <v>89</v>
      </c>
    </row>
    <row r="53" spans="1:67" x14ac:dyDescent="0.25">
      <c r="A53" s="7">
        <v>43312</v>
      </c>
      <c r="B53" s="14">
        <f>('Project Data'!F53-'Project Data'!F52)/'Project Data'!F52</f>
        <v>0.11650485436893204</v>
      </c>
      <c r="C53" s="14">
        <f>('Project Data'!G53-'Project Data'!G52)/'Project Data'!G52</f>
        <v>-8.0321285140562242E-3</v>
      </c>
      <c r="D53" s="14">
        <f>('Project Data'!H53-'Project Data'!H52)/'Project Data'!H52</f>
        <v>9.2735703245749607E-3</v>
      </c>
      <c r="E53" s="14">
        <f>('Project Data'!I53-'Project Data'!I52)/'Project Data'!I52</f>
        <v>9.686684073107063E-2</v>
      </c>
      <c r="F53" s="14">
        <f>('Project Data'!J53-'Project Data'!J52)/'Project Data'!J52</f>
        <v>7.3394495412843902E-2</v>
      </c>
      <c r="G53" s="14">
        <f>('Project Data'!K53-'Project Data'!K52)/'Project Data'!K52</f>
        <v>-5.6962025316455694E-2</v>
      </c>
      <c r="H53" s="14">
        <f>('Project Data'!L53-'Project Data'!L52)/'Project Data'!L52</f>
        <v>0</v>
      </c>
      <c r="I53" s="14">
        <f>('Project Data'!M53-'Project Data'!M52)/'Project Data'!M52</f>
        <v>-1.1278195488721804E-2</v>
      </c>
      <c r="J53" s="14">
        <f>('Project Data'!N53-'Project Data'!N52)/'Project Data'!N52</f>
        <v>-1.5873015873015872E-2</v>
      </c>
      <c r="K53" s="14">
        <f>('Project Data'!O53-'Project Data'!O52)/'Project Data'!O52</f>
        <v>4.6099290780141841E-2</v>
      </c>
      <c r="L53" s="14">
        <f>('Project Data'!P53-'Project Data'!P52)/'Project Data'!P52</f>
        <v>-2.9831387808041506E-2</v>
      </c>
      <c r="M53" s="14">
        <f>('Project Data'!Q53-'Project Data'!Q52)/'Project Data'!Q52</f>
        <v>0</v>
      </c>
      <c r="N53" s="14">
        <f>('Project Data'!R53-'Project Data'!R52)/'Project Data'!R52</f>
        <v>-1.884297520661157E-2</v>
      </c>
      <c r="O53" s="14">
        <f>('Project Data'!S53-'Project Data'!S52)/'Project Data'!S52</f>
        <v>-2.0134228187919462E-2</v>
      </c>
      <c r="P53" s="14">
        <f>('Project Data'!T53-'Project Data'!T52)/'Project Data'!T52</f>
        <v>4.0502793296089384E-2</v>
      </c>
      <c r="Q53" s="14">
        <f>('Project Data'!U53-'Project Data'!U52)/'Project Data'!U52</f>
        <v>-3.4188034188034191E-2</v>
      </c>
      <c r="R53" s="14">
        <f>('Project Data'!V53-'Project Data'!V52)/'Project Data'!V52</f>
        <v>-8.2862523540489647E-2</v>
      </c>
      <c r="S53" s="14">
        <f>('Project Data'!W53-'Project Data'!W52)/'Project Data'!W52</f>
        <v>-1.1901928112354201E-3</v>
      </c>
      <c r="T53" s="14">
        <f>('Project Data'!X53-'Project Data'!X52)/'Project Data'!X52</f>
        <v>0</v>
      </c>
      <c r="U53" s="14">
        <f>('Project Data'!Y53-'Project Data'!Y52)/'Project Data'!Y52</f>
        <v>1.8691588785046728E-2</v>
      </c>
      <c r="V53" s="14">
        <f>('Project Data'!Z53-'Project Data'!Z52)/'Project Data'!Z52</f>
        <v>-1.4897579143389199E-2</v>
      </c>
      <c r="W53" s="14">
        <f>('Project Data'!AA53-'Project Data'!AA52)/'Project Data'!AA52</f>
        <v>-5.9178565052741784E-3</v>
      </c>
      <c r="X53" s="14">
        <f>('Project Data'!AB53-'Project Data'!AB52)/'Project Data'!AB52</f>
        <v>-4.9469964664310952E-2</v>
      </c>
      <c r="Y53" s="14">
        <f>('Project Data'!AC53-'Project Data'!AC52)/'Project Data'!AC52</f>
        <v>-7.215007215007215E-3</v>
      </c>
      <c r="Z53" s="14">
        <f>('Project Data'!AD53-'Project Data'!AD52)/'Project Data'!AD52</f>
        <v>-2.23463687150838E-2</v>
      </c>
      <c r="AA53" s="14">
        <f>('Project Data'!AE53-'Project Data'!AE52)/'Project Data'!AE52</f>
        <v>1.5625E-2</v>
      </c>
      <c r="AB53" s="14">
        <f>('Project Data'!AF53-'Project Data'!AF52)/'Project Data'!AF52</f>
        <v>3.8883587786259541E-2</v>
      </c>
      <c r="AC53" s="14">
        <f>('Project Data'!AG53-'Project Data'!AG52)/'Project Data'!AG52</f>
        <v>-5.7667103538663174E-2</v>
      </c>
      <c r="AD53" s="14">
        <f>('Project Data'!AH53-'Project Data'!AH52)/'Project Data'!AH52</f>
        <v>1.0869565217391304E-2</v>
      </c>
      <c r="AE53" s="14">
        <f>('Project Data'!AI53-'Project Data'!AI52)/'Project Data'!AI52</f>
        <v>-1.1173184357541766E-2</v>
      </c>
      <c r="AH53" s="11"/>
      <c r="AI53" s="32" t="s">
        <v>76</v>
      </c>
      <c r="AJ53" s="85">
        <f>SQRT(AJ52)</f>
        <v>4.6437226914330131E-2</v>
      </c>
      <c r="AL53" t="s">
        <v>90</v>
      </c>
      <c r="AM53" t="s">
        <v>91</v>
      </c>
      <c r="BN53" s="20"/>
      <c r="BO53" s="11"/>
    </row>
    <row r="54" spans="1:67" x14ac:dyDescent="0.25">
      <c r="A54" s="7">
        <v>43343</v>
      </c>
      <c r="B54" s="14">
        <f>('Project Data'!F54-'Project Data'!F53)/'Project Data'!F53</f>
        <v>-1.1935208866155157E-2</v>
      </c>
      <c r="C54" s="14">
        <f>('Project Data'!G54-'Project Data'!G53)/'Project Data'!G53</f>
        <v>-3.0364372469635741E-2</v>
      </c>
      <c r="D54" s="14">
        <f>('Project Data'!H54-'Project Data'!H53)/'Project Data'!H53</f>
        <v>-7.1975497702909647E-2</v>
      </c>
      <c r="E54" s="14">
        <f>('Project Data'!I54-'Project Data'!I53)/'Project Data'!I53</f>
        <v>-0.11425850987860034</v>
      </c>
      <c r="F54" s="14">
        <f>('Project Data'!J54-'Project Data'!J53)/'Project Data'!J53</f>
        <v>-7.2649572649572655E-2</v>
      </c>
      <c r="G54" s="14">
        <f>('Project Data'!K54-'Project Data'!K53)/'Project Data'!K53</f>
        <v>-4.0268456375838924E-2</v>
      </c>
      <c r="H54" s="14">
        <f>('Project Data'!L54-'Project Data'!L53)/'Project Data'!L53</f>
        <v>-8.0808080808080815E-2</v>
      </c>
      <c r="I54" s="14">
        <f>('Project Data'!M54-'Project Data'!M53)/'Project Data'!M53</f>
        <v>-3.4220532319391636E-2</v>
      </c>
      <c r="J54" s="14">
        <f>('Project Data'!N54-'Project Data'!N53)/'Project Data'!N53</f>
        <v>-4.8387096774193547E-2</v>
      </c>
      <c r="K54" s="14">
        <f>('Project Data'!O54-'Project Data'!O53)/'Project Data'!O53</f>
        <v>-2.3728813559322035E-2</v>
      </c>
      <c r="L54" s="14">
        <f>('Project Data'!P54-'Project Data'!P53)/'Project Data'!P53</f>
        <v>-5.3475935828877002E-3</v>
      </c>
      <c r="M54" s="14">
        <f>('Project Data'!Q54-'Project Data'!Q53)/'Project Data'!Q53</f>
        <v>-5.8365758754863814E-2</v>
      </c>
      <c r="N54" s="14">
        <f>('Project Data'!R54-'Project Data'!R53)/'Project Data'!R53</f>
        <v>-7.3450134770889491E-2</v>
      </c>
      <c r="O54" s="14">
        <f>('Project Data'!S54-'Project Data'!S53)/'Project Data'!S53</f>
        <v>-1.9742143432715551E-2</v>
      </c>
      <c r="P54" s="14">
        <f>('Project Data'!T54-'Project Data'!T53)/'Project Data'!T53</f>
        <v>-3.8255033557046979E-2</v>
      </c>
      <c r="Q54" s="14">
        <f>('Project Data'!U54-'Project Data'!U53)/'Project Data'!U53</f>
        <v>-4.1297935103244837E-2</v>
      </c>
      <c r="R54" s="14">
        <f>('Project Data'!V54-'Project Data'!V53)/'Project Data'!V53</f>
        <v>1.0266940451745379E-2</v>
      </c>
      <c r="S54" s="14">
        <f>('Project Data'!W54-'Project Data'!W53)/'Project Data'!W53</f>
        <v>-0.12797902764537644</v>
      </c>
      <c r="T54" s="14">
        <f>('Project Data'!X54-'Project Data'!X53)/'Project Data'!X53</f>
        <v>1.5015015015015015E-2</v>
      </c>
      <c r="U54" s="14">
        <f>('Project Data'!Y54-'Project Data'!Y53)/'Project Data'!Y53</f>
        <v>-9.1743119266055051E-3</v>
      </c>
      <c r="V54" s="14">
        <f>('Project Data'!Z54-'Project Data'!Z53)/'Project Data'!Z53</f>
        <v>-1.1342155009451797E-2</v>
      </c>
      <c r="W54" s="14">
        <f>('Project Data'!AA54-'Project Data'!AA53)/'Project Data'!AA53</f>
        <v>-4.2642130883830731E-2</v>
      </c>
      <c r="X54" s="14">
        <f>('Project Data'!AB54-'Project Data'!AB53)/'Project Data'!AB53</f>
        <v>-1.2391573729863693E-3</v>
      </c>
      <c r="Y54" s="14">
        <f>('Project Data'!AC54-'Project Data'!AC53)/'Project Data'!AC53</f>
        <v>-8.8662790697674423E-2</v>
      </c>
      <c r="Z54" s="14">
        <f>('Project Data'!AD54-'Project Data'!AD53)/'Project Data'!AD53</f>
        <v>-4.5714285714285714E-2</v>
      </c>
      <c r="AA54" s="14">
        <f>('Project Data'!AE54-'Project Data'!AE53)/'Project Data'!AE53</f>
        <v>-5.3846153846153849E-2</v>
      </c>
      <c r="AB54" s="14">
        <f>('Project Data'!AF54-'Project Data'!AF53)/'Project Data'!AF53</f>
        <v>8.4959816303099879E-3</v>
      </c>
      <c r="AC54" s="14">
        <f>('Project Data'!AG54-'Project Data'!AG53)/'Project Data'!AG53</f>
        <v>3.1988873435326845E-2</v>
      </c>
      <c r="AD54" s="14">
        <f>('Project Data'!AH54-'Project Data'!AH53)/'Project Data'!AH53</f>
        <v>-0.11290322580645161</v>
      </c>
      <c r="AE54" s="14">
        <f>('Project Data'!AI54-'Project Data'!AI53)/'Project Data'!AI53</f>
        <v>0.17424918227772807</v>
      </c>
      <c r="AH54" s="11"/>
      <c r="AL54" t="s">
        <v>92</v>
      </c>
      <c r="BN54" s="20"/>
      <c r="BO54" s="11"/>
    </row>
    <row r="55" spans="1:67" x14ac:dyDescent="0.25">
      <c r="A55" s="7">
        <v>43371</v>
      </c>
      <c r="B55" s="14">
        <f>('Project Data'!F55-'Project Data'!F54)/'Project Data'!F54</f>
        <v>2.899050905953408E-2</v>
      </c>
      <c r="C55" s="14">
        <f>('Project Data'!G55-'Project Data'!G54)/'Project Data'!G54</f>
        <v>1.0438413361169102E-2</v>
      </c>
      <c r="D55" s="14">
        <f>('Project Data'!H55-'Project Data'!H54)/'Project Data'!H54</f>
        <v>3.9603960396039604E-2</v>
      </c>
      <c r="E55" s="14">
        <f>('Project Data'!I55-'Project Data'!I54)/'Project Data'!I54</f>
        <v>-3.6549314700349368E-2</v>
      </c>
      <c r="F55" s="14">
        <f>('Project Data'!J55-'Project Data'!J54)/'Project Data'!J54</f>
        <v>3.6866359447004608E-2</v>
      </c>
      <c r="G55" s="14">
        <f>('Project Data'!K55-'Project Data'!K54)/'Project Data'!K54</f>
        <v>8.3916083916083919E-2</v>
      </c>
      <c r="H55" s="14">
        <f>('Project Data'!L55-'Project Data'!L54)/'Project Data'!L54</f>
        <v>-5.4945054945054944E-2</v>
      </c>
      <c r="I55" s="14">
        <f>('Project Data'!M55-'Project Data'!M54)/'Project Data'!M54</f>
        <v>3.1496062992125984E-2</v>
      </c>
      <c r="J55" s="14">
        <f>('Project Data'!N55-'Project Data'!N54)/'Project Data'!N54</f>
        <v>0</v>
      </c>
      <c r="K55" s="14">
        <f>('Project Data'!O55-'Project Data'!O54)/'Project Data'!O54</f>
        <v>-4.1666666666666664E-2</v>
      </c>
      <c r="L55" s="14">
        <f>('Project Data'!P55-'Project Data'!P54)/'Project Data'!P54</f>
        <v>-2.2849462365591398E-2</v>
      </c>
      <c r="M55" s="14">
        <f>('Project Data'!Q55-'Project Data'!Q54)/'Project Data'!Q54</f>
        <v>3.7190082644627982E-2</v>
      </c>
      <c r="N55" s="14">
        <f>('Project Data'!R55-'Project Data'!R54)/'Project Data'!R54</f>
        <v>-1.090909090909091E-3</v>
      </c>
      <c r="O55" s="14">
        <f>('Project Data'!S55-'Project Data'!S54)/'Project Data'!S54</f>
        <v>-2.7949034114262229E-2</v>
      </c>
      <c r="P55" s="14">
        <f>('Project Data'!T55-'Project Data'!T54)/'Project Data'!T54</f>
        <v>1.3956734124214934E-2</v>
      </c>
      <c r="Q55" s="14">
        <f>('Project Data'!U55-'Project Data'!U54)/'Project Data'!U54</f>
        <v>-2.1538461538461538E-2</v>
      </c>
      <c r="R55" s="14">
        <f>('Project Data'!V55-'Project Data'!V54)/'Project Data'!V54</f>
        <v>-4.2682926829268296E-2</v>
      </c>
      <c r="S55" s="14">
        <f>('Project Data'!W55-'Project Data'!W54)/'Project Data'!W54</f>
        <v>6.0399016124623957E-2</v>
      </c>
      <c r="T55" s="14">
        <f>('Project Data'!X55-'Project Data'!X54)/'Project Data'!X54</f>
        <v>-1.7751479289940829E-2</v>
      </c>
      <c r="U55" s="14">
        <f>('Project Data'!Y55-'Project Data'!Y54)/'Project Data'!Y54</f>
        <v>-6.1728395061728392E-3</v>
      </c>
      <c r="V55" s="14">
        <f>('Project Data'!Z55-'Project Data'!Z54)/'Project Data'!Z54</f>
        <v>5.7361376673040155E-3</v>
      </c>
      <c r="W55" s="14">
        <f>('Project Data'!AA55-'Project Data'!AA54)/'Project Data'!AA54</f>
        <v>5.1314492342937494E-2</v>
      </c>
      <c r="X55" s="14">
        <f>('Project Data'!AB55-'Project Data'!AB54)/'Project Data'!AB54</f>
        <v>-7.2580645161290328E-2</v>
      </c>
      <c r="Y55" s="14">
        <f>('Project Data'!AC55-'Project Data'!AC54)/'Project Data'!AC54</f>
        <v>1.4354066985645933E-2</v>
      </c>
      <c r="Z55" s="14">
        <f>('Project Data'!AD55-'Project Data'!AD54)/'Project Data'!AD54</f>
        <v>2.9940119760479042E-2</v>
      </c>
      <c r="AA55" s="14">
        <f>('Project Data'!AE55-'Project Data'!AE54)/'Project Data'!AE54</f>
        <v>-2.8455284552845527E-2</v>
      </c>
      <c r="AB55" s="14">
        <f>('Project Data'!AF55-'Project Data'!AF54)/'Project Data'!AF54</f>
        <v>-4.0072859744990891E-2</v>
      </c>
      <c r="AC55" s="14">
        <f>('Project Data'!AG55-'Project Data'!AG54)/'Project Data'!AG54</f>
        <v>-5.1212938005390833E-2</v>
      </c>
      <c r="AD55" s="14">
        <f>('Project Data'!AH55-'Project Data'!AH54)/'Project Data'!AH54</f>
        <v>0</v>
      </c>
      <c r="AE55" s="14">
        <f>('Project Data'!AI55-'Project Data'!AI54)/'Project Data'!AI54</f>
        <v>2.6082552544948203E-2</v>
      </c>
      <c r="AI55" s="11" t="s">
        <v>93</v>
      </c>
      <c r="AJ55" t="s">
        <v>94</v>
      </c>
      <c r="AK55" s="34"/>
      <c r="AM55" t="s">
        <v>95</v>
      </c>
      <c r="AQ55" s="15"/>
      <c r="AR55" s="15"/>
      <c r="BN55" s="20"/>
      <c r="BO55" s="11"/>
    </row>
    <row r="56" spans="1:67" x14ac:dyDescent="0.25">
      <c r="A56" s="7">
        <v>43404</v>
      </c>
      <c r="B56" s="14">
        <f>('Project Data'!F56-'Project Data'!F55)/'Project Data'!F55</f>
        <v>4.5279221868187152E-3</v>
      </c>
      <c r="C56" s="14">
        <f>('Project Data'!G56-'Project Data'!G55)/'Project Data'!G55</f>
        <v>-0.12603305785123955</v>
      </c>
      <c r="D56" s="14">
        <f>('Project Data'!H56-'Project Data'!H55)/'Project Data'!H55</f>
        <v>-0.16507936507936508</v>
      </c>
      <c r="E56" s="14">
        <f>('Project Data'!I56-'Project Data'!I55)/'Project Data'!I55</f>
        <v>-5.3556485355648532E-2</v>
      </c>
      <c r="F56" s="14">
        <f>('Project Data'!J56-'Project Data'!J55)/'Project Data'!J55</f>
        <v>7.1111111111111111E-2</v>
      </c>
      <c r="G56" s="14">
        <f>('Project Data'!K56-'Project Data'!K55)/'Project Data'!K55</f>
        <v>-5.1612903225806452E-2</v>
      </c>
      <c r="H56" s="14">
        <f>('Project Data'!L56-'Project Data'!L55)/'Project Data'!L55</f>
        <v>-1.1627906976744297E-2</v>
      </c>
      <c r="I56" s="14">
        <f>('Project Data'!M56-'Project Data'!M55)/'Project Data'!M55</f>
        <v>-3.8167938931297711E-2</v>
      </c>
      <c r="J56" s="14">
        <f>('Project Data'!N56-'Project Data'!N55)/'Project Data'!N55</f>
        <v>-3.3898305084745881E-2</v>
      </c>
      <c r="K56" s="14">
        <f>('Project Data'!O56-'Project Data'!O55)/'Project Data'!O55</f>
        <v>2.5362318840579712E-2</v>
      </c>
      <c r="L56" s="14">
        <f>('Project Data'!P56-'Project Data'!P55)/'Project Data'!P55</f>
        <v>4.8143053645116916E-2</v>
      </c>
      <c r="M56" s="14">
        <f>('Project Data'!Q56-'Project Data'!Q55)/'Project Data'!Q55</f>
        <v>-5.1792828685258856E-2</v>
      </c>
      <c r="N56" s="14">
        <f>('Project Data'!R56-'Project Data'!R55)/'Project Data'!R55</f>
        <v>-5.2784856206771022E-2</v>
      </c>
      <c r="O56" s="14">
        <f>('Project Data'!S56-'Project Data'!S55)/'Project Data'!S55</f>
        <v>-3.0021141649048625E-2</v>
      </c>
      <c r="P56" s="14">
        <f>('Project Data'!T56-'Project Data'!T55)/'Project Data'!T55</f>
        <v>-0.10736407432897453</v>
      </c>
      <c r="Q56" s="14">
        <f>('Project Data'!U56-'Project Data'!U55)/'Project Data'!U55</f>
        <v>-6.2893081761006293E-3</v>
      </c>
      <c r="R56" s="14">
        <f>('Project Data'!V56-'Project Data'!V55)/'Project Data'!V55</f>
        <v>-4.0339702760085049E-2</v>
      </c>
      <c r="S56" s="14">
        <f>('Project Data'!W56-'Project Data'!W55)/'Project Data'!W55</f>
        <v>-1.9845360824742152E-2</v>
      </c>
      <c r="T56" s="14">
        <f>('Project Data'!X56-'Project Data'!X55)/'Project Data'!X55</f>
        <v>-0.14457831325301204</v>
      </c>
      <c r="U56" s="14">
        <f>('Project Data'!Y56-'Project Data'!Y55)/'Project Data'!Y55</f>
        <v>-3.4161490683229816E-2</v>
      </c>
      <c r="V56" s="14">
        <f>('Project Data'!Z56-'Project Data'!Z55)/'Project Data'!Z55</f>
        <v>-0.13307984790874536</v>
      </c>
      <c r="W56" s="14">
        <f>('Project Data'!AA56-'Project Data'!AA55)/'Project Data'!AA55</f>
        <v>-5.2013970616149638E-2</v>
      </c>
      <c r="X56" s="14">
        <f>('Project Data'!AB56-'Project Data'!AB55)/'Project Data'!AB55</f>
        <v>-6.488294314381271E-2</v>
      </c>
      <c r="Y56" s="14">
        <f>('Project Data'!AC56-'Project Data'!AC55)/'Project Data'!AC55</f>
        <v>-0.13679245283018868</v>
      </c>
      <c r="Z56" s="14">
        <f>('Project Data'!AD56-'Project Data'!AD55)/'Project Data'!AD55</f>
        <v>-6.3953488372093026E-2</v>
      </c>
      <c r="AA56" s="14">
        <f>('Project Data'!AE56-'Project Data'!AE55)/'Project Data'!AE55</f>
        <v>-0.10878661087866109</v>
      </c>
      <c r="AB56" s="14">
        <f>('Project Data'!AF56-'Project Data'!AF55)/'Project Data'!AF55</f>
        <v>-1.6603415559772294E-2</v>
      </c>
      <c r="AC56" s="14">
        <f>('Project Data'!AG56-'Project Data'!AG55)/'Project Data'!AG55</f>
        <v>3.2670454545454544E-2</v>
      </c>
      <c r="AD56" s="14">
        <f>('Project Data'!AH56-'Project Data'!AH55)/'Project Data'!AH55</f>
        <v>-0.10303030303030303</v>
      </c>
      <c r="AE56" s="14">
        <f>('Project Data'!AI56-'Project Data'!AI55)/'Project Data'!AI55</f>
        <v>-6.7127344521224305E-2</v>
      </c>
      <c r="AH56" s="33" t="s">
        <v>96</v>
      </c>
      <c r="AI56" s="69">
        <v>2.8437226920230395E-2</v>
      </c>
      <c r="AJ56" s="69">
        <v>5.5300033456775052E-3</v>
      </c>
      <c r="AL56" t="s">
        <v>97</v>
      </c>
      <c r="AQ56" s="11"/>
      <c r="BN56" s="20"/>
      <c r="BO56" s="11"/>
    </row>
    <row r="57" spans="1:67" x14ac:dyDescent="0.25">
      <c r="A57" s="7">
        <v>43434</v>
      </c>
      <c r="B57" s="14">
        <f>('Project Data'!F57-'Project Data'!F56)/'Project Data'!F56</f>
        <v>2.1202003338898164E-2</v>
      </c>
      <c r="C57" s="14">
        <f>('Project Data'!G57-'Project Data'!G56)/'Project Data'!G56</f>
        <v>-4.9645390070922245E-2</v>
      </c>
      <c r="D57" s="14">
        <f>('Project Data'!H57-'Project Data'!H56)/'Project Data'!H56</f>
        <v>-6.6539923954372623E-2</v>
      </c>
      <c r="E57" s="14">
        <f>('Project Data'!I57-'Project Data'!I56)/'Project Data'!I56</f>
        <v>-0.18950781019746538</v>
      </c>
      <c r="F57" s="14">
        <f>('Project Data'!J57-'Project Data'!J56)/'Project Data'!J56</f>
        <v>8.7136929460580909E-2</v>
      </c>
      <c r="G57" s="14">
        <f>('Project Data'!K57-'Project Data'!K56)/'Project Data'!K56</f>
        <v>-6.1224489795918366E-2</v>
      </c>
      <c r="H57" s="14">
        <f>('Project Data'!L57-'Project Data'!L56)/'Project Data'!L56</f>
        <v>-1.9607843137254794E-2</v>
      </c>
      <c r="I57" s="14">
        <f>('Project Data'!M57-'Project Data'!M56)/'Project Data'!M56</f>
        <v>-2.7777777777777665E-2</v>
      </c>
      <c r="J57" s="14">
        <f>('Project Data'!N57-'Project Data'!N56)/'Project Data'!N56</f>
        <v>-3.5087719298245369E-2</v>
      </c>
      <c r="K57" s="14">
        <f>('Project Data'!O57-'Project Data'!O56)/'Project Data'!O56</f>
        <v>-1.0600706713780919E-2</v>
      </c>
      <c r="L57" s="14">
        <f>('Project Data'!P57-'Project Data'!P56)/'Project Data'!P56</f>
        <v>5.2493438320209973E-3</v>
      </c>
      <c r="M57" s="14">
        <f>('Project Data'!Q57-'Project Data'!Q56)/'Project Data'!Q56</f>
        <v>-7.9831932773109238E-2</v>
      </c>
      <c r="N57" s="14">
        <f>('Project Data'!R57-'Project Data'!R56)/'Project Data'!R56</f>
        <v>-5.8224442736356651E-2</v>
      </c>
      <c r="O57" s="14">
        <f>('Project Data'!S57-'Project Data'!S56)/'Project Data'!S56</f>
        <v>-0.17175239755884916</v>
      </c>
      <c r="P57" s="14">
        <f>('Project Data'!T57-'Project Data'!T56)/'Project Data'!T56</f>
        <v>-1.9275250578257519E-2</v>
      </c>
      <c r="Q57" s="14">
        <f>('Project Data'!U57-'Project Data'!U56)/'Project Data'!U56</f>
        <v>4.4303797468354431E-2</v>
      </c>
      <c r="R57" s="14">
        <f>('Project Data'!V57-'Project Data'!V56)/'Project Data'!V56</f>
        <v>-3.0973451327433506E-2</v>
      </c>
      <c r="S57" s="14">
        <f>('Project Data'!W57-'Project Data'!W56)/'Project Data'!W56</f>
        <v>-6.4159873783854737E-2</v>
      </c>
      <c r="T57" s="14">
        <f>('Project Data'!X57-'Project Data'!X56)/'Project Data'!X56</f>
        <v>1.0563380281690141E-2</v>
      </c>
      <c r="U57" s="14">
        <f>('Project Data'!Y57-'Project Data'!Y56)/'Project Data'!Y56</f>
        <v>-1.9292604501607719E-2</v>
      </c>
      <c r="V57" s="14">
        <f>('Project Data'!Z57-'Project Data'!Z56)/'Project Data'!Z56</f>
        <v>-5.7017543859649009E-2</v>
      </c>
      <c r="W57" s="14">
        <f>('Project Data'!AA57-'Project Data'!AA56)/'Project Data'!AA56</f>
        <v>-5.0919270030315322E-2</v>
      </c>
      <c r="X57" s="14">
        <f>('Project Data'!AB57-'Project Data'!AB56)/'Project Data'!AB56</f>
        <v>-5.7224606580829757E-3</v>
      </c>
      <c r="Y57" s="14">
        <f>('Project Data'!AC57-'Project Data'!AC56)/'Project Data'!AC56</f>
        <v>0.10928961748633879</v>
      </c>
      <c r="Z57" s="14">
        <f>('Project Data'!AD57-'Project Data'!AD56)/'Project Data'!AD56</f>
        <v>-0.16770186335403728</v>
      </c>
      <c r="AA57" s="14">
        <f>('Project Data'!AE57-'Project Data'!AE56)/'Project Data'!AE56</f>
        <v>-7.5117370892018781E-2</v>
      </c>
      <c r="AB57" s="14">
        <f>('Project Data'!AF57-'Project Data'!AF56)/'Project Data'!AF56</f>
        <v>2.3396044380125422E-2</v>
      </c>
      <c r="AC57" s="14">
        <f>('Project Data'!AG57-'Project Data'!AG56)/'Project Data'!AG56</f>
        <v>4.5392022008253097E-2</v>
      </c>
      <c r="AD57" s="14">
        <f>('Project Data'!AH57-'Project Data'!AH56)/'Project Data'!AH56</f>
        <v>0.14189189189189189</v>
      </c>
      <c r="AE57" s="14">
        <f>('Project Data'!AI57-'Project Data'!AI56)/'Project Data'!AI56</f>
        <v>4.4973544973545096E-2</v>
      </c>
      <c r="AI57" s="41">
        <f>AI56+0.001</f>
        <v>2.9437226920230396E-2</v>
      </c>
      <c r="AJ57" s="41">
        <v>8.8340925050093295E-3</v>
      </c>
      <c r="AQ57" s="11"/>
      <c r="BN57" s="20"/>
      <c r="BO57" s="11"/>
    </row>
    <row r="58" spans="1:67" x14ac:dyDescent="0.25">
      <c r="A58" s="7">
        <v>43465</v>
      </c>
      <c r="B58" s="14">
        <f>('Project Data'!F58-'Project Data'!F57)/'Project Data'!F57</f>
        <v>-3.9888834395945726E-2</v>
      </c>
      <c r="C58" s="14">
        <f>('Project Data'!G58-'Project Data'!G57)/'Project Data'!G57</f>
        <v>-7.7114427860696388E-2</v>
      </c>
      <c r="D58" s="14">
        <f>('Project Data'!H58-'Project Data'!H57)/'Project Data'!H57</f>
        <v>-6.5173116089613028E-2</v>
      </c>
      <c r="E58" s="14">
        <f>('Project Data'!I58-'Project Data'!I57)/'Project Data'!I57</f>
        <v>-9.0909090909090912E-2</v>
      </c>
      <c r="F58" s="14">
        <f>('Project Data'!J58-'Project Data'!J57)/'Project Data'!J57</f>
        <v>-9.1603053435114504E-2</v>
      </c>
      <c r="G58" s="14">
        <f>('Project Data'!K58-'Project Data'!K57)/'Project Data'!K57</f>
        <v>-2.1739130434782608E-2</v>
      </c>
      <c r="H58" s="14">
        <f>('Project Data'!L58-'Project Data'!L57)/'Project Data'!L57</f>
        <v>-0.17200000000000013</v>
      </c>
      <c r="I58" s="14">
        <f>('Project Data'!M58-'Project Data'!M57)/'Project Data'!M57</f>
        <v>-5.7142857142857252E-2</v>
      </c>
      <c r="J58" s="14">
        <f>('Project Data'!N58-'Project Data'!N57)/'Project Data'!N57</f>
        <v>-5.4545454545454668E-2</v>
      </c>
      <c r="K58" s="14">
        <f>('Project Data'!O58-'Project Data'!O57)/'Project Data'!O57</f>
        <v>-0.15714285714285714</v>
      </c>
      <c r="L58" s="14">
        <f>('Project Data'!P58-'Project Data'!P57)/'Project Data'!P57</f>
        <v>-8.3550913838120106E-2</v>
      </c>
      <c r="M58" s="14">
        <f>('Project Data'!Q58-'Project Data'!Q57)/'Project Data'!Q57</f>
        <v>-4.566210045661971E-3</v>
      </c>
      <c r="N58" s="14">
        <f>('Project Data'!R58-'Project Data'!R57)/'Project Data'!R57</f>
        <v>-0.18567639257294438</v>
      </c>
      <c r="O58" s="14">
        <f>('Project Data'!S58-'Project Data'!S57)/'Project Data'!S57</f>
        <v>1.5789473684210527E-2</v>
      </c>
      <c r="P58" s="14">
        <f>('Project Data'!T58-'Project Data'!T57)/'Project Data'!T57</f>
        <v>-8.9622641509433956E-2</v>
      </c>
      <c r="Q58" s="14">
        <f>('Project Data'!U58-'Project Data'!U57)/'Project Data'!U57</f>
        <v>2.1212121212121213E-2</v>
      </c>
      <c r="R58" s="14">
        <f>('Project Data'!V58-'Project Data'!V57)/'Project Data'!V57</f>
        <v>-1.3698630136986301E-2</v>
      </c>
      <c r="S58" s="14">
        <f>('Project Data'!W58-'Project Data'!W57)/'Project Data'!W57</f>
        <v>4.8047204270862343E-2</v>
      </c>
      <c r="T58" s="14">
        <f>('Project Data'!X58-'Project Data'!X57)/'Project Data'!X57</f>
        <v>-2.0905923344947737E-2</v>
      </c>
      <c r="U58" s="14">
        <f>('Project Data'!Y58-'Project Data'!Y57)/'Project Data'!Y57</f>
        <v>-0.13114754098360656</v>
      </c>
      <c r="V58" s="14">
        <f>('Project Data'!Z58-'Project Data'!Z57)/'Project Data'!Z57</f>
        <v>-3.4883720930232426E-2</v>
      </c>
      <c r="W58" s="14">
        <f>('Project Data'!AA58-'Project Data'!AA57)/'Project Data'!AA57</f>
        <v>-2.8388904360448029E-2</v>
      </c>
      <c r="X58" s="14">
        <f>('Project Data'!AB58-'Project Data'!AB57)/'Project Data'!AB57</f>
        <v>-1.870503597122302E-2</v>
      </c>
      <c r="Y58" s="14">
        <f>('Project Data'!AC58-'Project Data'!AC57)/'Project Data'!AC57</f>
        <v>0</v>
      </c>
      <c r="Z58" s="14">
        <f>('Project Data'!AD58-'Project Data'!AD57)/'Project Data'!AD57</f>
        <v>1.4925373134328358E-2</v>
      </c>
      <c r="AA58" s="14">
        <f>('Project Data'!AE58-'Project Data'!AE57)/'Project Data'!AE57</f>
        <v>-3.553299492385787E-2</v>
      </c>
      <c r="AB58" s="14">
        <f>('Project Data'!AF58-'Project Data'!AF57)/'Project Data'!AF57</f>
        <v>-3.158142823473957E-2</v>
      </c>
      <c r="AC58" s="14">
        <f>('Project Data'!AG58-'Project Data'!AG57)/'Project Data'!AG57</f>
        <v>-3.1578947368421054E-2</v>
      </c>
      <c r="AD58" s="14">
        <f>('Project Data'!AH58-'Project Data'!AH57)/'Project Data'!AH57</f>
        <v>-9.4674556213017749E-2</v>
      </c>
      <c r="AE58" s="14">
        <f>('Project Data'!AI58-'Project Data'!AI57)/'Project Data'!AI57</f>
        <v>-4.05063291139229E-3</v>
      </c>
      <c r="AI58" s="41">
        <f t="shared" ref="AI58:AI60" si="12">AI57+0.001</f>
        <v>3.0437226920230397E-2</v>
      </c>
      <c r="AJ58" s="49">
        <v>1.025027329674039E-2</v>
      </c>
      <c r="AQ58" s="11"/>
      <c r="BN58" s="20"/>
      <c r="BO58" s="11"/>
    </row>
    <row r="59" spans="1:67" x14ac:dyDescent="0.25">
      <c r="A59" s="7">
        <v>43496</v>
      </c>
      <c r="B59" s="14">
        <f>('Project Data'!F59-'Project Data'!F58)/'Project Data'!F58</f>
        <v>-5.8062319087348886E-2</v>
      </c>
      <c r="C59" s="14">
        <f>('Project Data'!G59-'Project Data'!G58)/'Project Data'!G58</f>
        <v>0.10242587601078167</v>
      </c>
      <c r="D59" s="14">
        <f>('Project Data'!H59-'Project Data'!H58)/'Project Data'!H58</f>
        <v>0.11546840958605664</v>
      </c>
      <c r="E59" s="14">
        <f>('Project Data'!I59-'Project Data'!I58)/'Project Data'!I58</f>
        <v>7.4800000000000005E-2</v>
      </c>
      <c r="F59" s="14">
        <f>('Project Data'!J59-'Project Data'!J58)/'Project Data'!J58</f>
        <v>-2.5210084033613564E-2</v>
      </c>
      <c r="G59" s="14">
        <f>('Project Data'!K59-'Project Data'!K58)/'Project Data'!K58</f>
        <v>7.4074074074074077E-3</v>
      </c>
      <c r="H59" s="14">
        <f>('Project Data'!L59-'Project Data'!L58)/'Project Data'!L58</f>
        <v>7.7294685990338313E-2</v>
      </c>
      <c r="I59" s="14">
        <f>('Project Data'!M59-'Project Data'!M58)/'Project Data'!M58</f>
        <v>0.12121212121212122</v>
      </c>
      <c r="J59" s="14">
        <f>('Project Data'!N59-'Project Data'!N58)/'Project Data'!N58</f>
        <v>0.11538461538461525</v>
      </c>
      <c r="K59" s="14">
        <f>('Project Data'!O59-'Project Data'!O58)/'Project Data'!O58</f>
        <v>0.16949152542372881</v>
      </c>
      <c r="L59" s="14">
        <f>('Project Data'!P59-'Project Data'!P58)/'Project Data'!P58</f>
        <v>7.9772079772079771E-2</v>
      </c>
      <c r="M59" s="14">
        <f>('Project Data'!Q59-'Project Data'!Q58)/'Project Data'!Q58</f>
        <v>0.11009174311926591</v>
      </c>
      <c r="N59" s="14">
        <f>('Project Data'!R59-'Project Data'!R58)/'Project Data'!R58</f>
        <v>0.21448258581809085</v>
      </c>
      <c r="O59" s="14">
        <f>('Project Data'!S59-'Project Data'!S58)/'Project Data'!S58</f>
        <v>0.23056994818652848</v>
      </c>
      <c r="P59" s="14">
        <f>('Project Data'!T59-'Project Data'!T58)/'Project Data'!T58</f>
        <v>5.9585492227979271E-2</v>
      </c>
      <c r="Q59" s="14">
        <f>('Project Data'!U59-'Project Data'!U58)/'Project Data'!U58</f>
        <v>0</v>
      </c>
      <c r="R59" s="14">
        <f>('Project Data'!V59-'Project Data'!V58)/'Project Data'!V58</f>
        <v>9.2592592592592587E-2</v>
      </c>
      <c r="S59" s="14">
        <f>('Project Data'!W59-'Project Data'!W58)/'Project Data'!W58</f>
        <v>0.12252010723860604</v>
      </c>
      <c r="T59" s="14">
        <f>('Project Data'!X59-'Project Data'!X58)/'Project Data'!X58</f>
        <v>6.4056939501779361E-2</v>
      </c>
      <c r="U59" s="14">
        <f>('Project Data'!Y59-'Project Data'!Y58)/'Project Data'!Y58</f>
        <v>7.5471698113207544E-2</v>
      </c>
      <c r="V59" s="14">
        <f>('Project Data'!Z59-'Project Data'!Z58)/'Project Data'!Z58</f>
        <v>6.9879518072289148E-2</v>
      </c>
      <c r="W59" s="14">
        <f>('Project Data'!AA59-'Project Data'!AA58)/'Project Data'!AA58</f>
        <v>2.5852709475128851E-2</v>
      </c>
      <c r="X59" s="14">
        <f>('Project Data'!AB59-'Project Data'!AB58)/'Project Data'!AB58</f>
        <v>5.865102639296188E-2</v>
      </c>
      <c r="Y59" s="14">
        <f>('Project Data'!AC59-'Project Data'!AC58)/'Project Data'!AC58</f>
        <v>8.2101806239737278E-3</v>
      </c>
      <c r="Z59" s="14">
        <f>('Project Data'!AD59-'Project Data'!AD58)/'Project Data'!AD58</f>
        <v>0.21323529411764705</v>
      </c>
      <c r="AA59" s="14">
        <f>('Project Data'!AE59-'Project Data'!AE58)/'Project Data'!AE58</f>
        <v>0.1736842105263158</v>
      </c>
      <c r="AB59" s="14">
        <f>('Project Data'!AF59-'Project Data'!AF58)/'Project Data'!AF58</f>
        <v>-3.0177658797761013E-2</v>
      </c>
      <c r="AC59" s="14">
        <f>('Project Data'!AG59-'Project Data'!AG58)/'Project Data'!AG58</f>
        <v>0.12907608695652173</v>
      </c>
      <c r="AD59" s="14">
        <f>('Project Data'!AH59-'Project Data'!AH58)/'Project Data'!AH58</f>
        <v>-9.1503267973856203E-2</v>
      </c>
      <c r="AE59" s="14">
        <f>('Project Data'!AI59-'Project Data'!AI58)/'Project Data'!AI58</f>
        <v>6.736146415861706E-2</v>
      </c>
      <c r="AI59" s="41">
        <f t="shared" si="12"/>
        <v>3.1437226920230397E-2</v>
      </c>
      <c r="AJ59" s="49">
        <v>1.1359781766325088E-2</v>
      </c>
      <c r="AQ59" s="11"/>
      <c r="BN59" s="20"/>
      <c r="BO59" s="11"/>
    </row>
    <row r="60" spans="1:67" x14ac:dyDescent="0.25">
      <c r="A60" s="7">
        <v>43524</v>
      </c>
      <c r="B60" s="14">
        <f>('Project Data'!F60-'Project Data'!F59)/'Project Data'!F59</f>
        <v>0.10972523499638467</v>
      </c>
      <c r="C60" s="14">
        <f>('Project Data'!G60-'Project Data'!G59)/'Project Data'!G59</f>
        <v>2.2004889975550123E-2</v>
      </c>
      <c r="D60" s="14">
        <f>('Project Data'!H60-'Project Data'!H59)/'Project Data'!H59</f>
        <v>-8.984375E-2</v>
      </c>
      <c r="E60" s="14">
        <f>('Project Data'!I60-'Project Data'!I59)/'Project Data'!I59</f>
        <v>2.6795682917752139E-2</v>
      </c>
      <c r="F60" s="14">
        <f>('Project Data'!J60-'Project Data'!J59)/'Project Data'!J59</f>
        <v>-7.32758620689654E-2</v>
      </c>
      <c r="G60" s="14">
        <f>('Project Data'!K60-'Project Data'!K59)/'Project Data'!K59</f>
        <v>-8.8235294117647065E-2</v>
      </c>
      <c r="H60" s="14">
        <f>('Project Data'!L60-'Project Data'!L59)/'Project Data'!L59</f>
        <v>8.520179372197309E-2</v>
      </c>
      <c r="I60" s="14">
        <f>('Project Data'!M60-'Project Data'!M59)/'Project Data'!M59</f>
        <v>8.4942084942084939E-2</v>
      </c>
      <c r="J60" s="14">
        <f>('Project Data'!N60-'Project Data'!N59)/'Project Data'!N59</f>
        <v>0.1034482758620691</v>
      </c>
      <c r="K60" s="14">
        <f>('Project Data'!O60-'Project Data'!O59)/'Project Data'!O59</f>
        <v>-5.434782608695652E-2</v>
      </c>
      <c r="L60" s="14">
        <f>('Project Data'!P60-'Project Data'!P59)/'Project Data'!P59</f>
        <v>2.7704485488126648E-2</v>
      </c>
      <c r="M60" s="14">
        <f>('Project Data'!Q60-'Project Data'!Q59)/'Project Data'!Q59</f>
        <v>0.10330578512396695</v>
      </c>
      <c r="N60" s="14">
        <f>('Project Data'!R60-'Project Data'!R59)/'Project Data'!R59</f>
        <v>4.9721477202393234E-2</v>
      </c>
      <c r="O60" s="14">
        <f>('Project Data'!S60-'Project Data'!S59)/'Project Data'!S59</f>
        <v>2.4421052631578948E-2</v>
      </c>
      <c r="P60" s="14">
        <f>('Project Data'!T60-'Project Data'!T59)/'Project Data'!T59</f>
        <v>7.0089649551752245E-2</v>
      </c>
      <c r="Q60" s="14">
        <f>('Project Data'!U60-'Project Data'!U59)/'Project Data'!U59</f>
        <v>4.1543026706231452E-2</v>
      </c>
      <c r="R60" s="14">
        <f>('Project Data'!V60-'Project Data'!V59)/'Project Data'!V59</f>
        <v>2.1186440677966101E-2</v>
      </c>
      <c r="S60" s="14">
        <f>('Project Data'!W60-'Project Data'!W59)/'Project Data'!W59</f>
        <v>3.5586338667303562E-2</v>
      </c>
      <c r="T60" s="14">
        <f>('Project Data'!X60-'Project Data'!X59)/'Project Data'!X59</f>
        <v>8.0267558528428096E-2</v>
      </c>
      <c r="U60" s="14">
        <f>('Project Data'!Y60-'Project Data'!Y59)/'Project Data'!Y59</f>
        <v>-0.19649122807017544</v>
      </c>
      <c r="V60" s="14">
        <f>('Project Data'!Z60-'Project Data'!Z59)/'Project Data'!Z59</f>
        <v>4.7297297297297293E-2</v>
      </c>
      <c r="W60" s="14">
        <f>('Project Data'!AA60-'Project Data'!AA59)/'Project Data'!AA59</f>
        <v>-5.8886033722942918E-3</v>
      </c>
      <c r="X60" s="14">
        <f>('Project Data'!AB60-'Project Data'!AB59)/'Project Data'!AB59</f>
        <v>-9.0027700831024939E-3</v>
      </c>
      <c r="Y60" s="14">
        <f>('Project Data'!AC60-'Project Data'!AC59)/'Project Data'!AC59</f>
        <v>-1.9543973941368076E-2</v>
      </c>
      <c r="Z60" s="14">
        <f>('Project Data'!AD60-'Project Data'!AD59)/'Project Data'!AD59</f>
        <v>9.696969696969697E-2</v>
      </c>
      <c r="AA60" s="14">
        <f>('Project Data'!AE60-'Project Data'!AE59)/'Project Data'!AE59</f>
        <v>1.345291479820615E-2</v>
      </c>
      <c r="AB60" s="14">
        <f>('Project Data'!AF60-'Project Data'!AF59)/'Project Data'!AF59</f>
        <v>5.7716436637390211E-3</v>
      </c>
      <c r="AC60" s="14">
        <f>('Project Data'!AG60-'Project Data'!AG59)/'Project Data'!AG59</f>
        <v>1.0830324909747292E-2</v>
      </c>
      <c r="AD60" s="14">
        <f>('Project Data'!AH60-'Project Data'!AH59)/'Project Data'!AH59</f>
        <v>-3.5971223021582732E-2</v>
      </c>
      <c r="AE60" s="14">
        <f>('Project Data'!AI60-'Project Data'!AI59)/'Project Data'!AI59</f>
        <v>-7.1445582281495596E-3</v>
      </c>
      <c r="AI60" s="41">
        <f t="shared" si="12"/>
        <v>3.2437226920230398E-2</v>
      </c>
      <c r="AJ60" s="49">
        <v>1.2320204208336431E-2</v>
      </c>
      <c r="AQ60" s="11"/>
      <c r="BN60" s="20"/>
      <c r="BO60" s="11"/>
    </row>
    <row r="61" spans="1:67" x14ac:dyDescent="0.25">
      <c r="A61" s="7">
        <v>43553</v>
      </c>
      <c r="B61" s="14">
        <f>('Project Data'!F61-'Project Data'!F60)/'Project Data'!F60</f>
        <v>-6.5157191725036647E-4</v>
      </c>
      <c r="C61" s="14">
        <f>('Project Data'!G61-'Project Data'!G60)/'Project Data'!G60</f>
        <v>-2.6315789473684209E-2</v>
      </c>
      <c r="D61" s="14">
        <f>('Project Data'!H61-'Project Data'!H60)/'Project Data'!H60</f>
        <v>3.4334763948497854E-2</v>
      </c>
      <c r="E61" s="14">
        <f>('Project Data'!I61-'Project Data'!I60)/'Project Data'!I60</f>
        <v>0.15766582094961942</v>
      </c>
      <c r="F61" s="14">
        <f>('Project Data'!J61-'Project Data'!J60)/'Project Data'!J60</f>
        <v>3.7209302325581395E-2</v>
      </c>
      <c r="G61" s="14">
        <f>('Project Data'!K61-'Project Data'!K60)/'Project Data'!K60</f>
        <v>-8.0645161290322689E-2</v>
      </c>
      <c r="H61" s="14">
        <f>('Project Data'!L61-'Project Data'!L60)/'Project Data'!L60</f>
        <v>-2.8925619834710745E-2</v>
      </c>
      <c r="I61" s="14">
        <f>('Project Data'!M61-'Project Data'!M60)/'Project Data'!M60</f>
        <v>-2.1352313167259787E-2</v>
      </c>
      <c r="J61" s="14">
        <f>('Project Data'!N61-'Project Data'!N60)/'Project Data'!N60</f>
        <v>-3.125E-2</v>
      </c>
      <c r="K61" s="14">
        <f>('Project Data'!O61-'Project Data'!O60)/'Project Data'!O60</f>
        <v>2.2988505747126436E-2</v>
      </c>
      <c r="L61" s="14">
        <f>('Project Data'!P61-'Project Data'!P60)/'Project Data'!P60</f>
        <v>3.8510911424903724E-3</v>
      </c>
      <c r="M61" s="14">
        <f>('Project Data'!Q61-'Project Data'!Q60)/'Project Data'!Q60</f>
        <v>-7.116104868913857E-2</v>
      </c>
      <c r="N61" s="14">
        <f>('Project Data'!R61-'Project Data'!R60)/'Project Data'!R60</f>
        <v>9.6698113207547176E-2</v>
      </c>
      <c r="O61" s="14">
        <f>('Project Data'!S61-'Project Data'!S60)/'Project Data'!S60</f>
        <v>-0.10809699958898479</v>
      </c>
      <c r="P61" s="14">
        <f>('Project Data'!T61-'Project Data'!T60)/'Project Data'!T60</f>
        <v>-3.2749428789032753E-2</v>
      </c>
      <c r="Q61" s="14">
        <f>('Project Data'!U61-'Project Data'!U60)/'Project Data'!U60</f>
        <v>5.6980056980056983E-3</v>
      </c>
      <c r="R61" s="14">
        <f>('Project Data'!V61-'Project Data'!V60)/'Project Data'!V60</f>
        <v>5.8091286307053826E-2</v>
      </c>
      <c r="S61" s="14">
        <f>('Project Data'!W61-'Project Data'!W60)/'Project Data'!W60</f>
        <v>2.8828413284132843E-2</v>
      </c>
      <c r="T61" s="14">
        <f>('Project Data'!X61-'Project Data'!X60)/'Project Data'!X60</f>
        <v>-5.2631578947368418E-2</v>
      </c>
      <c r="U61" s="14">
        <f>('Project Data'!Y61-'Project Data'!Y60)/'Project Data'!Y60</f>
        <v>3.0567685589519649E-2</v>
      </c>
      <c r="V61" s="14">
        <f>('Project Data'!Z61-'Project Data'!Z60)/'Project Data'!Z60</f>
        <v>-1.2903225806451734E-2</v>
      </c>
      <c r="W61" s="14">
        <f>('Project Data'!AA61-'Project Data'!AA60)/'Project Data'!AA60</f>
        <v>2.6725944095252592E-2</v>
      </c>
      <c r="X61" s="14">
        <f>('Project Data'!AB61-'Project Data'!AB60)/'Project Data'!AB60</f>
        <v>2.7952480782669461E-3</v>
      </c>
      <c r="Y61" s="14">
        <f>('Project Data'!AC61-'Project Data'!AC60)/'Project Data'!AC60</f>
        <v>-1.8272425249169437E-2</v>
      </c>
      <c r="Z61" s="14">
        <f>('Project Data'!AD61-'Project Data'!AD60)/'Project Data'!AD60</f>
        <v>-3.3149171270718231E-2</v>
      </c>
      <c r="AA61" s="14">
        <f>('Project Data'!AE61-'Project Data'!AE60)/'Project Data'!AE60</f>
        <v>2.6548672566371685E-2</v>
      </c>
      <c r="AB61" s="14">
        <f>('Project Data'!AF61-'Project Data'!AF60)/'Project Data'!AF60</f>
        <v>9.6556886227544908E-2</v>
      </c>
      <c r="AC61" s="14">
        <f>('Project Data'!AG61-'Project Data'!AG60)/'Project Data'!AG60</f>
        <v>-3.0952380952380953E-2</v>
      </c>
      <c r="AD61" s="14">
        <f>('Project Data'!AH61-'Project Data'!AH60)/'Project Data'!AH60</f>
        <v>4.4776119402985072E-2</v>
      </c>
      <c r="AE61" s="14">
        <f>('Project Data'!AI61-'Project Data'!AI60)/'Project Data'!AI60</f>
        <v>4.6533940993043893E-2</v>
      </c>
      <c r="AI61" s="41">
        <f>AI60+0.001</f>
        <v>3.3437226920230399E-2</v>
      </c>
      <c r="AJ61" s="49">
        <v>1.3177035736283524E-2</v>
      </c>
      <c r="AQ61" s="11"/>
      <c r="BN61" s="20"/>
      <c r="BO61" s="11"/>
    </row>
    <row r="62" spans="1:67" x14ac:dyDescent="0.25">
      <c r="A62" s="7">
        <v>43585</v>
      </c>
      <c r="B62" s="14">
        <f>('Project Data'!F62-'Project Data'!F61)/'Project Data'!F61</f>
        <v>-6.6666666666666666E-2</v>
      </c>
      <c r="C62" s="14">
        <f>('Project Data'!G62-'Project Data'!G61)/'Project Data'!G61</f>
        <v>4.1769041769041768E-2</v>
      </c>
      <c r="D62" s="14">
        <f>('Project Data'!H62-'Project Data'!H61)/'Project Data'!H61</f>
        <v>2.4896265560166091E-2</v>
      </c>
      <c r="E62" s="14">
        <f>('Project Data'!I62-'Project Data'!I61)/'Project Data'!I61</f>
        <v>-6.3869755792110211E-2</v>
      </c>
      <c r="F62" s="14">
        <f>('Project Data'!J62-'Project Data'!J61)/'Project Data'!J61</f>
        <v>2.6905829596412557E-2</v>
      </c>
      <c r="G62" s="14">
        <f>('Project Data'!K62-'Project Data'!K61)/'Project Data'!K61</f>
        <v>-7.0175438596491113E-2</v>
      </c>
      <c r="H62" s="14">
        <f>('Project Data'!L62-'Project Data'!L61)/'Project Data'!L61</f>
        <v>0.12340425531914893</v>
      </c>
      <c r="I62" s="14">
        <f>('Project Data'!M62-'Project Data'!M61)/'Project Data'!M61</f>
        <v>1.090909090909091E-2</v>
      </c>
      <c r="J62" s="14">
        <f>('Project Data'!N62-'Project Data'!N61)/'Project Data'!N61</f>
        <v>1.6129032258064516E-2</v>
      </c>
      <c r="K62" s="14">
        <f>('Project Data'!O62-'Project Data'!O61)/'Project Data'!O61</f>
        <v>2.247191011235955E-2</v>
      </c>
      <c r="L62" s="14">
        <f>('Project Data'!P62-'Project Data'!P61)/'Project Data'!P61</f>
        <v>-1.7902813299232736E-2</v>
      </c>
      <c r="M62" s="14">
        <f>('Project Data'!Q62-'Project Data'!Q61)/'Project Data'!Q61</f>
        <v>-2.8225806451612902E-2</v>
      </c>
      <c r="N62" s="14">
        <f>('Project Data'!R62-'Project Data'!R61)/'Project Data'!R61</f>
        <v>3.3333333333333333E-2</v>
      </c>
      <c r="O62" s="14">
        <f>('Project Data'!S62-'Project Data'!S61)/'Project Data'!S61</f>
        <v>3.0414746543778803E-2</v>
      </c>
      <c r="P62" s="14">
        <f>('Project Data'!T62-'Project Data'!T61)/'Project Data'!T61</f>
        <v>0.12834645669291339</v>
      </c>
      <c r="Q62" s="14">
        <f>('Project Data'!U62-'Project Data'!U61)/'Project Data'!U61</f>
        <v>0.10481586402266289</v>
      </c>
      <c r="R62" s="14">
        <f>('Project Data'!V62-'Project Data'!V61)/'Project Data'!V61</f>
        <v>6.0784313725490313E-2</v>
      </c>
      <c r="S62" s="14">
        <f>('Project Data'!W62-'Project Data'!W61)/'Project Data'!W61</f>
        <v>8.9665994171710377E-4</v>
      </c>
      <c r="T62" s="14">
        <f>('Project Data'!X62-'Project Data'!X61)/'Project Data'!X61</f>
        <v>1.9607843137254902E-2</v>
      </c>
      <c r="U62" s="14">
        <f>('Project Data'!Y62-'Project Data'!Y61)/'Project Data'!Y61</f>
        <v>-5.5084745762711863E-2</v>
      </c>
      <c r="V62" s="14">
        <f>('Project Data'!Z62-'Project Data'!Z61)/'Project Data'!Z61</f>
        <v>0.17211328976034859</v>
      </c>
      <c r="W62" s="14">
        <f>('Project Data'!AA62-'Project Data'!AA61)/'Project Data'!AA61</f>
        <v>1.5445616829252206E-2</v>
      </c>
      <c r="X62" s="14">
        <f>('Project Data'!AB62-'Project Data'!AB61)/'Project Data'!AB61</f>
        <v>6.132404181184669E-2</v>
      </c>
      <c r="Y62" s="14">
        <f>('Project Data'!AC62-'Project Data'!AC61)/'Project Data'!AC61</f>
        <v>0.18443316412859559</v>
      </c>
      <c r="Z62" s="14">
        <f>('Project Data'!AD62-'Project Data'!AD61)/'Project Data'!AD61</f>
        <v>3.4285714285714287E-2</v>
      </c>
      <c r="AA62" s="14">
        <f>('Project Data'!AE62-'Project Data'!AE61)/'Project Data'!AE61</f>
        <v>7.3275862068965775E-2</v>
      </c>
      <c r="AB62" s="14">
        <f>('Project Data'!AF62-'Project Data'!AF61)/'Project Data'!AF61</f>
        <v>5.9613196814562001E-2</v>
      </c>
      <c r="AC62" s="14">
        <f>('Project Data'!AG62-'Project Data'!AG61)/'Project Data'!AG61</f>
        <v>1.8427518427518289E-2</v>
      </c>
      <c r="AD62" s="14">
        <f>('Project Data'!AH62-'Project Data'!AH61)/'Project Data'!AH61</f>
        <v>1.4285714285714285E-2</v>
      </c>
      <c r="AE62" s="14">
        <f>('Project Data'!AI62-'Project Data'!AI61)/'Project Data'!AI61</f>
        <v>-0.12170524868209948</v>
      </c>
      <c r="AI62" s="41">
        <f>AI61+0.001</f>
        <v>3.44372269202304E-2</v>
      </c>
      <c r="AJ62" s="49">
        <v>1.3963807642175741E-2</v>
      </c>
      <c r="AQ62" s="11"/>
      <c r="BN62" s="21"/>
      <c r="BO62" s="11"/>
    </row>
    <row r="63" spans="1:67" x14ac:dyDescent="0.25">
      <c r="A63" s="7">
        <v>43616</v>
      </c>
      <c r="B63" s="14">
        <f>('Project Data'!F63-'Project Data'!F62)/'Project Data'!F62</f>
        <v>1.868669228082431E-2</v>
      </c>
      <c r="C63" s="14">
        <f>('Project Data'!G63-'Project Data'!G62)/'Project Data'!G62</f>
        <v>-5.6603773584905662E-2</v>
      </c>
      <c r="D63" s="14">
        <f>('Project Data'!H63-'Project Data'!H62)/'Project Data'!H62</f>
        <v>-8.5020242914979977E-2</v>
      </c>
      <c r="E63" s="14">
        <f>('Project Data'!I63-'Project Data'!I62)/'Project Data'!I62</f>
        <v>-7.6923076923076927E-2</v>
      </c>
      <c r="F63" s="14">
        <f>('Project Data'!J63-'Project Data'!J62)/'Project Data'!J62</f>
        <v>-0.15283842794759825</v>
      </c>
      <c r="G63" s="14">
        <f>('Project Data'!K63-'Project Data'!K62)/'Project Data'!K62</f>
        <v>-0.11320754716981132</v>
      </c>
      <c r="H63" s="14">
        <f>('Project Data'!L63-'Project Data'!L62)/'Project Data'!L62</f>
        <v>-0.18939393939393939</v>
      </c>
      <c r="I63" s="14">
        <f>('Project Data'!M63-'Project Data'!M62)/'Project Data'!M62</f>
        <v>-7.5539568345323743E-2</v>
      </c>
      <c r="J63" s="14">
        <f>('Project Data'!N63-'Project Data'!N62)/'Project Data'!N62</f>
        <v>-9.5238095238095358E-2</v>
      </c>
      <c r="K63" s="14">
        <f>('Project Data'!O63-'Project Data'!O62)/'Project Data'!O62</f>
        <v>-0.17582417582417584</v>
      </c>
      <c r="L63" s="14">
        <f>('Project Data'!P63-'Project Data'!P62)/'Project Data'!P62</f>
        <v>-5.078125E-2</v>
      </c>
      <c r="M63" s="14">
        <f>('Project Data'!Q63-'Project Data'!Q62)/'Project Data'!Q62</f>
        <v>-0.1078838174273859</v>
      </c>
      <c r="N63" s="14">
        <f>('Project Data'!R63-'Project Data'!R62)/'Project Data'!R62</f>
        <v>-6.9372181755116198E-4</v>
      </c>
      <c r="O63" s="14">
        <f>('Project Data'!S63-'Project Data'!S62)/'Project Data'!S62</f>
        <v>-0.1203041144901609</v>
      </c>
      <c r="P63" s="14">
        <f>('Project Data'!T63-'Project Data'!T62)/'Project Data'!T62</f>
        <v>-9.0718771807397069E-2</v>
      </c>
      <c r="Q63" s="14">
        <f>('Project Data'!U63-'Project Data'!U62)/'Project Data'!U62</f>
        <v>-3.8461538461538464E-2</v>
      </c>
      <c r="R63" s="14">
        <f>('Project Data'!V63-'Project Data'!V62)/'Project Data'!V62</f>
        <v>7.0240295748613679E-2</v>
      </c>
      <c r="S63" s="14">
        <f>('Project Data'!W63-'Project Data'!W62)/'Project Data'!W62</f>
        <v>1.5901455767077268E-2</v>
      </c>
      <c r="T63" s="14">
        <f>('Project Data'!X63-'Project Data'!X62)/'Project Data'!X62</f>
        <v>-6.0897435897435896E-2</v>
      </c>
      <c r="U63" s="14">
        <f>('Project Data'!Y63-'Project Data'!Y62)/'Project Data'!Y62</f>
        <v>-0.1031390134529148</v>
      </c>
      <c r="V63" s="14">
        <f>('Project Data'!Z63-'Project Data'!Z62)/'Project Data'!Z62</f>
        <v>-7.8066914498141265E-2</v>
      </c>
      <c r="W63" s="14">
        <f>('Project Data'!AA63-'Project Data'!AA62)/'Project Data'!AA62</f>
        <v>6.1104122077540292E-3</v>
      </c>
      <c r="X63" s="14">
        <f>('Project Data'!AB63-'Project Data'!AB62)/'Project Data'!AB62</f>
        <v>-5.4497701904136574E-2</v>
      </c>
      <c r="Y63" s="14">
        <f>('Project Data'!AC63-'Project Data'!AC62)/'Project Data'!AC62</f>
        <v>-1.8571428571428572E-2</v>
      </c>
      <c r="Z63" s="14">
        <f>('Project Data'!AD63-'Project Data'!AD62)/'Project Data'!AD62</f>
        <v>-8.8397790055248615E-2</v>
      </c>
      <c r="AA63" s="14">
        <f>('Project Data'!AE63-'Project Data'!AE62)/'Project Data'!AE62</f>
        <v>-9.2369477911646805E-2</v>
      </c>
      <c r="AB63" s="14">
        <f>('Project Data'!AF63-'Project Data'!AF62)/'Project Data'!AF62</f>
        <v>3.8651492377066783E-2</v>
      </c>
      <c r="AC63" s="14">
        <f>('Project Data'!AG63-'Project Data'!AG62)/'Project Data'!AG62</f>
        <v>-3.8600723763570433E-2</v>
      </c>
      <c r="AD63" s="14">
        <f>('Project Data'!AH63-'Project Data'!AH62)/'Project Data'!AH62</f>
        <v>-9.154929577464789E-2</v>
      </c>
      <c r="AE63" s="14">
        <f>('Project Data'!AI63-'Project Data'!AI62)/'Project Data'!AI62</f>
        <v>3.8100208768267224E-2</v>
      </c>
      <c r="AI63" s="41">
        <f>AI62+0.002</f>
        <v>3.6437226920230402E-2</v>
      </c>
      <c r="AJ63" s="49">
        <v>1.5389102321265636E-2</v>
      </c>
      <c r="AQ63" s="11"/>
      <c r="BN63" s="21"/>
      <c r="BO63" s="11"/>
    </row>
    <row r="64" spans="1:67" x14ac:dyDescent="0.25">
      <c r="A64" s="7">
        <v>43644</v>
      </c>
      <c r="B64" s="14">
        <f>('Project Data'!F64-'Project Data'!F63)/'Project Data'!F63</f>
        <v>0.10372021258357621</v>
      </c>
      <c r="C64" s="14">
        <f>('Project Data'!G64-'Project Data'!G63)/'Project Data'!G63</f>
        <v>0.03</v>
      </c>
      <c r="D64" s="14">
        <f>('Project Data'!H64-'Project Data'!H63)/'Project Data'!H63</f>
        <v>9.5132743362831992E-2</v>
      </c>
      <c r="E64" s="14">
        <f>('Project Data'!I64-'Project Data'!I63)/'Project Data'!I63</f>
        <v>-3.9855072463768114E-3</v>
      </c>
      <c r="F64" s="14">
        <f>('Project Data'!J64-'Project Data'!J63)/'Project Data'!J63</f>
        <v>1.0309278350515464E-2</v>
      </c>
      <c r="G64" s="14">
        <f>('Project Data'!K64-'Project Data'!K63)/'Project Data'!K63</f>
        <v>-6.3829787234042548E-2</v>
      </c>
      <c r="H64" s="14">
        <f>('Project Data'!L64-'Project Data'!L63)/'Project Data'!L63</f>
        <v>4.6728971962616819E-3</v>
      </c>
      <c r="I64" s="14">
        <f>('Project Data'!M64-'Project Data'!M63)/'Project Data'!M63</f>
        <v>4.6692607003891051E-2</v>
      </c>
      <c r="J64" s="14">
        <f>('Project Data'!N64-'Project Data'!N63)/'Project Data'!N63</f>
        <v>0</v>
      </c>
      <c r="K64" s="14">
        <f>('Project Data'!O64-'Project Data'!O63)/'Project Data'!O63</f>
        <v>-6.222222222222222E-2</v>
      </c>
      <c r="L64" s="14">
        <f>('Project Data'!P64-'Project Data'!P63)/'Project Data'!P63</f>
        <v>5.3497942386831275E-2</v>
      </c>
      <c r="M64" s="14">
        <f>('Project Data'!Q64-'Project Data'!Q63)/'Project Data'!Q63</f>
        <v>2.7906976744186046E-2</v>
      </c>
      <c r="N64" s="14">
        <f>('Project Data'!R64-'Project Data'!R63)/'Project Data'!R63</f>
        <v>-4.0958000694203404E-2</v>
      </c>
      <c r="O64" s="14">
        <f>('Project Data'!S64-'Project Data'!S63)/'Project Data'!S63</f>
        <v>1.5251652262328302E-2</v>
      </c>
      <c r="P64" s="14">
        <f>('Project Data'!T64-'Project Data'!T63)/'Project Data'!T63</f>
        <v>8.7490406753645431E-2</v>
      </c>
      <c r="Q64" s="14">
        <f>('Project Data'!U64-'Project Data'!U63)/'Project Data'!U63</f>
        <v>6.133333333333333E-2</v>
      </c>
      <c r="R64" s="14">
        <f>('Project Data'!V64-'Project Data'!V63)/'Project Data'!V63</f>
        <v>-7.599309153713299E-2</v>
      </c>
      <c r="S64" s="14">
        <f>('Project Data'!W64-'Project Data'!W63)/'Project Data'!W63</f>
        <v>7.5837742504409167E-2</v>
      </c>
      <c r="T64" s="14">
        <f>('Project Data'!X64-'Project Data'!X63)/'Project Data'!X63</f>
        <v>-2.0477815699658702E-2</v>
      </c>
      <c r="U64" s="14">
        <f>('Project Data'!Y64-'Project Data'!Y63)/'Project Data'!Y63</f>
        <v>-0.02</v>
      </c>
      <c r="V64" s="14">
        <f>('Project Data'!Z64-'Project Data'!Z63)/'Project Data'!Z63</f>
        <v>4.4354838709677422E-2</v>
      </c>
      <c r="W64" s="14">
        <f>('Project Data'!AA64-'Project Data'!AA63)/'Project Data'!AA63</f>
        <v>4.2923141878176529E-2</v>
      </c>
      <c r="X64" s="14">
        <f>('Project Data'!AB64-'Project Data'!AB63)/'Project Data'!AB63</f>
        <v>8.6805555555555552E-2</v>
      </c>
      <c r="Y64" s="14">
        <f>('Project Data'!AC64-'Project Data'!AC63)/'Project Data'!AC63</f>
        <v>3.9301310043668124E-2</v>
      </c>
      <c r="Z64" s="14">
        <f>('Project Data'!AD64-'Project Data'!AD63)/'Project Data'!AD63</f>
        <v>-4.2424242424242427E-2</v>
      </c>
      <c r="AA64" s="14">
        <f>('Project Data'!AE64-'Project Data'!AE63)/'Project Data'!AE63</f>
        <v>0</v>
      </c>
      <c r="AB64" s="14">
        <f>('Project Data'!AF64-'Project Data'!AF63)/'Project Data'!AF63</f>
        <v>1.1990903452553235E-2</v>
      </c>
      <c r="AC64" s="14">
        <f>('Project Data'!AG64-'Project Data'!AG63)/'Project Data'!AG63</f>
        <v>-1.7565872020075281E-2</v>
      </c>
      <c r="AD64" s="14">
        <f>('Project Data'!AH64-'Project Data'!AH63)/'Project Data'!AH63</f>
        <v>0</v>
      </c>
      <c r="AE64" s="14">
        <f>('Project Data'!AI64-'Project Data'!AI63)/'Project Data'!AI63</f>
        <v>-2.5138260432366649E-4</v>
      </c>
      <c r="AI64" s="41">
        <f>AI63+0.005</f>
        <v>4.1437226920230399E-2</v>
      </c>
      <c r="AJ64" s="49">
        <v>1.8477899957909657E-2</v>
      </c>
      <c r="AP64" s="11"/>
      <c r="BM64" s="21"/>
      <c r="BN64" s="11"/>
    </row>
    <row r="65" spans="1:66" x14ac:dyDescent="0.25">
      <c r="A65" s="7">
        <v>43677</v>
      </c>
      <c r="B65" s="14">
        <f>('Project Data'!F65-'Project Data'!F64)/'Project Data'!F64</f>
        <v>9.6769182976079532E-2</v>
      </c>
      <c r="C65" s="14">
        <f>('Project Data'!G65-'Project Data'!G64)/'Project Data'!G64</f>
        <v>-2.6699029126213591E-2</v>
      </c>
      <c r="D65" s="14">
        <f>('Project Data'!H65-'Project Data'!H64)/'Project Data'!H64</f>
        <v>0.10909090909090909</v>
      </c>
      <c r="E65" s="14">
        <f>('Project Data'!I65-'Project Data'!I64)/'Project Data'!I64</f>
        <v>7.3845034558021105E-2</v>
      </c>
      <c r="F65" s="14">
        <f>('Project Data'!J65-'Project Data'!J64)/'Project Data'!J64</f>
        <v>-1.5306122448979591E-2</v>
      </c>
      <c r="G65" s="14">
        <f>('Project Data'!K65-'Project Data'!K64)/'Project Data'!K64</f>
        <v>-0.13636363636363635</v>
      </c>
      <c r="H65" s="14">
        <f>('Project Data'!L65-'Project Data'!L64)/'Project Data'!L64</f>
        <v>3.2558139534883852E-2</v>
      </c>
      <c r="I65" s="14">
        <f>('Project Data'!M65-'Project Data'!M64)/'Project Data'!M64</f>
        <v>-2.6022304832713755E-2</v>
      </c>
      <c r="J65" s="14">
        <f>('Project Data'!N65-'Project Data'!N64)/'Project Data'!N64</f>
        <v>-7.0175438596491113E-2</v>
      </c>
      <c r="K65" s="14">
        <f>('Project Data'!O65-'Project Data'!O64)/'Project Data'!O64</f>
        <v>-1.4218009478672985E-2</v>
      </c>
      <c r="L65" s="14">
        <f>('Project Data'!P65-'Project Data'!P64)/'Project Data'!P64</f>
        <v>1.0416666666666666E-2</v>
      </c>
      <c r="M65" s="14">
        <f>('Project Data'!Q65-'Project Data'!Q64)/'Project Data'!Q64</f>
        <v>-1.3574660633484035E-2</v>
      </c>
      <c r="N65" s="14">
        <f>('Project Data'!R65-'Project Data'!R64)/'Project Data'!R64</f>
        <v>9.7357944263481724E-2</v>
      </c>
      <c r="O65" s="14">
        <f>('Project Data'!S65-'Project Data'!S64)/'Project Data'!S64</f>
        <v>6.0090135202804209E-3</v>
      </c>
      <c r="P65" s="14">
        <f>('Project Data'!T65-'Project Data'!T64)/'Project Data'!T64</f>
        <v>-1.058574453069866E-2</v>
      </c>
      <c r="Q65" s="14">
        <f>('Project Data'!U65-'Project Data'!U64)/'Project Data'!U64</f>
        <v>9.2964824120602876E-2</v>
      </c>
      <c r="R65" s="14">
        <f>('Project Data'!V65-'Project Data'!V64)/'Project Data'!V64</f>
        <v>-1.3084112149532711E-2</v>
      </c>
      <c r="S65" s="14">
        <f>('Project Data'!W65-'Project Data'!W64)/'Project Data'!W64</f>
        <v>-3.7295081967213116E-2</v>
      </c>
      <c r="T65" s="14">
        <f>('Project Data'!X65-'Project Data'!X64)/'Project Data'!X64</f>
        <v>2.4390243902439025E-2</v>
      </c>
      <c r="U65" s="14">
        <f>('Project Data'!Y65-'Project Data'!Y64)/'Project Data'!Y64</f>
        <v>5.1020408163265302E-3</v>
      </c>
      <c r="V65" s="14">
        <f>('Project Data'!Z65-'Project Data'!Z64)/'Project Data'!Z64</f>
        <v>-2.5096525096525095E-2</v>
      </c>
      <c r="W65" s="14">
        <f>('Project Data'!AA65-'Project Data'!AA64)/'Project Data'!AA64</f>
        <v>7.8864291914659268E-3</v>
      </c>
      <c r="X65" s="14">
        <f>('Project Data'!AB65-'Project Data'!AB64)/'Project Data'!AB64</f>
        <v>4.9201277955271711E-2</v>
      </c>
      <c r="Y65" s="14">
        <f>('Project Data'!AC65-'Project Data'!AC64)/'Project Data'!AC64</f>
        <v>-5.182072829131653E-2</v>
      </c>
      <c r="Z65" s="14">
        <f>('Project Data'!AD65-'Project Data'!AD64)/'Project Data'!AD64</f>
        <v>2.5316455696202531E-2</v>
      </c>
      <c r="AA65" s="14">
        <f>('Project Data'!AE65-'Project Data'!AE64)/'Project Data'!AE64</f>
        <v>-1.3274336283185717E-2</v>
      </c>
      <c r="AB65" s="14">
        <f>('Project Data'!AF65-'Project Data'!AF64)/'Project Data'!AF64</f>
        <v>1.2257405515832482E-2</v>
      </c>
      <c r="AC65" s="14">
        <f>('Project Data'!AG65-'Project Data'!AG64)/'Project Data'!AG64</f>
        <v>7.6628352490421452E-3</v>
      </c>
      <c r="AD65" s="14">
        <f>('Project Data'!AH65-'Project Data'!AH64)/'Project Data'!AH64</f>
        <v>0.16279069767441862</v>
      </c>
      <c r="AE65" s="14">
        <f>('Project Data'!AI65-'Project Data'!AI64)/'Project Data'!AI64</f>
        <v>-2.2881569021875898E-2</v>
      </c>
      <c r="AI65" s="41">
        <f t="shared" ref="AI65" si="13">AI64+0.005</f>
        <v>4.6437226920230397E-2</v>
      </c>
      <c r="AJ65" s="49">
        <v>2.1217933644153045E-2</v>
      </c>
      <c r="AQ65" s="11"/>
      <c r="BN65" s="19"/>
    </row>
    <row r="66" spans="1:66" x14ac:dyDescent="0.25">
      <c r="A66" s="7">
        <v>43707</v>
      </c>
      <c r="B66" s="14">
        <f>('Project Data'!F66-'Project Data'!F65)/'Project Data'!F65</f>
        <v>3.6397110890808798E-2</v>
      </c>
      <c r="C66" s="14">
        <f>('Project Data'!G66-'Project Data'!G65)/'Project Data'!G65</f>
        <v>-0.12718204488778054</v>
      </c>
      <c r="D66" s="14">
        <f>('Project Data'!H66-'Project Data'!H65)/'Project Data'!H65</f>
        <v>-5.4644808743169399E-3</v>
      </c>
      <c r="E66" s="14">
        <f>('Project Data'!I66-'Project Data'!I65)/'Project Data'!I65</f>
        <v>-2.4390243902439025E-2</v>
      </c>
      <c r="F66" s="14">
        <f>('Project Data'!J66-'Project Data'!J65)/'Project Data'!J65</f>
        <v>-0.13989637305699482</v>
      </c>
      <c r="G66" s="14">
        <f>('Project Data'!K66-'Project Data'!K65)/'Project Data'!K65</f>
        <v>-7.8947368421052627E-2</v>
      </c>
      <c r="H66" s="14">
        <f>('Project Data'!L66-'Project Data'!L65)/'Project Data'!L65</f>
        <v>-0.12612612612612623</v>
      </c>
      <c r="I66" s="14">
        <f>('Project Data'!M66-'Project Data'!M65)/'Project Data'!M65</f>
        <v>-0.16030534351145026</v>
      </c>
      <c r="J66" s="14">
        <f>('Project Data'!N66-'Project Data'!N65)/'Project Data'!N65</f>
        <v>-5.6603773584905662E-2</v>
      </c>
      <c r="K66" s="14">
        <f>('Project Data'!O66-'Project Data'!O65)/'Project Data'!O65</f>
        <v>-7.6923076923076927E-2</v>
      </c>
      <c r="L66" s="14">
        <f>('Project Data'!P66-'Project Data'!P65)/'Project Data'!P65</f>
        <v>1.6752577319587628E-2</v>
      </c>
      <c r="M66" s="14">
        <f>('Project Data'!Q66-'Project Data'!Q65)/'Project Data'!Q65</f>
        <v>-0.14678899082568819</v>
      </c>
      <c r="N66" s="14">
        <f>('Project Data'!R66-'Project Data'!R65)/'Project Data'!R65</f>
        <v>-2.1108179419525065E-2</v>
      </c>
      <c r="O66" s="14">
        <f>('Project Data'!S66-'Project Data'!S65)/'Project Data'!S65</f>
        <v>-5.3260328521652564E-2</v>
      </c>
      <c r="P66" s="14">
        <f>('Project Data'!T66-'Project Data'!T65)/'Project Data'!T65</f>
        <v>-0.19400855920114124</v>
      </c>
      <c r="Q66" s="14">
        <f>('Project Data'!U66-'Project Data'!U65)/'Project Data'!U65</f>
        <v>3.4482758620689793E-2</v>
      </c>
      <c r="R66" s="14">
        <f>('Project Data'!V66-'Project Data'!V65)/'Project Data'!V65</f>
        <v>1.3257575757575758E-2</v>
      </c>
      <c r="S66" s="14">
        <f>('Project Data'!W66-'Project Data'!W65)/'Project Data'!W65</f>
        <v>-0.11685823754789272</v>
      </c>
      <c r="T66" s="14">
        <f>('Project Data'!X66-'Project Data'!X65)/'Project Data'!X65</f>
        <v>-0.10544217687074831</v>
      </c>
      <c r="U66" s="14">
        <f>('Project Data'!Y66-'Project Data'!Y65)/'Project Data'!Y65</f>
        <v>-5.076142131979695E-3</v>
      </c>
      <c r="V66" s="14">
        <f>('Project Data'!Z66-'Project Data'!Z65)/'Project Data'!Z65</f>
        <v>-8.1188118811881302E-2</v>
      </c>
      <c r="W66" s="14">
        <f>('Project Data'!AA66-'Project Data'!AA65)/'Project Data'!AA65</f>
        <v>-0.11905469965974448</v>
      </c>
      <c r="X66" s="14">
        <f>('Project Data'!AB66-'Project Data'!AB65)/'Project Data'!AB65</f>
        <v>1.7052375152253208E-2</v>
      </c>
      <c r="Y66" s="14">
        <f>('Project Data'!AC66-'Project Data'!AC65)/'Project Data'!AC65</f>
        <v>-8.1240768094534718E-2</v>
      </c>
      <c r="Z66" s="14">
        <f>('Project Data'!AD66-'Project Data'!AD65)/'Project Data'!AD65</f>
        <v>-9.8765432098765427E-2</v>
      </c>
      <c r="AA66" s="14">
        <f>('Project Data'!AE66-'Project Data'!AE65)/'Project Data'!AE65</f>
        <v>-1.7937219730941704E-2</v>
      </c>
      <c r="AB66" s="14">
        <f>('Project Data'!AF66-'Project Data'!AF65)/'Project Data'!AF65</f>
        <v>4.8637739656912211E-2</v>
      </c>
      <c r="AC66" s="14">
        <f>('Project Data'!AG66-'Project Data'!AG65)/'Project Data'!AG65</f>
        <v>3.1685678073510776E-2</v>
      </c>
      <c r="AD66" s="14">
        <f>('Project Data'!AH66-'Project Data'!AH65)/'Project Data'!AH65</f>
        <v>3.3333333333333333E-2</v>
      </c>
      <c r="AE66" s="14">
        <f>('Project Data'!AI66-'Project Data'!AI65)/'Project Data'!AI65</f>
        <v>-3.3196088522902727E-2</v>
      </c>
      <c r="AI66" s="41">
        <f>AI65+0.01</f>
        <v>5.6437226920230399E-2</v>
      </c>
      <c r="AJ66" s="49">
        <v>2.6737755028653623E-2</v>
      </c>
      <c r="AQ66" s="11"/>
    </row>
    <row r="67" spans="1:66" x14ac:dyDescent="0.25">
      <c r="A67" s="7">
        <v>43738</v>
      </c>
      <c r="B67" s="14">
        <f>('Project Data'!F67-'Project Data'!F66)/'Project Data'!F66</f>
        <v>-7.7890133916371828E-3</v>
      </c>
      <c r="C67" s="14">
        <f>('Project Data'!G67-'Project Data'!G66)/'Project Data'!G66</f>
        <v>0.12857142857142856</v>
      </c>
      <c r="D67" s="14">
        <f>('Project Data'!H67-'Project Data'!H66)/'Project Data'!H66</f>
        <v>4.3956043956043959E-2</v>
      </c>
      <c r="E67" s="14">
        <f>('Project Data'!I67-'Project Data'!I66)/'Project Data'!I66</f>
        <v>4.4097222222222225E-2</v>
      </c>
      <c r="F67" s="14">
        <f>('Project Data'!J67-'Project Data'!J66)/'Project Data'!J66</f>
        <v>7.8313253012048195E-2</v>
      </c>
      <c r="G67" s="14">
        <f>('Project Data'!K67-'Project Data'!K66)/'Project Data'!K66</f>
        <v>5.7142857142857141E-2</v>
      </c>
      <c r="H67" s="14">
        <f>('Project Data'!L67-'Project Data'!L66)/'Project Data'!L66</f>
        <v>6.7010309278350375E-2</v>
      </c>
      <c r="I67" s="14">
        <f>('Project Data'!M67-'Project Data'!M66)/'Project Data'!M66</f>
        <v>0.12727272727272712</v>
      </c>
      <c r="J67" s="14">
        <f>('Project Data'!N67-'Project Data'!N66)/'Project Data'!N66</f>
        <v>0.08</v>
      </c>
      <c r="K67" s="14">
        <f>('Project Data'!O67-'Project Data'!O66)/'Project Data'!O66</f>
        <v>-4.1666666666666664E-2</v>
      </c>
      <c r="L67" s="14">
        <f>('Project Data'!P67-'Project Data'!P66)/'Project Data'!P66</f>
        <v>2.7883396704689482E-2</v>
      </c>
      <c r="M67" s="14">
        <f>('Project Data'!Q67-'Project Data'!Q66)/'Project Data'!Q66</f>
        <v>0.12365591397849462</v>
      </c>
      <c r="N67" s="14">
        <f>('Project Data'!R67-'Project Data'!R66)/'Project Data'!R66</f>
        <v>4.2115902964959567E-2</v>
      </c>
      <c r="O67" s="14">
        <f>('Project Data'!S67-'Project Data'!S66)/'Project Data'!S66</f>
        <v>0.14090431125131442</v>
      </c>
      <c r="P67" s="14">
        <f>('Project Data'!T67-'Project Data'!T66)/'Project Data'!T66</f>
        <v>7.7876106194690264E-2</v>
      </c>
      <c r="Q67" s="14">
        <f>('Project Data'!U67-'Project Data'!U66)/'Project Data'!U66</f>
        <v>0.04</v>
      </c>
      <c r="R67" s="14">
        <f>('Project Data'!V67-'Project Data'!V66)/'Project Data'!V66</f>
        <v>2.9906542056074768E-2</v>
      </c>
      <c r="S67" s="14">
        <f>('Project Data'!W67-'Project Data'!W66)/'Project Data'!W66</f>
        <v>1.4461315979754157E-2</v>
      </c>
      <c r="T67" s="14">
        <f>('Project Data'!X67-'Project Data'!X66)/'Project Data'!X66</f>
        <v>2.6615969581749048E-2</v>
      </c>
      <c r="U67" s="14">
        <f>('Project Data'!Y67-'Project Data'!Y66)/'Project Data'!Y66</f>
        <v>0.12244897959183688</v>
      </c>
      <c r="V67" s="14">
        <f>('Project Data'!Z67-'Project Data'!Z66)/'Project Data'!Z66</f>
        <v>0.12715517241379323</v>
      </c>
      <c r="W67" s="14">
        <f>('Project Data'!AA67-'Project Data'!AA66)/'Project Data'!AA66</f>
        <v>4.3345594198959371E-2</v>
      </c>
      <c r="X67" s="14">
        <f>('Project Data'!AB67-'Project Data'!AB66)/'Project Data'!AB66</f>
        <v>-5.9880239520958084E-2</v>
      </c>
      <c r="Y67" s="14">
        <f>('Project Data'!AC67-'Project Data'!AC66)/'Project Data'!AC66</f>
        <v>9.9678456591639875E-2</v>
      </c>
      <c r="Z67" s="14">
        <f>('Project Data'!AD67-'Project Data'!AD66)/'Project Data'!AD66</f>
        <v>0.10273972602739725</v>
      </c>
      <c r="AA67" s="14">
        <f>('Project Data'!AE67-'Project Data'!AE66)/'Project Data'!AE66</f>
        <v>0.1004566210045662</v>
      </c>
      <c r="AB67" s="14">
        <f>('Project Data'!AF67-'Project Data'!AF66)/'Project Data'!AF66</f>
        <v>-5.889145496535797E-2</v>
      </c>
      <c r="AC67" s="14">
        <f>('Project Data'!AG67-'Project Data'!AG66)/'Project Data'!AG66</f>
        <v>1.4742014742014743E-2</v>
      </c>
      <c r="AD67" s="14">
        <f>('Project Data'!AH67-'Project Data'!AH66)/'Project Data'!AH66</f>
        <v>4.5161290322580643E-2</v>
      </c>
      <c r="AE67" s="14">
        <f>('Project Data'!AI67-'Project Data'!AI66)/'Project Data'!AI66</f>
        <v>-1.8099547511312219E-2</v>
      </c>
      <c r="AI67" s="41">
        <f t="shared" ref="AI67" si="14">AI66+0.01</f>
        <v>6.6437226920230394E-2</v>
      </c>
      <c r="AJ67" s="49">
        <v>3.165074110946229E-2</v>
      </c>
    </row>
    <row r="68" spans="1:66" x14ac:dyDescent="0.25">
      <c r="A68" s="7">
        <v>43769</v>
      </c>
      <c r="B68" s="14">
        <f>('Project Data'!F68-'Project Data'!F67)/'Project Data'!F67</f>
        <v>3.3053298443740657E-2</v>
      </c>
      <c r="C68" s="14">
        <f>('Project Data'!G68-'Project Data'!G67)/'Project Data'!G67</f>
        <v>3.7974683544303653E-2</v>
      </c>
      <c r="D68" s="14">
        <f>('Project Data'!H68-'Project Data'!H67)/'Project Data'!H67</f>
        <v>1.0526315789473684E-2</v>
      </c>
      <c r="E68" s="14">
        <f>('Project Data'!I68-'Project Data'!I67)/'Project Data'!I67</f>
        <v>-0.10142999667442634</v>
      </c>
      <c r="F68" s="14">
        <f>('Project Data'!J68-'Project Data'!J67)/'Project Data'!J67</f>
        <v>0.14525139664804454</v>
      </c>
      <c r="G68" s="14">
        <f>('Project Data'!K68-'Project Data'!K67)/'Project Data'!K67</f>
        <v>-1.3513513513513514E-2</v>
      </c>
      <c r="H68" s="14">
        <f>('Project Data'!L68-'Project Data'!L67)/'Project Data'!L67</f>
        <v>0</v>
      </c>
      <c r="I68" s="14">
        <f>('Project Data'!M68-'Project Data'!M67)/'Project Data'!M67</f>
        <v>6.4516129032258063E-2</v>
      </c>
      <c r="J68" s="14">
        <f>('Project Data'!N68-'Project Data'!N67)/'Project Data'!N67</f>
        <v>5.5555555555555421E-2</v>
      </c>
      <c r="K68" s="14">
        <f>('Project Data'!O68-'Project Data'!O67)/'Project Data'!O67</f>
        <v>-1.6304347826086956E-2</v>
      </c>
      <c r="L68" s="14">
        <f>('Project Data'!P68-'Project Data'!P67)/'Project Data'!P67</f>
        <v>2.0961775585696531E-2</v>
      </c>
      <c r="M68" s="14">
        <f>('Project Data'!Q68-'Project Data'!Q67)/'Project Data'!Q67</f>
        <v>2.3923444976076555E-2</v>
      </c>
      <c r="N68" s="14">
        <f>('Project Data'!R68-'Project Data'!R67)/'Project Data'!R67</f>
        <v>6.4015518913675892E-2</v>
      </c>
      <c r="O68" s="14">
        <f>('Project Data'!S68-'Project Data'!S67)/'Project Data'!S67</f>
        <v>4.9308755760368667E-2</v>
      </c>
      <c r="P68" s="14">
        <f>('Project Data'!T68-'Project Data'!T67)/'Project Data'!T67</f>
        <v>7.0607553366174053E-2</v>
      </c>
      <c r="Q68" s="14">
        <f>('Project Data'!U68-'Project Data'!U67)/'Project Data'!U67</f>
        <v>-2.7777777777777776E-2</v>
      </c>
      <c r="R68" s="14">
        <f>('Project Data'!V68-'Project Data'!V67)/'Project Data'!V67</f>
        <v>8.7114337568058073E-2</v>
      </c>
      <c r="S68" s="14">
        <f>('Project Data'!W68-'Project Data'!W67)/'Project Data'!W67</f>
        <v>-4.6329294369208837E-2</v>
      </c>
      <c r="T68" s="14">
        <f>('Project Data'!X68-'Project Data'!X67)/'Project Data'!X67</f>
        <v>-9.9999999999999895E-2</v>
      </c>
      <c r="U68" s="14">
        <f>('Project Data'!Y68-'Project Data'!Y67)/'Project Data'!Y67</f>
        <v>-7.7272727272727521E-2</v>
      </c>
      <c r="V68" s="14">
        <f>('Project Data'!Z68-'Project Data'!Z67)/'Project Data'!Z67</f>
        <v>5.7361376673040155E-3</v>
      </c>
      <c r="W68" s="14">
        <f>('Project Data'!AA68-'Project Data'!AA67)/'Project Data'!AA67</f>
        <v>-5.6823147774640315E-2</v>
      </c>
      <c r="X68" s="14">
        <f>('Project Data'!AB68-'Project Data'!AB67)/'Project Data'!AB67</f>
        <v>2.7388535031847135E-2</v>
      </c>
      <c r="Y68" s="14">
        <f>('Project Data'!AC68-'Project Data'!AC67)/'Project Data'!AC67</f>
        <v>2.4853801169590642E-2</v>
      </c>
      <c r="Z68" s="14">
        <f>('Project Data'!AD68-'Project Data'!AD67)/'Project Data'!AD67</f>
        <v>2.4844720496894408E-2</v>
      </c>
      <c r="AA68" s="14">
        <f>('Project Data'!AE68-'Project Data'!AE67)/'Project Data'!AE67</f>
        <v>-2.4896265560165973E-2</v>
      </c>
      <c r="AB68" s="14">
        <f>('Project Data'!AF68-'Project Data'!AF67)/'Project Data'!AF67</f>
        <v>-5.4601226993865028E-2</v>
      </c>
      <c r="AC68" s="14">
        <f>('Project Data'!AG68-'Project Data'!AG67)/'Project Data'!AG67</f>
        <v>5.3268765133171775E-2</v>
      </c>
      <c r="AD68" s="14">
        <f>('Project Data'!AH68-'Project Data'!AH67)/'Project Data'!AH67</f>
        <v>-3.0864197530864196E-2</v>
      </c>
      <c r="AE68" s="14">
        <f>('Project Data'!AI68-'Project Data'!AI67)/'Project Data'!AI67</f>
        <v>-5.4215234480889128E-2</v>
      </c>
      <c r="AI68" s="41">
        <f>AI67+0.02</f>
        <v>8.6437226920230398E-2</v>
      </c>
      <c r="AJ68" s="49">
        <v>4.1038618178550951E-2</v>
      </c>
    </row>
    <row r="69" spans="1:66" x14ac:dyDescent="0.25">
      <c r="A69" s="7">
        <v>43798</v>
      </c>
      <c r="B69" s="14">
        <f>('Project Data'!F69-'Project Data'!F68)/'Project Data'!F68</f>
        <v>-5.7325689908013467E-3</v>
      </c>
      <c r="C69" s="14">
        <f>('Project Data'!G69-'Project Data'!G68)/'Project Data'!G68</f>
        <v>-2.6829268292682791E-2</v>
      </c>
      <c r="D69" s="14">
        <f>('Project Data'!H69-'Project Data'!H68)/'Project Data'!H68</f>
        <v>-5.208333333333333E-3</v>
      </c>
      <c r="E69" s="14">
        <f>('Project Data'!I69-'Project Data'!I68)/'Project Data'!I68</f>
        <v>0.13249444855662473</v>
      </c>
      <c r="F69" s="14">
        <f>('Project Data'!J69-'Project Data'!J68)/'Project Data'!J68</f>
        <v>-6.3414634146341339E-2</v>
      </c>
      <c r="G69" s="14">
        <f>('Project Data'!K69-'Project Data'!K68)/'Project Data'!K68</f>
        <v>9.5890410958904104E-2</v>
      </c>
      <c r="H69" s="14">
        <f>('Project Data'!L69-'Project Data'!L68)/'Project Data'!L68</f>
        <v>1.4492753623188545E-2</v>
      </c>
      <c r="I69" s="14">
        <f>('Project Data'!M69-'Project Data'!M68)/'Project Data'!M68</f>
        <v>6.4393939393939392E-2</v>
      </c>
      <c r="J69" s="14">
        <f>('Project Data'!N69-'Project Data'!N68)/'Project Data'!N68</f>
        <v>7.0175438596491363E-2</v>
      </c>
      <c r="K69" s="14">
        <f>('Project Data'!O69-'Project Data'!O68)/'Project Data'!O68</f>
        <v>7.18232044198895E-2</v>
      </c>
      <c r="L69" s="14">
        <f>('Project Data'!P69-'Project Data'!P68)/'Project Data'!P68</f>
        <v>-1.2077294685990203E-2</v>
      </c>
      <c r="M69" s="14">
        <f>('Project Data'!Q69-'Project Data'!Q68)/'Project Data'!Q68</f>
        <v>6.0747663551401869E-2</v>
      </c>
      <c r="N69" s="14">
        <f>('Project Data'!R69-'Project Data'!R68)/'Project Data'!R68</f>
        <v>2.673959282892752E-2</v>
      </c>
      <c r="O69" s="14">
        <f>('Project Data'!S69-'Project Data'!S68)/'Project Data'!S68</f>
        <v>0.12340799297321037</v>
      </c>
      <c r="P69" s="14">
        <f>('Project Data'!T69-'Project Data'!T68)/'Project Data'!T68</f>
        <v>2.0705521472392636E-2</v>
      </c>
      <c r="Q69" s="14">
        <f>('Project Data'!U69-'Project Data'!U68)/'Project Data'!U68</f>
        <v>-2.197802197802198E-2</v>
      </c>
      <c r="R69" s="14">
        <f>('Project Data'!V69-'Project Data'!V68)/'Project Data'!V68</f>
        <v>4.1736227045075125E-2</v>
      </c>
      <c r="S69" s="14">
        <f>('Project Data'!W69-'Project Data'!W68)/'Project Data'!W68</f>
        <v>4.6586945690084702E-2</v>
      </c>
      <c r="T69" s="14">
        <f>('Project Data'!X69-'Project Data'!X68)/'Project Data'!X68</f>
        <v>4.1152263374484421E-3</v>
      </c>
      <c r="U69" s="14">
        <f>('Project Data'!Y69-'Project Data'!Y68)/'Project Data'!Y68</f>
        <v>5.418719211822675E-2</v>
      </c>
      <c r="V69" s="14">
        <f>('Project Data'!Z69-'Project Data'!Z68)/'Project Data'!Z68</f>
        <v>6.6539923954372623E-2</v>
      </c>
      <c r="W69" s="14">
        <f>('Project Data'!AA69-'Project Data'!AA68)/'Project Data'!AA68</f>
        <v>-1.2639166714930384E-2</v>
      </c>
      <c r="X69" s="14">
        <f>('Project Data'!AB69-'Project Data'!AB68)/'Project Data'!AB68</f>
        <v>2.9758214507129573E-2</v>
      </c>
      <c r="Y69" s="14">
        <f>('Project Data'!AC69-'Project Data'!AC68)/'Project Data'!AC68</f>
        <v>-5.7061340941512127E-3</v>
      </c>
      <c r="Z69" s="14">
        <f>('Project Data'!AD69-'Project Data'!AD68)/'Project Data'!AD68</f>
        <v>5.4545454545454543E-2</v>
      </c>
      <c r="AA69" s="14">
        <f>('Project Data'!AE69-'Project Data'!AE68)/'Project Data'!AE68</f>
        <v>-2.553191489361702E-2</v>
      </c>
      <c r="AB69" s="14">
        <f>('Project Data'!AF69-'Project Data'!AF68)/'Project Data'!AF68</f>
        <v>-9.7339390006489293E-3</v>
      </c>
      <c r="AC69" s="14">
        <f>('Project Data'!AG69-'Project Data'!AG68)/'Project Data'!AG68</f>
        <v>-1.9540229885057474E-2</v>
      </c>
      <c r="AD69" s="14">
        <f>('Project Data'!AH69-'Project Data'!AH68)/'Project Data'!AH68</f>
        <v>-2.5477707006369428E-2</v>
      </c>
      <c r="AE69" s="14">
        <f>('Project Data'!AI69-'Project Data'!AI68)/'Project Data'!AI68</f>
        <v>0.13298939524218975</v>
      </c>
      <c r="AI69" s="41">
        <f>AI68+0.02</f>
        <v>0.1064372269202304</v>
      </c>
      <c r="AJ69" s="49">
        <v>5.0148582299965543E-2</v>
      </c>
    </row>
    <row r="70" spans="1:66" x14ac:dyDescent="0.25">
      <c r="A70" s="7">
        <v>43830</v>
      </c>
      <c r="B70" s="14">
        <f>('Project Data'!F70-'Project Data'!F69)/'Project Data'!F69</f>
        <v>1.9978546527218973E-2</v>
      </c>
      <c r="C70" s="14">
        <f>('Project Data'!G70-'Project Data'!G69)/'Project Data'!G69</f>
        <v>3.7593984962405874E-2</v>
      </c>
      <c r="D70" s="14">
        <f>('Project Data'!H70-'Project Data'!H69)/'Project Data'!H69</f>
        <v>-1.3961605584642234E-2</v>
      </c>
      <c r="E70" s="14">
        <f>('Project Data'!I70-'Project Data'!I69)/'Project Data'!I69</f>
        <v>5.6209150326797387E-2</v>
      </c>
      <c r="F70" s="14">
        <f>('Project Data'!J70-'Project Data'!J69)/'Project Data'!J69</f>
        <v>0</v>
      </c>
      <c r="G70" s="14">
        <f>('Project Data'!K70-'Project Data'!K69)/'Project Data'!K69</f>
        <v>0.1125</v>
      </c>
      <c r="H70" s="14">
        <f>('Project Data'!L70-'Project Data'!L69)/'Project Data'!L69</f>
        <v>3.3333333333333333E-2</v>
      </c>
      <c r="I70" s="14">
        <f>('Project Data'!M70-'Project Data'!M69)/'Project Data'!M69</f>
        <v>7.8291814946619215E-2</v>
      </c>
      <c r="J70" s="14">
        <f>('Project Data'!N70-'Project Data'!N69)/'Project Data'!N69</f>
        <v>3.2786885245901641E-2</v>
      </c>
      <c r="K70" s="14">
        <f>('Project Data'!O70-'Project Data'!O69)/'Project Data'!O69</f>
        <v>9.7938144329896906E-2</v>
      </c>
      <c r="L70" s="14">
        <f>('Project Data'!P70-'Project Data'!P69)/'Project Data'!P69</f>
        <v>6.1124694376528114E-2</v>
      </c>
      <c r="M70" s="14">
        <f>('Project Data'!Q70-'Project Data'!Q69)/'Project Data'!Q69</f>
        <v>6.1674008810572688E-2</v>
      </c>
      <c r="N70" s="14">
        <f>('Project Data'!R70-'Project Data'!R69)/'Project Data'!R69</f>
        <v>3.8472920982539349E-2</v>
      </c>
      <c r="O70" s="14">
        <f>('Project Data'!S70-'Project Data'!S69)/'Project Data'!S69</f>
        <v>5.3557466770914774E-2</v>
      </c>
      <c r="P70" s="14">
        <f>('Project Data'!T70-'Project Data'!T69)/'Project Data'!T69</f>
        <v>5.2592036063110442E-2</v>
      </c>
      <c r="Q70" s="14">
        <f>('Project Data'!U70-'Project Data'!U69)/'Project Data'!U69</f>
        <v>1.7977528089887642E-2</v>
      </c>
      <c r="R70" s="14">
        <f>('Project Data'!V70-'Project Data'!V69)/'Project Data'!V69</f>
        <v>1.6025641025641024E-2</v>
      </c>
      <c r="S70" s="14">
        <f>('Project Data'!W70-'Project Data'!W69)/'Project Data'!W69</f>
        <v>7.1887645798619379E-2</v>
      </c>
      <c r="T70" s="14">
        <f>('Project Data'!X70-'Project Data'!X69)/'Project Data'!X69</f>
        <v>-4.0983606557377046E-2</v>
      </c>
      <c r="U70" s="14">
        <f>('Project Data'!Y70-'Project Data'!Y69)/'Project Data'!Y69</f>
        <v>7.4766355140186785E-2</v>
      </c>
      <c r="V70" s="14">
        <f>('Project Data'!Z70-'Project Data'!Z69)/'Project Data'!Z69</f>
        <v>1.06951871657754E-2</v>
      </c>
      <c r="W70" s="14">
        <f>('Project Data'!AA70-'Project Data'!AA69)/'Project Data'!AA69</f>
        <v>3.8353246940760433E-4</v>
      </c>
      <c r="X70" s="14">
        <f>('Project Data'!AB70-'Project Data'!AB69)/'Project Data'!AB69</f>
        <v>1.5653220951234198E-2</v>
      </c>
      <c r="Y70" s="14">
        <f>('Project Data'!AC70-'Project Data'!AC69)/'Project Data'!AC69</f>
        <v>2.1520803443328552E-2</v>
      </c>
      <c r="Z70" s="14">
        <f>('Project Data'!AD70-'Project Data'!AD69)/'Project Data'!AD69</f>
        <v>0.10919540229885058</v>
      </c>
      <c r="AA70" s="14">
        <f>('Project Data'!AE70-'Project Data'!AE69)/'Project Data'!AE69</f>
        <v>0.11353711790393001</v>
      </c>
      <c r="AB70" s="14">
        <f>('Project Data'!AF70-'Project Data'!AF69)/'Project Data'!AF69</f>
        <v>-4.9584971603320226E-2</v>
      </c>
      <c r="AC70" s="14">
        <f>('Project Data'!AG70-'Project Data'!AG69)/'Project Data'!AG69</f>
        <v>0.10550996483001188</v>
      </c>
      <c r="AD70" s="14">
        <f>('Project Data'!AH70-'Project Data'!AH69)/'Project Data'!AH69</f>
        <v>-3.9215686274509803E-2</v>
      </c>
      <c r="AE70" s="14">
        <f>('Project Data'!AI70-'Project Data'!AI69)/'Project Data'!AI69</f>
        <v>5.3124209461168734E-2</v>
      </c>
      <c r="AI70" s="69">
        <v>2.8437226920230395E-2</v>
      </c>
      <c r="AJ70" s="69">
        <v>5.5300033456775052E-3</v>
      </c>
    </row>
    <row r="71" spans="1:66" x14ac:dyDescent="0.25">
      <c r="A71" s="7">
        <v>43861</v>
      </c>
      <c r="B71" s="14">
        <f>('Project Data'!F71-'Project Data'!F70)/'Project Data'!F70</f>
        <v>-2.4056789798869466E-2</v>
      </c>
      <c r="C71" s="14">
        <f>('Project Data'!G71-'Project Data'!G70)/'Project Data'!G70</f>
        <v>-4.830917874396122E-2</v>
      </c>
      <c r="D71" s="14">
        <f>('Project Data'!H71-'Project Data'!H70)/'Project Data'!H70</f>
        <v>0.1168141592920354</v>
      </c>
      <c r="E71" s="14">
        <f>('Project Data'!I71-'Project Data'!I70)/'Project Data'!I70</f>
        <v>3.8675742574257425E-2</v>
      </c>
      <c r="F71" s="14">
        <f>('Project Data'!J71-'Project Data'!J70)/'Project Data'!J70</f>
        <v>-0.16145833333333334</v>
      </c>
      <c r="G71" s="14">
        <f>('Project Data'!K71-'Project Data'!K70)/'Project Data'!K70</f>
        <v>-4.49438202247191E-2</v>
      </c>
      <c r="H71" s="14">
        <f>('Project Data'!L71-'Project Data'!L70)/'Project Data'!L70</f>
        <v>-5.9907834101382486E-2</v>
      </c>
      <c r="I71" s="14">
        <f>('Project Data'!M71-'Project Data'!M70)/'Project Data'!M70</f>
        <v>9.9009900990099011E-3</v>
      </c>
      <c r="J71" s="14">
        <f>('Project Data'!N71-'Project Data'!N70)/'Project Data'!N70</f>
        <v>-9.5238095238095358E-2</v>
      </c>
      <c r="K71" s="14">
        <f>('Project Data'!O71-'Project Data'!O70)/'Project Data'!O70</f>
        <v>-0.17370892018779344</v>
      </c>
      <c r="L71" s="14">
        <f>('Project Data'!P71-'Project Data'!P70)/'Project Data'!P70</f>
        <v>6.4516129032258063E-2</v>
      </c>
      <c r="M71" s="14">
        <f>('Project Data'!Q71-'Project Data'!Q70)/'Project Data'!Q70</f>
        <v>-9.1286307053941904E-2</v>
      </c>
      <c r="N71" s="14">
        <f>('Project Data'!R71-'Project Data'!R70)/'Project Data'!R70</f>
        <v>-1.7953833000855072E-2</v>
      </c>
      <c r="O71" s="14">
        <f>('Project Data'!S71-'Project Data'!S70)/'Project Data'!S70</f>
        <v>0.13283858998144712</v>
      </c>
      <c r="P71" s="14">
        <f>('Project Data'!T71-'Project Data'!T70)/'Project Data'!T70</f>
        <v>-6.7094932191291937E-2</v>
      </c>
      <c r="Q71" s="14">
        <f>('Project Data'!U71-'Project Data'!U70)/'Project Data'!U70</f>
        <v>3.0905077262693158E-2</v>
      </c>
      <c r="R71" s="14">
        <f>('Project Data'!V71-'Project Data'!V70)/'Project Data'!V70</f>
        <v>3.7854889589905363E-2</v>
      </c>
      <c r="S71" s="14">
        <f>('Project Data'!W71-'Project Data'!W70)/'Project Data'!W70</f>
        <v>-9.3049078392182891E-2</v>
      </c>
      <c r="T71" s="14">
        <f>('Project Data'!X71-'Project Data'!X70)/'Project Data'!X70</f>
        <v>-1.7094017094017217E-2</v>
      </c>
      <c r="U71" s="14">
        <f>('Project Data'!Y71-'Project Data'!Y70)/'Project Data'!Y70</f>
        <v>-0.1217391304347825</v>
      </c>
      <c r="V71" s="14">
        <f>('Project Data'!Z71-'Project Data'!Z70)/'Project Data'!Z70</f>
        <v>-3.7037037037037035E-2</v>
      </c>
      <c r="W71" s="14">
        <f>('Project Data'!AA71-'Project Data'!AA70)/'Project Data'!AA70</f>
        <v>-9.9423117690305887E-2</v>
      </c>
      <c r="X71" s="14">
        <f>('Project Data'!AB71-'Project Data'!AB70)/'Project Data'!AB70</f>
        <v>1.7783046828688635E-3</v>
      </c>
      <c r="Y71" s="14">
        <f>('Project Data'!AC71-'Project Data'!AC70)/'Project Data'!AC70</f>
        <v>-0.11376404494382023</v>
      </c>
      <c r="Z71" s="14">
        <f>('Project Data'!AD71-'Project Data'!AD70)/'Project Data'!AD70</f>
        <v>0.11398963730569948</v>
      </c>
      <c r="AA71" s="14">
        <f>('Project Data'!AE71-'Project Data'!AE70)/'Project Data'!AE70</f>
        <v>-3.1372549019607621E-2</v>
      </c>
      <c r="AB71" s="14">
        <f>('Project Data'!AF71-'Project Data'!AF70)/'Project Data'!AF70</f>
        <v>4.2059296713399218E-2</v>
      </c>
      <c r="AC71" s="14">
        <f>('Project Data'!AG71-'Project Data'!AG70)/'Project Data'!AG70</f>
        <v>7.5291622481442208E-2</v>
      </c>
      <c r="AD71" s="14">
        <f>('Project Data'!AH71-'Project Data'!AH70)/'Project Data'!AH70</f>
        <v>1.3605442176870748E-2</v>
      </c>
      <c r="AE71" s="14">
        <f>('Project Data'!AI71-'Project Data'!AI70)/'Project Data'!AI70</f>
        <v>-7.7588277684362245E-2</v>
      </c>
      <c r="AI71" s="50">
        <f>AI57</f>
        <v>2.9437226920230396E-2</v>
      </c>
      <c r="AJ71" s="50">
        <v>2.2244652549108625E-3</v>
      </c>
    </row>
    <row r="72" spans="1:66" x14ac:dyDescent="0.25">
      <c r="A72" s="7">
        <v>43889</v>
      </c>
      <c r="B72" s="14">
        <f>('Project Data'!F72-'Project Data'!F71)/'Project Data'!F71</f>
        <v>-8.4859913793103342E-2</v>
      </c>
      <c r="C72" s="14">
        <f>('Project Data'!G72-'Project Data'!G71)/'Project Data'!G71</f>
        <v>-0.11928934010152284</v>
      </c>
      <c r="D72" s="14">
        <f>('Project Data'!H72-'Project Data'!H71)/'Project Data'!H71</f>
        <v>-3.6450079239302692E-2</v>
      </c>
      <c r="E72" s="14">
        <f>('Project Data'!I72-'Project Data'!I71)/'Project Data'!I71</f>
        <v>-8.7578194816800708E-2</v>
      </c>
      <c r="F72" s="14">
        <f>('Project Data'!J72-'Project Data'!J71)/'Project Data'!J71</f>
        <v>-0.11801242236024845</v>
      </c>
      <c r="G72" s="14">
        <f>('Project Data'!K72-'Project Data'!K71)/'Project Data'!K71</f>
        <v>-0.15294117647058825</v>
      </c>
      <c r="H72" s="14">
        <f>('Project Data'!L72-'Project Data'!L71)/'Project Data'!L71</f>
        <v>-7.3529411764705885E-2</v>
      </c>
      <c r="I72" s="14">
        <f>('Project Data'!M72-'Project Data'!M71)/'Project Data'!M71</f>
        <v>-0.15032679738562091</v>
      </c>
      <c r="J72" s="14">
        <f>('Project Data'!N72-'Project Data'!N71)/'Project Data'!N71</f>
        <v>-0.12280701754385955</v>
      </c>
      <c r="K72" s="14">
        <f>('Project Data'!O72-'Project Data'!O71)/'Project Data'!O71</f>
        <v>-0.10227272727272728</v>
      </c>
      <c r="L72" s="14">
        <f>('Project Data'!P72-'Project Data'!P71)/'Project Data'!P71</f>
        <v>-2.2727272727272849E-2</v>
      </c>
      <c r="M72" s="14">
        <f>('Project Data'!Q72-'Project Data'!Q71)/'Project Data'!Q71</f>
        <v>-0.17808219178082191</v>
      </c>
      <c r="N72" s="14">
        <f>('Project Data'!R72-'Project Data'!R71)/'Project Data'!R71</f>
        <v>-0.1175275681950087</v>
      </c>
      <c r="O72" s="14">
        <f>('Project Data'!S72-'Project Data'!S71)/'Project Data'!S71</f>
        <v>-7.0094988535866362E-2</v>
      </c>
      <c r="P72" s="14">
        <f>('Project Data'!T72-'Project Data'!T71)/'Project Data'!T71</f>
        <v>-6.2739097169089514E-2</v>
      </c>
      <c r="Q72" s="14">
        <f>('Project Data'!U72-'Project Data'!U71)/'Project Data'!U71</f>
        <v>3.6402569593147749E-2</v>
      </c>
      <c r="R72" s="14">
        <f>('Project Data'!V72-'Project Data'!V71)/'Project Data'!V71</f>
        <v>-5.9270516717325229E-2</v>
      </c>
      <c r="S72" s="14">
        <f>('Project Data'!W72-'Project Data'!W71)/'Project Data'!W71</f>
        <v>-0.11655239960822733</v>
      </c>
      <c r="T72" s="14">
        <f>('Project Data'!X72-'Project Data'!X71)/'Project Data'!X71</f>
        <v>-7.3913043478260762E-2</v>
      </c>
      <c r="U72" s="14">
        <f>('Project Data'!Y72-'Project Data'!Y71)/'Project Data'!Y71</f>
        <v>-2.9702970297029702E-2</v>
      </c>
      <c r="V72" s="14">
        <f>('Project Data'!Z72-'Project Data'!Z71)/'Project Data'!Z71</f>
        <v>-0.11172161172161182</v>
      </c>
      <c r="W72" s="14">
        <f>('Project Data'!AA72-'Project Data'!AA71)/'Project Data'!AA71</f>
        <v>-0.16402391994631024</v>
      </c>
      <c r="X72" s="14">
        <f>('Project Data'!AB72-'Project Data'!AB71)/'Project Data'!AB71</f>
        <v>-9.2899408284023544E-2</v>
      </c>
      <c r="Y72" s="14">
        <f>('Project Data'!AC72-'Project Data'!AC71)/'Project Data'!AC71</f>
        <v>-0.10776545166402536</v>
      </c>
      <c r="Z72" s="14">
        <f>('Project Data'!AD72-'Project Data'!AD71)/'Project Data'!AD71</f>
        <v>-6.0465116279069767E-2</v>
      </c>
      <c r="AA72" s="14">
        <f>('Project Data'!AE72-'Project Data'!AE71)/'Project Data'!AE71</f>
        <v>-7.6923076923077149E-2</v>
      </c>
      <c r="AB72" s="14">
        <f>('Project Data'!AF72-'Project Data'!AF71)/'Project Data'!AF71</f>
        <v>-8.0282311424790476E-2</v>
      </c>
      <c r="AC72" s="14">
        <f>('Project Data'!AG72-'Project Data'!AG71)/'Project Data'!AG71</f>
        <v>-6.9033530571992116E-2</v>
      </c>
      <c r="AD72" s="14">
        <f>('Project Data'!AH72-'Project Data'!AH71)/'Project Data'!AH71</f>
        <v>-0.10067114093959731</v>
      </c>
      <c r="AE72" s="14">
        <f>('Project Data'!AI72-'Project Data'!AI71)/'Project Data'!AI71</f>
        <v>-0.12890624999999989</v>
      </c>
      <c r="AI72" s="51">
        <f>AI63</f>
        <v>3.6437226920230402E-2</v>
      </c>
      <c r="AJ72" s="51">
        <v>-4.3796146384140608E-3</v>
      </c>
    </row>
    <row r="73" spans="1:66" x14ac:dyDescent="0.25">
      <c r="A73" s="7">
        <v>43921</v>
      </c>
      <c r="B73" s="14">
        <f>('Project Data'!F73-'Project Data'!F72)/'Project Data'!F72</f>
        <v>6.2113629673241098E-2</v>
      </c>
      <c r="C73" s="14">
        <f>('Project Data'!G73-'Project Data'!G72)/'Project Data'!G72</f>
        <v>-0.23631123919308358</v>
      </c>
      <c r="D73" s="14">
        <f>('Project Data'!H73-'Project Data'!H72)/'Project Data'!H72</f>
        <v>-0.14144736842105263</v>
      </c>
      <c r="E73" s="14">
        <f>('Project Data'!I73-'Project Data'!I72)/'Project Data'!I72</f>
        <v>-9.9249102187397978E-2</v>
      </c>
      <c r="F73" s="14">
        <f>('Project Data'!J73-'Project Data'!J72)/'Project Data'!J72</f>
        <v>-0.16901408450704225</v>
      </c>
      <c r="G73" s="14">
        <f>('Project Data'!K73-'Project Data'!K72)/'Project Data'!K72</f>
        <v>-0.47222222222222221</v>
      </c>
      <c r="H73" s="14">
        <f>('Project Data'!L73-'Project Data'!L72)/'Project Data'!L72</f>
        <v>-0.23809523809523808</v>
      </c>
      <c r="I73" s="14">
        <f>('Project Data'!M73-'Project Data'!M72)/'Project Data'!M72</f>
        <v>-0.25384615384615383</v>
      </c>
      <c r="J73" s="14">
        <f>('Project Data'!N73-'Project Data'!N72)/'Project Data'!N72</f>
        <v>-0.36</v>
      </c>
      <c r="K73" s="14">
        <f>('Project Data'!O73-'Project Data'!O72)/'Project Data'!O72</f>
        <v>-0.37341772151898733</v>
      </c>
      <c r="L73" s="14">
        <f>('Project Data'!P73-'Project Data'!P72)/'Project Data'!P72</f>
        <v>-3.6544850498338874E-2</v>
      </c>
      <c r="M73" s="14">
        <f>('Project Data'!Q73-'Project Data'!Q72)/'Project Data'!Q72</f>
        <v>-0.37222222222222229</v>
      </c>
      <c r="N73" s="14">
        <f>('Project Data'!R73-'Project Data'!R72)/'Project Data'!R72</f>
        <v>-0.33048339362051954</v>
      </c>
      <c r="O73" s="14">
        <f>('Project Data'!S73-'Project Data'!S72)/'Project Data'!S72</f>
        <v>-0.32511447692849593</v>
      </c>
      <c r="P73" s="14">
        <f>('Project Data'!T73-'Project Data'!T72)/'Project Data'!T72</f>
        <v>-0.18285714285714286</v>
      </c>
      <c r="Q73" s="14">
        <f>('Project Data'!U73-'Project Data'!U72)/'Project Data'!U72</f>
        <v>-0.19834710743801653</v>
      </c>
      <c r="R73" s="14">
        <f>('Project Data'!V73-'Project Data'!V72)/'Project Data'!V72</f>
        <v>-0.21324717285945072</v>
      </c>
      <c r="S73" s="14">
        <f>('Project Data'!W73-'Project Data'!W72)/'Project Data'!W72</f>
        <v>3.048780487804878E-2</v>
      </c>
      <c r="T73" s="14">
        <f>('Project Data'!X73-'Project Data'!X72)/'Project Data'!X72</f>
        <v>-0.45070422535211269</v>
      </c>
      <c r="U73" s="14">
        <f>('Project Data'!Y73-'Project Data'!Y72)/'Project Data'!Y72</f>
        <v>7.1428571428571425E-2</v>
      </c>
      <c r="V73" s="14">
        <f>('Project Data'!Z73-'Project Data'!Z72)/'Project Data'!Z72</f>
        <v>-0.12989690721649474</v>
      </c>
      <c r="W73" s="14">
        <f>('Project Data'!AA73-'Project Data'!AA72)/'Project Data'!AA72</f>
        <v>-0.1359665939754128</v>
      </c>
      <c r="X73" s="14">
        <f>('Project Data'!AB73-'Project Data'!AB72)/'Project Data'!AB72</f>
        <v>-0.20026092628832354</v>
      </c>
      <c r="Y73" s="14">
        <f>('Project Data'!AC73-'Project Data'!AC72)/'Project Data'!AC72</f>
        <v>-0.20781527531083482</v>
      </c>
      <c r="Z73" s="14">
        <f>('Project Data'!AD73-'Project Data'!AD72)/'Project Data'!AD72</f>
        <v>-0.41584158415841582</v>
      </c>
      <c r="AA73" s="14">
        <f>('Project Data'!AE73-'Project Data'!AE72)/'Project Data'!AE72</f>
        <v>0</v>
      </c>
      <c r="AB73" s="14">
        <f>('Project Data'!AF73-'Project Data'!AF72)/'Project Data'!AF72</f>
        <v>-2.2541966426858514E-2</v>
      </c>
      <c r="AC73" s="14">
        <f>('Project Data'!AG73-'Project Data'!AG72)/'Project Data'!AG72</f>
        <v>-4.3432203389830629E-2</v>
      </c>
      <c r="AD73" s="14">
        <f>('Project Data'!AH73-'Project Data'!AH72)/'Project Data'!AH72</f>
        <v>-0.15671641791044788</v>
      </c>
      <c r="AE73" s="14">
        <f>('Project Data'!AI73-'Project Data'!AI72)/'Project Data'!AI72</f>
        <v>-0.22182361733931252</v>
      </c>
      <c r="AI73" s="51">
        <f>AI65</f>
        <v>4.6437226920230397E-2</v>
      </c>
      <c r="AJ73" s="51">
        <v>-1.0438929412431276E-2</v>
      </c>
    </row>
    <row r="74" spans="1:66" x14ac:dyDescent="0.25">
      <c r="A74" s="7">
        <v>43951</v>
      </c>
      <c r="B74" s="14">
        <f>('Project Data'!F74-'Project Data'!F73)/'Project Data'!F73</f>
        <v>0.15327050997782704</v>
      </c>
      <c r="C74" s="14">
        <f>('Project Data'!G74-'Project Data'!G73)/'Project Data'!G73</f>
        <v>-9.8113207547169817E-2</v>
      </c>
      <c r="D74" s="14">
        <f>('Project Data'!H74-'Project Data'!H73)/'Project Data'!H73</f>
        <v>-2.681992337164751E-2</v>
      </c>
      <c r="E74" s="14">
        <f>('Project Data'!I74-'Project Data'!I73)/'Project Data'!I73</f>
        <v>0.11634650235592606</v>
      </c>
      <c r="F74" s="14">
        <f>('Project Data'!J74-'Project Data'!J73)/'Project Data'!J73</f>
        <v>-1.6949152542373003E-2</v>
      </c>
      <c r="G74" s="14">
        <f>('Project Data'!K74-'Project Data'!K73)/'Project Data'!K73</f>
        <v>5.2631578947368418E-2</v>
      </c>
      <c r="H74" s="14">
        <f>('Project Data'!L74-'Project Data'!L73)/'Project Data'!L73</f>
        <v>9.0277777777777776E-2</v>
      </c>
      <c r="I74" s="14">
        <f>('Project Data'!M74-'Project Data'!M73)/'Project Data'!M73</f>
        <v>5.6701030927834906E-2</v>
      </c>
      <c r="J74" s="14">
        <f>('Project Data'!N74-'Project Data'!N73)/'Project Data'!N73</f>
        <v>0</v>
      </c>
      <c r="K74" s="14">
        <f>('Project Data'!O74-'Project Data'!O73)/'Project Data'!O73</f>
        <v>-7.0707070707070704E-2</v>
      </c>
      <c r="L74" s="14">
        <f>('Project Data'!P74-'Project Data'!P73)/'Project Data'!P73</f>
        <v>-1.3793103448275734E-2</v>
      </c>
      <c r="M74" s="14">
        <f>('Project Data'!Q74-'Project Data'!Q73)/'Project Data'!Q73</f>
        <v>-1.7699115044247538E-2</v>
      </c>
      <c r="N74" s="14">
        <f>('Project Data'!R74-'Project Data'!R73)/'Project Data'!R73</f>
        <v>0.16060903732809431</v>
      </c>
      <c r="O74" s="14">
        <f>('Project Data'!S74-'Project Data'!S73)/'Project Data'!S73</f>
        <v>0.15083507306889352</v>
      </c>
      <c r="P74" s="14">
        <f>('Project Data'!T74-'Project Data'!T73)/'Project Data'!T73</f>
        <v>8.9910089910089905E-2</v>
      </c>
      <c r="Q74" s="14">
        <f>('Project Data'!U74-'Project Data'!U73)/'Project Data'!U73</f>
        <v>0.22164948453608246</v>
      </c>
      <c r="R74" s="14">
        <f>('Project Data'!V74-'Project Data'!V73)/'Project Data'!V73</f>
        <v>2.2587268993839952E-2</v>
      </c>
      <c r="S74" s="14">
        <f>('Project Data'!W74-'Project Data'!W73)/'Project Data'!W73</f>
        <v>-8.8757396449704144E-3</v>
      </c>
      <c r="T74" s="14">
        <f>('Project Data'!X74-'Project Data'!X73)/'Project Data'!X73</f>
        <v>-3.4188034188034309E-2</v>
      </c>
      <c r="U74" s="14">
        <f>('Project Data'!Y74-'Project Data'!Y73)/'Project Data'!Y73</f>
        <v>-5.7142857142857141E-2</v>
      </c>
      <c r="V74" s="14">
        <f>('Project Data'!Z74-'Project Data'!Z73)/'Project Data'!Z73</f>
        <v>6.8720379146919433E-2</v>
      </c>
      <c r="W74" s="14">
        <f>('Project Data'!AA74-'Project Data'!AA73)/'Project Data'!AA73</f>
        <v>-6.8076077686328659E-2</v>
      </c>
      <c r="X74" s="14">
        <f>('Project Data'!AB74-'Project Data'!AB73)/'Project Data'!AB73</f>
        <v>1.1419249592169658E-2</v>
      </c>
      <c r="Y74" s="14">
        <f>('Project Data'!AC74-'Project Data'!AC73)/'Project Data'!AC73</f>
        <v>-8.744394618834081E-2</v>
      </c>
      <c r="Z74" s="14">
        <f>('Project Data'!AD74-'Project Data'!AD73)/'Project Data'!AD73</f>
        <v>0.24576271186440679</v>
      </c>
      <c r="AA74" s="14">
        <f>('Project Data'!AE74-'Project Data'!AE73)/'Project Data'!AE73</f>
        <v>3.0701754385965042E-2</v>
      </c>
      <c r="AB74" s="14">
        <f>('Project Data'!AF74-'Project Data'!AF73)/'Project Data'!AF73</f>
        <v>6.3788027477919527E-3</v>
      </c>
      <c r="AC74" s="14">
        <f>('Project Data'!AG74-'Project Data'!AG73)/'Project Data'!AG73</f>
        <v>-1.107419712070749E-3</v>
      </c>
      <c r="AD74" s="14">
        <f>('Project Data'!AH74-'Project Data'!AH73)/'Project Data'!AH73</f>
        <v>-8.8495575221236439E-3</v>
      </c>
      <c r="AE74" s="14">
        <f>('Project Data'!AI74-'Project Data'!AI73)/'Project Data'!AI73</f>
        <v>-1.6519400691509797E-2</v>
      </c>
      <c r="AH74" s="11"/>
    </row>
    <row r="75" spans="1:66" x14ac:dyDescent="0.25">
      <c r="A75" s="7">
        <v>43980</v>
      </c>
      <c r="B75" s="14">
        <f>('Project Data'!F75-'Project Data'!F74)/'Project Data'!F74</f>
        <v>3.1002162941600575E-2</v>
      </c>
      <c r="C75" s="14">
        <f>('Project Data'!G75-'Project Data'!G74)/'Project Data'!G74</f>
        <v>2.5104602510460369E-2</v>
      </c>
      <c r="D75" s="14">
        <f>('Project Data'!H75-'Project Data'!H74)/'Project Data'!H74</f>
        <v>-2.3622047244094488E-2</v>
      </c>
      <c r="E75" s="14">
        <f>('Project Data'!I75-'Project Data'!I74)/'Project Data'!I74</f>
        <v>3.5714285714285712E-2</v>
      </c>
      <c r="F75" s="14">
        <f>('Project Data'!J75-'Project Data'!J74)/'Project Data'!J74</f>
        <v>0</v>
      </c>
      <c r="G75" s="14">
        <f>('Project Data'!K75-'Project Data'!K74)/'Project Data'!K74</f>
        <v>-7.4999999999999997E-2</v>
      </c>
      <c r="H75" s="14">
        <f>('Project Data'!L75-'Project Data'!L74)/'Project Data'!L74</f>
        <v>0.2356687898089172</v>
      </c>
      <c r="I75" s="14">
        <f>('Project Data'!M75-'Project Data'!M74)/'Project Data'!M74</f>
        <v>-3.4146341463414498E-2</v>
      </c>
      <c r="J75" s="14">
        <f>('Project Data'!N75-'Project Data'!N74)/'Project Data'!N74</f>
        <v>-6.25E-2</v>
      </c>
      <c r="K75" s="14">
        <f>('Project Data'!O75-'Project Data'!O74)/'Project Data'!O74</f>
        <v>6.5217391304347824E-2</v>
      </c>
      <c r="L75" s="14">
        <f>('Project Data'!P75-'Project Data'!P74)/'Project Data'!P74</f>
        <v>-8.1585081585081581E-3</v>
      </c>
      <c r="M75" s="14">
        <f>('Project Data'!Q75-'Project Data'!Q74)/'Project Data'!Q74</f>
        <v>0</v>
      </c>
      <c r="N75" s="14">
        <f>('Project Data'!R75-'Project Data'!R74)/'Project Data'!R74</f>
        <v>2.920016927634363E-2</v>
      </c>
      <c r="O75" s="14">
        <f>('Project Data'!S75-'Project Data'!S74)/'Project Data'!S74</f>
        <v>3.9909297052154194E-2</v>
      </c>
      <c r="P75" s="14">
        <f>('Project Data'!T75-'Project Data'!T74)/'Project Data'!T74</f>
        <v>-7.2410632447296161E-2</v>
      </c>
      <c r="Q75" s="14">
        <f>('Project Data'!U75-'Project Data'!U74)/'Project Data'!U74</f>
        <v>4.852320675105485E-2</v>
      </c>
      <c r="R75" s="14">
        <f>('Project Data'!V75-'Project Data'!V74)/'Project Data'!V74</f>
        <v>0.17670682730923681</v>
      </c>
      <c r="S75" s="14">
        <f>('Project Data'!W75-'Project Data'!W74)/'Project Data'!W74</f>
        <v>0.17042062415196743</v>
      </c>
      <c r="T75" s="14">
        <f>('Project Data'!X75-'Project Data'!X74)/'Project Data'!X74</f>
        <v>-0.17699115044247776</v>
      </c>
      <c r="U75" s="14">
        <f>('Project Data'!Y75-'Project Data'!Y74)/'Project Data'!Y74</f>
        <v>-2.0202020202020204E-2</v>
      </c>
      <c r="V75" s="14">
        <f>('Project Data'!Z75-'Project Data'!Z74)/'Project Data'!Z74</f>
        <v>0.11308203991130808</v>
      </c>
      <c r="W75" s="14">
        <f>('Project Data'!AA75-'Project Data'!AA74)/'Project Data'!AA74</f>
        <v>-5.0594108762453051E-2</v>
      </c>
      <c r="X75" s="14">
        <f>('Project Data'!AB75-'Project Data'!AB74)/'Project Data'!AB74</f>
        <v>5.32258064516129E-2</v>
      </c>
      <c r="Y75" s="14">
        <f>('Project Data'!AC75-'Project Data'!AC74)/'Project Data'!AC74</f>
        <v>-9.5823095823095825E-2</v>
      </c>
      <c r="Z75" s="14">
        <f>('Project Data'!AD75-'Project Data'!AD74)/'Project Data'!AD74</f>
        <v>-2.0408163265306121E-2</v>
      </c>
      <c r="AA75" s="14">
        <f>('Project Data'!AE75-'Project Data'!AE74)/'Project Data'!AE74</f>
        <v>-2.9787234042553311E-2</v>
      </c>
      <c r="AB75" s="14">
        <f>('Project Data'!AF75-'Project Data'!AF74)/'Project Data'!AF74</f>
        <v>5.6070209653827405E-2</v>
      </c>
      <c r="AC75" s="14">
        <f>('Project Data'!AG75-'Project Data'!AG74)/'Project Data'!AG74</f>
        <v>1.7738359201773836E-2</v>
      </c>
      <c r="AD75" s="14">
        <f>('Project Data'!AH75-'Project Data'!AH74)/'Project Data'!AH74</f>
        <v>0.18749999999999986</v>
      </c>
      <c r="AE75" s="14">
        <f>('Project Data'!AI75-'Project Data'!AI74)/'Project Data'!AI74</f>
        <v>-1.2500000000000001E-2</v>
      </c>
      <c r="AH75" s="11"/>
    </row>
    <row r="76" spans="1:66" x14ac:dyDescent="0.25">
      <c r="A76" s="7">
        <v>44012</v>
      </c>
      <c r="B76" s="14">
        <f>('Project Data'!F76-'Project Data'!F75)/'Project Data'!F75</f>
        <v>-1.8531468531468531E-2</v>
      </c>
      <c r="C76" s="14">
        <f>('Project Data'!G76-'Project Data'!G75)/'Project Data'!G75</f>
        <v>0.10204081632653049</v>
      </c>
      <c r="D76" s="14">
        <f>('Project Data'!H76-'Project Data'!H75)/'Project Data'!H75</f>
        <v>-2.620967741935484E-2</v>
      </c>
      <c r="E76" s="14">
        <f>('Project Data'!I76-'Project Data'!I75)/'Project Data'!I75</f>
        <v>-2.6959247648902823E-2</v>
      </c>
      <c r="F76" s="14">
        <f>('Project Data'!J76-'Project Data'!J75)/'Project Data'!J75</f>
        <v>-1.7241379310344831E-2</v>
      </c>
      <c r="G76" s="14">
        <f>('Project Data'!K76-'Project Data'!K75)/'Project Data'!K75</f>
        <v>5.4054054054054057E-2</v>
      </c>
      <c r="H76" s="14">
        <f>('Project Data'!L76-'Project Data'!L75)/'Project Data'!L75</f>
        <v>0.13917525773195877</v>
      </c>
      <c r="I76" s="14">
        <f>('Project Data'!M76-'Project Data'!M75)/'Project Data'!M75</f>
        <v>0.11616161616161616</v>
      </c>
      <c r="J76" s="14">
        <f>('Project Data'!N76-'Project Data'!N75)/'Project Data'!N75</f>
        <v>3.3333333333333333E-2</v>
      </c>
      <c r="K76" s="14">
        <f>('Project Data'!O76-'Project Data'!O75)/'Project Data'!O75</f>
        <v>1.020408163265306E-2</v>
      </c>
      <c r="L76" s="14">
        <f>('Project Data'!P76-'Project Data'!P75)/'Project Data'!P75</f>
        <v>6.8155111633372498E-2</v>
      </c>
      <c r="M76" s="14">
        <f>('Project Data'!Q76-'Project Data'!Q75)/'Project Data'!Q75</f>
        <v>9.9099099099098961E-2</v>
      </c>
      <c r="N76" s="14">
        <f>('Project Data'!R76-'Project Data'!R75)/'Project Data'!R75</f>
        <v>6.1677631578947369E-3</v>
      </c>
      <c r="O76" s="14">
        <f>('Project Data'!S76-'Project Data'!S75)/'Project Data'!S75</f>
        <v>-3.0527692978630614E-3</v>
      </c>
      <c r="P76" s="14">
        <f>('Project Data'!T76-'Project Data'!T75)/'Project Data'!T75</f>
        <v>0.16403162055335982</v>
      </c>
      <c r="Q76" s="14">
        <f>('Project Data'!U76-'Project Data'!U75)/'Project Data'!U75</f>
        <v>2.6156941649899283E-2</v>
      </c>
      <c r="R76" s="14">
        <f>('Project Data'!V76-'Project Data'!V75)/'Project Data'!V75</f>
        <v>-6.8259385665529013E-2</v>
      </c>
      <c r="S76" s="14">
        <f>('Project Data'!W76-'Project Data'!W75)/'Project Data'!W75</f>
        <v>5.4718293531184792E-2</v>
      </c>
      <c r="T76" s="14">
        <f>('Project Data'!X76-'Project Data'!X75)/'Project Data'!X75</f>
        <v>5.3763440860215055E-2</v>
      </c>
      <c r="U76" s="14">
        <f>('Project Data'!Y76-'Project Data'!Y75)/'Project Data'!Y75</f>
        <v>7.7319587628865982E-2</v>
      </c>
      <c r="V76" s="14">
        <f>('Project Data'!Z76-'Project Data'!Z75)/'Project Data'!Z75</f>
        <v>-1.9920318725098474E-3</v>
      </c>
      <c r="W76" s="14">
        <f>('Project Data'!AA76-'Project Data'!AA75)/'Project Data'!AA75</f>
        <v>2.5665540778821633E-2</v>
      </c>
      <c r="X76" s="14">
        <f>('Project Data'!AB76-'Project Data'!AB75)/'Project Data'!AB75</f>
        <v>8.1163859111791734E-2</v>
      </c>
      <c r="Y76" s="14">
        <f>('Project Data'!AC76-'Project Data'!AC75)/'Project Data'!AC75</f>
        <v>0.19565217391304363</v>
      </c>
      <c r="Z76" s="14">
        <f>('Project Data'!AD76-'Project Data'!AD75)/'Project Data'!AD75</f>
        <v>-6.9444444444444441E-3</v>
      </c>
      <c r="AA76" s="14">
        <f>('Project Data'!AE76-'Project Data'!AE75)/'Project Data'!AE75</f>
        <v>0</v>
      </c>
      <c r="AB76" s="14">
        <f>('Project Data'!AF76-'Project Data'!AF75)/'Project Data'!AF75</f>
        <v>5.3093259464450596E-3</v>
      </c>
      <c r="AC76" s="14">
        <f>('Project Data'!AG76-'Project Data'!AG75)/'Project Data'!AG75</f>
        <v>-8.7145969498910684E-3</v>
      </c>
      <c r="AD76" s="14">
        <f>('Project Data'!AH76-'Project Data'!AH75)/'Project Data'!AH75</f>
        <v>-3.007518796992481E-2</v>
      </c>
      <c r="AE76" s="14">
        <f>('Project Data'!AI76-'Project Data'!AI75)/'Project Data'!AI75</f>
        <v>-0.12104430379746836</v>
      </c>
      <c r="AH76" s="11"/>
      <c r="AJ76" s="18"/>
    </row>
    <row r="77" spans="1:66" x14ac:dyDescent="0.25">
      <c r="A77" s="7">
        <v>44043</v>
      </c>
      <c r="B77" s="14">
        <f>('Project Data'!F77-'Project Data'!F76)/'Project Data'!F76</f>
        <v>1.2943830898943118E-2</v>
      </c>
      <c r="C77" s="14">
        <f>('Project Data'!G77-'Project Data'!G76)/'Project Data'!G76</f>
        <v>-3.3333333333333333E-2</v>
      </c>
      <c r="D77" s="14">
        <f>('Project Data'!H77-'Project Data'!H76)/'Project Data'!H76</f>
        <v>1.4492753623188524E-2</v>
      </c>
      <c r="E77" s="14">
        <f>('Project Data'!I77-'Project Data'!I76)/'Project Data'!I76</f>
        <v>-0.18685567010309279</v>
      </c>
      <c r="F77" s="14">
        <f>('Project Data'!J77-'Project Data'!J76)/'Project Data'!J76</f>
        <v>-0.13157894736842093</v>
      </c>
      <c r="G77" s="14">
        <f>('Project Data'!K77-'Project Data'!K76)/'Project Data'!K76</f>
        <v>0.25641025641025639</v>
      </c>
      <c r="H77" s="14">
        <f>('Project Data'!L77-'Project Data'!L76)/'Project Data'!L76</f>
        <v>9.5022624434389136E-2</v>
      </c>
      <c r="I77" s="14">
        <f>('Project Data'!M77-'Project Data'!M76)/'Project Data'!M76</f>
        <v>-3.1674208144796379E-2</v>
      </c>
      <c r="J77" s="14">
        <f>('Project Data'!N77-'Project Data'!N76)/'Project Data'!N76</f>
        <v>-0.16129032258064516</v>
      </c>
      <c r="K77" s="14">
        <f>('Project Data'!O77-'Project Data'!O76)/'Project Data'!O76</f>
        <v>-4.0404040404040407E-2</v>
      </c>
      <c r="L77" s="14">
        <f>('Project Data'!P77-'Project Data'!P76)/'Project Data'!P76</f>
        <v>-8.910891089108923E-2</v>
      </c>
      <c r="M77" s="14">
        <f>('Project Data'!Q77-'Project Data'!Q76)/'Project Data'!Q76</f>
        <v>-0.12295081967213115</v>
      </c>
      <c r="N77" s="14">
        <f>('Project Data'!R77-'Project Data'!R76)/'Project Data'!R76</f>
        <v>0.11360850020433183</v>
      </c>
      <c r="O77" s="14">
        <f>('Project Data'!S77-'Project Data'!S76)/'Project Data'!S76</f>
        <v>5.0743657042869643E-2</v>
      </c>
      <c r="P77" s="14">
        <f>('Project Data'!T77-'Project Data'!T76)/'Project Data'!T76</f>
        <v>-9.2529711375212223E-2</v>
      </c>
      <c r="Q77" s="14">
        <f>('Project Data'!U77-'Project Data'!U76)/'Project Data'!U76</f>
        <v>4.7058823529411882E-2</v>
      </c>
      <c r="R77" s="14">
        <f>('Project Data'!V77-'Project Data'!V76)/'Project Data'!V76</f>
        <v>1.282051282051282E-2</v>
      </c>
      <c r="S77" s="14">
        <f>('Project Data'!W77-'Project Data'!W76)/'Project Data'!W76</f>
        <v>1.4508683227082875E-2</v>
      </c>
      <c r="T77" s="14">
        <f>('Project Data'!X77-'Project Data'!X76)/'Project Data'!X76</f>
        <v>-0.19387755102040816</v>
      </c>
      <c r="U77" s="14">
        <f>('Project Data'!Y77-'Project Data'!Y76)/'Project Data'!Y76</f>
        <v>-0.10526315789473684</v>
      </c>
      <c r="V77" s="14">
        <f>('Project Data'!Z77-'Project Data'!Z76)/'Project Data'!Z76</f>
        <v>5.9880239520958087E-3</v>
      </c>
      <c r="W77" s="14">
        <f>('Project Data'!AA77-'Project Data'!AA76)/'Project Data'!AA76</f>
        <v>-0.12656825440486549</v>
      </c>
      <c r="X77" s="14">
        <f>('Project Data'!AB77-'Project Data'!AB76)/'Project Data'!AB76</f>
        <v>-4.0368271954674219E-2</v>
      </c>
      <c r="Y77" s="14">
        <f>('Project Data'!AC77-'Project Data'!AC76)/'Project Data'!AC76</f>
        <v>-0.12272727272727284</v>
      </c>
      <c r="Z77" s="14">
        <f>('Project Data'!AD77-'Project Data'!AD76)/'Project Data'!AD76</f>
        <v>-0.17482517482517482</v>
      </c>
      <c r="AA77" s="14">
        <f>('Project Data'!AE77-'Project Data'!AE76)/'Project Data'!AE76</f>
        <v>-4.8245614035087599E-2</v>
      </c>
      <c r="AB77" s="14">
        <f>('Project Data'!AF77-'Project Data'!AF76)/'Project Data'!AF76</f>
        <v>5.0057405281285876E-2</v>
      </c>
      <c r="AC77" s="14">
        <f>('Project Data'!AG77-'Project Data'!AG76)/'Project Data'!AG76</f>
        <v>-1.098901098901099E-2</v>
      </c>
      <c r="AD77" s="14">
        <f>('Project Data'!AH77-'Project Data'!AH76)/'Project Data'!AH76</f>
        <v>-0.10077519379844972</v>
      </c>
      <c r="AE77" s="14">
        <f>('Project Data'!AI77-'Project Data'!AI76)/'Project Data'!AI76</f>
        <v>-1.8901890189018902E-2</v>
      </c>
      <c r="AJ77" s="18"/>
    </row>
    <row r="78" spans="1:66" x14ac:dyDescent="0.25">
      <c r="A78" s="7">
        <v>44074</v>
      </c>
      <c r="B78" s="14">
        <f>('Project Data'!F78-'Project Data'!F77)/'Project Data'!F77</f>
        <v>-2.2274325908558032E-2</v>
      </c>
      <c r="C78" s="14">
        <f>('Project Data'!G78-'Project Data'!G77)/'Project Data'!G77</f>
        <v>6.8965517241379309E-2</v>
      </c>
      <c r="D78" s="14">
        <f>('Project Data'!H78-'Project Data'!H77)/'Project Data'!H77</f>
        <v>6.1224489795918241E-2</v>
      </c>
      <c r="E78" s="14">
        <f>('Project Data'!I78-'Project Data'!I77)/'Project Data'!I77</f>
        <v>3.1695721077654518E-3</v>
      </c>
      <c r="F78" s="14">
        <f>('Project Data'!J78-'Project Data'!J77)/'Project Data'!J77</f>
        <v>6.0606060606060608E-2</v>
      </c>
      <c r="G78" s="14">
        <f>('Project Data'!K78-'Project Data'!K77)/'Project Data'!K77</f>
        <v>-6.1224489795918366E-2</v>
      </c>
      <c r="H78" s="14">
        <f>('Project Data'!L78-'Project Data'!L77)/'Project Data'!L77</f>
        <v>0.11570247933884298</v>
      </c>
      <c r="I78" s="14">
        <f>('Project Data'!M78-'Project Data'!M77)/'Project Data'!M77</f>
        <v>1.4018691588785047E-2</v>
      </c>
      <c r="J78" s="14">
        <f>('Project Data'!N78-'Project Data'!N77)/'Project Data'!N77</f>
        <v>7.6923076923077066E-2</v>
      </c>
      <c r="K78" s="14">
        <f>('Project Data'!O78-'Project Data'!O77)/'Project Data'!O77</f>
        <v>0.16842105263157911</v>
      </c>
      <c r="L78" s="14">
        <f>('Project Data'!P78-'Project Data'!P77)/'Project Data'!P77</f>
        <v>-6.400966183574866E-2</v>
      </c>
      <c r="M78" s="14">
        <f>('Project Data'!Q78-'Project Data'!Q77)/'Project Data'!Q77</f>
        <v>5.6074766355140054E-2</v>
      </c>
      <c r="N78" s="14">
        <f>('Project Data'!R78-'Project Data'!R77)/'Project Data'!R77</f>
        <v>0.10788990825688073</v>
      </c>
      <c r="O78" s="14">
        <f>('Project Data'!S78-'Project Data'!S77)/'Project Data'!S77</f>
        <v>9.0757701915070779E-2</v>
      </c>
      <c r="P78" s="14">
        <f>('Project Data'!T78-'Project Data'!T77)/'Project Data'!T77</f>
        <v>0.10477081384471469</v>
      </c>
      <c r="Q78" s="14">
        <f>('Project Data'!U78-'Project Data'!U77)/'Project Data'!U77</f>
        <v>-1.8726591760299626E-3</v>
      </c>
      <c r="R78" s="14">
        <f>('Project Data'!V78-'Project Data'!V77)/'Project Data'!V77</f>
        <v>0.14647377938517178</v>
      </c>
      <c r="S78" s="14">
        <f>('Project Data'!W78-'Project Data'!W77)/'Project Data'!W77</f>
        <v>4.3336944745395447E-3</v>
      </c>
      <c r="T78" s="14">
        <f>('Project Data'!X78-'Project Data'!X77)/'Project Data'!X77</f>
        <v>5.0632911392405063E-2</v>
      </c>
      <c r="U78" s="14">
        <f>('Project Data'!Y78-'Project Data'!Y77)/'Project Data'!Y77</f>
        <v>-1.6042780748663103E-2</v>
      </c>
      <c r="V78" s="14">
        <f>('Project Data'!Z78-'Project Data'!Z77)/'Project Data'!Z77</f>
        <v>-2.1825396825396824E-2</v>
      </c>
      <c r="W78" s="14">
        <f>('Project Data'!AA78-'Project Data'!AA77)/'Project Data'!AA77</f>
        <v>-2.4861564301523073E-2</v>
      </c>
      <c r="X78" s="14">
        <f>('Project Data'!AB78-'Project Data'!AB77)/'Project Data'!AB77</f>
        <v>3.4686346863468637E-2</v>
      </c>
      <c r="Y78" s="14">
        <f>('Project Data'!AC78-'Project Data'!AC77)/'Project Data'!AC77</f>
        <v>1.5544041450777202E-2</v>
      </c>
      <c r="Z78" s="14">
        <f>('Project Data'!AD78-'Project Data'!AD77)/'Project Data'!AD77</f>
        <v>4.2372881355932202E-2</v>
      </c>
      <c r="AA78" s="14">
        <f>('Project Data'!AE78-'Project Data'!AE77)/'Project Data'!AE77</f>
        <v>4.608294930875707E-3</v>
      </c>
      <c r="AB78" s="14">
        <f>('Project Data'!AF78-'Project Data'!AF77)/'Project Data'!AF77</f>
        <v>-2.4710255849551718E-2</v>
      </c>
      <c r="AC78" s="14">
        <f>('Project Data'!AG78-'Project Data'!AG77)/'Project Data'!AG77</f>
        <v>-7.6666666666666661E-2</v>
      </c>
      <c r="AD78" s="14">
        <f>('Project Data'!AH78-'Project Data'!AH77)/'Project Data'!AH77</f>
        <v>-4.3103448275861829E-2</v>
      </c>
      <c r="AE78" s="14">
        <f>('Project Data'!AI78-'Project Data'!AI77)/'Project Data'!AI77</f>
        <v>0.16009174311926605</v>
      </c>
      <c r="AJ78" s="18"/>
    </row>
    <row r="79" spans="1:66" x14ac:dyDescent="0.25">
      <c r="A79" s="7">
        <v>44104</v>
      </c>
      <c r="B79" s="14">
        <f>('Project Data'!F79-'Project Data'!F78)/'Project Data'!F78</f>
        <v>1.4028776978417265E-2</v>
      </c>
      <c r="C79" s="14">
        <f>('Project Data'!G79-'Project Data'!G78)/'Project Data'!G78</f>
        <v>1.0752688172043012E-2</v>
      </c>
      <c r="D79" s="14">
        <f>('Project Data'!H79-'Project Data'!H78)/'Project Data'!H78</f>
        <v>-7.3076923076923081E-2</v>
      </c>
      <c r="E79" s="14">
        <f>('Project Data'!I79-'Project Data'!I78)/'Project Data'!I78</f>
        <v>9.6761453396524491E-2</v>
      </c>
      <c r="F79" s="14">
        <f>('Project Data'!J79-'Project Data'!J78)/'Project Data'!J78</f>
        <v>-6.6666666666666666E-2</v>
      </c>
      <c r="G79" s="14">
        <f>('Project Data'!K79-'Project Data'!K78)/'Project Data'!K78</f>
        <v>-0.13043478260869565</v>
      </c>
      <c r="H79" s="14">
        <f>('Project Data'!L79-'Project Data'!L78)/'Project Data'!L78</f>
        <v>0.1</v>
      </c>
      <c r="I79" s="14">
        <f>('Project Data'!M79-'Project Data'!M78)/'Project Data'!M78</f>
        <v>-0.13364055299539171</v>
      </c>
      <c r="J79" s="14">
        <f>('Project Data'!N79-'Project Data'!N78)/'Project Data'!N78</f>
        <v>-7.142857142857155E-2</v>
      </c>
      <c r="K79" s="14">
        <f>('Project Data'!O79-'Project Data'!O78)/'Project Data'!O78</f>
        <v>-0.11711711711711723</v>
      </c>
      <c r="L79" s="14">
        <f>('Project Data'!P79-'Project Data'!P78)/'Project Data'!P78</f>
        <v>5.5483870967741933E-2</v>
      </c>
      <c r="M79" s="14">
        <f>('Project Data'!Q79-'Project Data'!Q78)/'Project Data'!Q78</f>
        <v>-5.3097345132743244E-2</v>
      </c>
      <c r="N79" s="14">
        <f>('Project Data'!R79-'Project Data'!R78)/'Project Data'!R78</f>
        <v>-1.457436237164624E-2</v>
      </c>
      <c r="O79" s="14">
        <f>('Project Data'!S79-'Project Data'!S78)/'Project Data'!S78</f>
        <v>-5.6106870229007635E-2</v>
      </c>
      <c r="P79" s="14">
        <f>('Project Data'!T79-'Project Data'!T78)/'Project Data'!T78</f>
        <v>-9.2294665537679926E-2</v>
      </c>
      <c r="Q79" s="14">
        <f>('Project Data'!U79-'Project Data'!U78)/'Project Data'!U78</f>
        <v>5.6285178236397749E-3</v>
      </c>
      <c r="R79" s="14">
        <f>('Project Data'!V79-'Project Data'!V78)/'Project Data'!V78</f>
        <v>-1.1041009463722398E-2</v>
      </c>
      <c r="S79" s="14">
        <f>('Project Data'!W79-'Project Data'!W78)/'Project Data'!W78</f>
        <v>4.3149946062567418E-3</v>
      </c>
      <c r="T79" s="14">
        <f>('Project Data'!X79-'Project Data'!X78)/'Project Data'!X78</f>
        <v>-0.45783132530120479</v>
      </c>
      <c r="U79" s="14">
        <f>('Project Data'!Y79-'Project Data'!Y78)/'Project Data'!Y78</f>
        <v>3.8043478260869568E-2</v>
      </c>
      <c r="V79" s="14">
        <f>('Project Data'!Z79-'Project Data'!Z78)/'Project Data'!Z78</f>
        <v>-7.099391480730223E-2</v>
      </c>
      <c r="W79" s="14">
        <f>('Project Data'!AA79-'Project Data'!AA78)/'Project Data'!AA78</f>
        <v>-0.12298265916695834</v>
      </c>
      <c r="X79" s="14">
        <f>('Project Data'!AB79-'Project Data'!AB78)/'Project Data'!AB78</f>
        <v>-1.9258202567760341E-2</v>
      </c>
      <c r="Y79" s="14">
        <f>('Project Data'!AC79-'Project Data'!AC78)/'Project Data'!AC78</f>
        <v>-9.1836734693877556E-2</v>
      </c>
      <c r="Z79" s="14">
        <f>('Project Data'!AD79-'Project Data'!AD78)/'Project Data'!AD78</f>
        <v>-0.12195121951219512</v>
      </c>
      <c r="AA79" s="14">
        <f>('Project Data'!AE79-'Project Data'!AE78)/'Project Data'!AE78</f>
        <v>-2.752293577981664E-2</v>
      </c>
      <c r="AB79" s="14">
        <f>('Project Data'!AF79-'Project Data'!AF78)/'Project Data'!AF78</f>
        <v>7.0852017937219736E-2</v>
      </c>
      <c r="AC79" s="14">
        <f>('Project Data'!AG79-'Project Data'!AG78)/'Project Data'!AG78</f>
        <v>3.0084235860409144E-2</v>
      </c>
      <c r="AD79" s="14">
        <f>('Project Data'!AH79-'Project Data'!AH78)/'Project Data'!AH78</f>
        <v>-7.2072072072072196E-2</v>
      </c>
      <c r="AE79" s="14">
        <f>('Project Data'!AI79-'Project Data'!AI78)/'Project Data'!AI78</f>
        <v>-0.1597469355476473</v>
      </c>
      <c r="AJ79" s="18"/>
    </row>
    <row r="80" spans="1:66" x14ac:dyDescent="0.25">
      <c r="A80" s="7">
        <v>44134</v>
      </c>
      <c r="B80" s="14">
        <f>('Project Data'!F80-'Project Data'!F79)/'Project Data'!F79</f>
        <v>-8.1707461274683688E-2</v>
      </c>
      <c r="C80" s="14">
        <f>('Project Data'!G80-'Project Data'!G79)/'Project Data'!G79</f>
        <v>-9.9290780141843976E-2</v>
      </c>
      <c r="D80" s="14">
        <f>('Project Data'!H80-'Project Data'!H79)/'Project Data'!H79</f>
        <v>-0.17634854771784234</v>
      </c>
      <c r="E80" s="14">
        <f>('Project Data'!I80-'Project Data'!I79)/'Project Data'!I79</f>
        <v>-0.11847317248829672</v>
      </c>
      <c r="F80" s="14">
        <f>('Project Data'!J80-'Project Data'!J79)/'Project Data'!J79</f>
        <v>3.0612244897959183E-2</v>
      </c>
      <c r="G80" s="14">
        <f>('Project Data'!K80-'Project Data'!K79)/'Project Data'!K79</f>
        <v>-7.4999999999999997E-2</v>
      </c>
      <c r="H80" s="14">
        <f>('Project Data'!L80-'Project Data'!L79)/'Project Data'!L79</f>
        <v>-3.3670033670033669E-2</v>
      </c>
      <c r="I80" s="14">
        <f>('Project Data'!M80-'Project Data'!M79)/'Project Data'!M79</f>
        <v>-1.5957446808510637E-2</v>
      </c>
      <c r="J80" s="14">
        <f>('Project Data'!N80-'Project Data'!N79)/'Project Data'!N79</f>
        <v>7.6923076923077066E-2</v>
      </c>
      <c r="K80" s="14">
        <f>('Project Data'!O80-'Project Data'!O79)/'Project Data'!O79</f>
        <v>-9.1836734693877556E-2</v>
      </c>
      <c r="L80" s="14">
        <f>('Project Data'!P80-'Project Data'!P79)/'Project Data'!P79</f>
        <v>3.3007334963325044E-2</v>
      </c>
      <c r="M80" s="14">
        <f>('Project Data'!Q80-'Project Data'!Q79)/'Project Data'!Q79</f>
        <v>0.16822429906542055</v>
      </c>
      <c r="N80" s="14">
        <f>('Project Data'!R80-'Project Data'!R79)/'Project Data'!R79</f>
        <v>-1.8487394957983194E-2</v>
      </c>
      <c r="O80" s="14">
        <f>('Project Data'!S80-'Project Data'!S79)/'Project Data'!S79</f>
        <v>-5.539830165790538E-2</v>
      </c>
      <c r="P80" s="14">
        <f>('Project Data'!T80-'Project Data'!T79)/'Project Data'!T79</f>
        <v>-0.14925373134328368</v>
      </c>
      <c r="Q80" s="14">
        <f>('Project Data'!U80-'Project Data'!U79)/'Project Data'!U79</f>
        <v>-1.8656716417910446E-2</v>
      </c>
      <c r="R80" s="14">
        <f>('Project Data'!V80-'Project Data'!V79)/'Project Data'!V79</f>
        <v>-1.4354066985645933E-2</v>
      </c>
      <c r="S80" s="14">
        <f>('Project Data'!W80-'Project Data'!W79)/'Project Data'!W79</f>
        <v>-6.4017185821697103E-2</v>
      </c>
      <c r="T80" s="14">
        <f>('Project Data'!X80-'Project Data'!X79)/'Project Data'!X79</f>
        <v>0.57777777777777772</v>
      </c>
      <c r="U80" s="14">
        <f>('Project Data'!Y80-'Project Data'!Y79)/'Project Data'!Y79</f>
        <v>5.7591623036649213E-2</v>
      </c>
      <c r="V80" s="14">
        <f>('Project Data'!Z80-'Project Data'!Z79)/'Project Data'!Z79</f>
        <v>-3.0567685589519528E-2</v>
      </c>
      <c r="W80" s="14">
        <f>('Project Data'!AA80-'Project Data'!AA79)/'Project Data'!AA79</f>
        <v>2.9357009881141125E-3</v>
      </c>
      <c r="X80" s="14">
        <f>('Project Data'!AB80-'Project Data'!AB79)/'Project Data'!AB79</f>
        <v>-3.272727272727273E-2</v>
      </c>
      <c r="Y80" s="14">
        <f>('Project Data'!AC80-'Project Data'!AC79)/'Project Data'!AC79</f>
        <v>-1.1235955056179775E-2</v>
      </c>
      <c r="Z80" s="14">
        <f>('Project Data'!AD80-'Project Data'!AD79)/'Project Data'!AD79</f>
        <v>-1.8518518518518517E-2</v>
      </c>
      <c r="AA80" s="14">
        <f>('Project Data'!AE80-'Project Data'!AE79)/'Project Data'!AE79</f>
        <v>-3.3018867924528433E-2</v>
      </c>
      <c r="AB80" s="14">
        <f>('Project Data'!AF80-'Project Data'!AF79)/'Project Data'!AF79</f>
        <v>-7.7889447236180909E-2</v>
      </c>
      <c r="AC80" s="14">
        <f>('Project Data'!AG80-'Project Data'!AG79)/'Project Data'!AG79</f>
        <v>8.1775700934580767E-3</v>
      </c>
      <c r="AD80" s="14">
        <f>('Project Data'!AH80-'Project Data'!AH79)/'Project Data'!AH79</f>
        <v>0</v>
      </c>
      <c r="AE80" s="14">
        <f>('Project Data'!AI80-'Project Data'!AI79)/'Project Data'!AI79</f>
        <v>1.0352941176470589E-2</v>
      </c>
      <c r="AJ80" s="18"/>
    </row>
    <row r="81" spans="1:36" x14ac:dyDescent="0.25">
      <c r="A81" s="7">
        <v>44165</v>
      </c>
      <c r="B81" s="14">
        <f>('Project Data'!F81-'Project Data'!F80)/'Project Data'!F80</f>
        <v>5.0218902910121044E-3</v>
      </c>
      <c r="C81" s="14">
        <f>('Project Data'!G81-'Project Data'!G80)/'Project Data'!G80</f>
        <v>0.24803149606299213</v>
      </c>
      <c r="D81" s="14">
        <f>('Project Data'!H81-'Project Data'!H80)/'Project Data'!H80</f>
        <v>0.26952141057934509</v>
      </c>
      <c r="E81" s="14">
        <f>('Project Data'!I81-'Project Data'!I80)/'Project Data'!I80</f>
        <v>7.8431372549019607E-2</v>
      </c>
      <c r="F81" s="14">
        <f>('Project Data'!J81-'Project Data'!J80)/'Project Data'!J80</f>
        <v>0.15841584158415842</v>
      </c>
      <c r="G81" s="14">
        <f>('Project Data'!K81-'Project Data'!K80)/'Project Data'!K80</f>
        <v>0.1891891891891892</v>
      </c>
      <c r="H81" s="14">
        <f>('Project Data'!L81-'Project Data'!L80)/'Project Data'!L80</f>
        <v>-4.5296167247386762E-2</v>
      </c>
      <c r="I81" s="14">
        <f>('Project Data'!M81-'Project Data'!M80)/'Project Data'!M80</f>
        <v>0.36756756756756742</v>
      </c>
      <c r="J81" s="14">
        <f>('Project Data'!N81-'Project Data'!N80)/'Project Data'!N80</f>
        <v>0.28571428571428553</v>
      </c>
      <c r="K81" s="14">
        <f>('Project Data'!O81-'Project Data'!O80)/'Project Data'!O80</f>
        <v>0.4157303370786517</v>
      </c>
      <c r="L81" s="14">
        <f>('Project Data'!P81-'Project Data'!P80)/'Project Data'!P80</f>
        <v>-7.6923076923076802E-2</v>
      </c>
      <c r="M81" s="14">
        <f>('Project Data'!Q81-'Project Data'!Q80)/'Project Data'!Q80</f>
        <v>0.24</v>
      </c>
      <c r="N81" s="14">
        <f>('Project Data'!R81-'Project Data'!R80)/'Project Data'!R80</f>
        <v>0.12191780821917808</v>
      </c>
      <c r="O81" s="14">
        <f>('Project Data'!S81-'Project Data'!S80)/'Project Data'!S80</f>
        <v>0.13698630136986301</v>
      </c>
      <c r="P81" s="14">
        <f>('Project Data'!T81-'Project Data'!T80)/'Project Data'!T80</f>
        <v>0.24013157894736858</v>
      </c>
      <c r="Q81" s="14">
        <f>('Project Data'!U81-'Project Data'!U80)/'Project Data'!U80</f>
        <v>-5.5133079847908745E-2</v>
      </c>
      <c r="R81" s="14">
        <f>('Project Data'!V81-'Project Data'!V80)/'Project Data'!V80</f>
        <v>1.1326860841423949E-2</v>
      </c>
      <c r="S81" s="14">
        <f>('Project Data'!W81-'Project Data'!W80)/'Project Data'!W80</f>
        <v>0.10947899931145283</v>
      </c>
      <c r="T81" s="14">
        <f>('Project Data'!X81-'Project Data'!X80)/'Project Data'!X80</f>
        <v>0.49295774647887325</v>
      </c>
      <c r="U81" s="14">
        <f>('Project Data'!Y81-'Project Data'!Y80)/'Project Data'!Y80</f>
        <v>4.4554455445544552E-2</v>
      </c>
      <c r="V81" s="14">
        <f>('Project Data'!Z81-'Project Data'!Z80)/'Project Data'!Z80</f>
        <v>0.23198198198198183</v>
      </c>
      <c r="W81" s="14">
        <f>('Project Data'!AA81-'Project Data'!AA80)/'Project Data'!AA80</f>
        <v>0.31463859906781305</v>
      </c>
      <c r="X81" s="14">
        <f>('Project Data'!AB81-'Project Data'!AB80)/'Project Data'!AB80</f>
        <v>9.6992481203007519E-2</v>
      </c>
      <c r="Y81" s="14">
        <f>('Project Data'!AC81-'Project Data'!AC80)/'Project Data'!AC80</f>
        <v>0.28409090909090895</v>
      </c>
      <c r="Z81" s="14">
        <f>('Project Data'!AD81-'Project Data'!AD80)/'Project Data'!AD80</f>
        <v>0.45283018867924529</v>
      </c>
      <c r="AA81" s="14">
        <f>('Project Data'!AE81-'Project Data'!AE80)/'Project Data'!AE80</f>
        <v>0.10731707317073186</v>
      </c>
      <c r="AB81" s="14">
        <f>('Project Data'!AF81-'Project Data'!AF80)/'Project Data'!AF80</f>
        <v>3.7920072661217073E-2</v>
      </c>
      <c r="AC81" s="14">
        <f>('Project Data'!AG81-'Project Data'!AG80)/'Project Data'!AG80</f>
        <v>4.2873696407879351E-2</v>
      </c>
      <c r="AD81" s="14">
        <f>('Project Data'!AH81-'Project Data'!AH80)/'Project Data'!AH80</f>
        <v>0.20388349514563106</v>
      </c>
      <c r="AE81" s="14">
        <f>('Project Data'!AI81-'Project Data'!AI80)/'Project Data'!AI80</f>
        <v>0.41173730787144852</v>
      </c>
      <c r="AJ81" s="18"/>
    </row>
    <row r="82" spans="1:36" x14ac:dyDescent="0.25">
      <c r="A82" s="7">
        <v>44196</v>
      </c>
      <c r="B82" s="14">
        <f>('Project Data'!F82-'Project Data'!F81)/'Project Data'!F81</f>
        <v>-6.1627162075592684E-2</v>
      </c>
      <c r="C82" s="14">
        <f>('Project Data'!G82-'Project Data'!G81)/'Project Data'!G81</f>
        <v>1.2618296529968454E-2</v>
      </c>
      <c r="D82" s="14">
        <f>('Project Data'!H82-'Project Data'!H81)/'Project Data'!H81</f>
        <v>-2.9761904761904875E-2</v>
      </c>
      <c r="E82" s="14">
        <f>('Project Data'!I82-'Project Data'!I81)/'Project Data'!I81</f>
        <v>2.5757575757575757E-2</v>
      </c>
      <c r="F82" s="14">
        <f>('Project Data'!J82-'Project Data'!J81)/'Project Data'!J81</f>
        <v>0.12820512820512819</v>
      </c>
      <c r="G82" s="14">
        <f>('Project Data'!K82-'Project Data'!K81)/'Project Data'!K81</f>
        <v>6.8181818181818177E-2</v>
      </c>
      <c r="H82" s="14">
        <f>('Project Data'!L82-'Project Data'!L81)/'Project Data'!L81</f>
        <v>-1.4598540145985401E-2</v>
      </c>
      <c r="I82" s="14">
        <f>('Project Data'!M82-'Project Data'!M81)/'Project Data'!M81</f>
        <v>5.1383399209486286E-2</v>
      </c>
      <c r="J82" s="14">
        <f>('Project Data'!N82-'Project Data'!N81)/'Project Data'!N81</f>
        <v>0</v>
      </c>
      <c r="K82" s="14">
        <f>('Project Data'!O82-'Project Data'!O81)/'Project Data'!O81</f>
        <v>7.9365079365079361E-2</v>
      </c>
      <c r="L82" s="14">
        <f>('Project Data'!P82-'Project Data'!P81)/'Project Data'!P81</f>
        <v>1.9230769230769232E-2</v>
      </c>
      <c r="M82" s="14">
        <f>('Project Data'!Q82-'Project Data'!Q81)/'Project Data'!Q81</f>
        <v>8.387096774193549E-2</v>
      </c>
      <c r="N82" s="14">
        <f>('Project Data'!R82-'Project Data'!R81)/'Project Data'!R81</f>
        <v>8.1501831501831504E-2</v>
      </c>
      <c r="O82" s="14">
        <f>('Project Data'!S82-'Project Data'!S81)/'Project Data'!S81</f>
        <v>4.1792168674698794E-2</v>
      </c>
      <c r="P82" s="14">
        <f>('Project Data'!T82-'Project Data'!T81)/'Project Data'!T81</f>
        <v>0.15119363395225463</v>
      </c>
      <c r="Q82" s="14">
        <f>('Project Data'!U82-'Project Data'!U81)/'Project Data'!U81</f>
        <v>2.6156941649899283E-2</v>
      </c>
      <c r="R82" s="14">
        <f>('Project Data'!V82-'Project Data'!V81)/'Project Data'!V81</f>
        <v>4.1599999999999998E-2</v>
      </c>
      <c r="S82" s="14">
        <f>('Project Data'!W82-'Project Data'!W81)/'Project Data'!W81</f>
        <v>0.13156805957798925</v>
      </c>
      <c r="T82" s="14">
        <f>('Project Data'!X82-'Project Data'!X81)/'Project Data'!X81</f>
        <v>4.7169811320754852E-2</v>
      </c>
      <c r="U82" s="14">
        <f>('Project Data'!Y82-'Project Data'!Y81)/'Project Data'!Y81</f>
        <v>7.1090047393364789E-2</v>
      </c>
      <c r="V82" s="14">
        <f>('Project Data'!Z82-'Project Data'!Z81)/'Project Data'!Z81</f>
        <v>3.6563071297989032E-2</v>
      </c>
      <c r="W82" s="14">
        <f>('Project Data'!AA82-'Project Data'!AA81)/'Project Data'!AA81</f>
        <v>1.4825561098224114E-2</v>
      </c>
      <c r="X82" s="14">
        <f>('Project Data'!AB82-'Project Data'!AB81)/'Project Data'!AB81</f>
        <v>3.1528444139821796E-2</v>
      </c>
      <c r="Y82" s="14">
        <f>('Project Data'!AC82-'Project Data'!AC81)/'Project Data'!AC81</f>
        <v>3.0973451327433756E-2</v>
      </c>
      <c r="Z82" s="14">
        <f>('Project Data'!AD82-'Project Data'!AD81)/'Project Data'!AD81</f>
        <v>7.792207792207792E-2</v>
      </c>
      <c r="AA82" s="14">
        <f>('Project Data'!AE82-'Project Data'!AE81)/'Project Data'!AE81</f>
        <v>1.7621145374449341E-2</v>
      </c>
      <c r="AB82" s="14">
        <f>('Project Data'!AF82-'Project Data'!AF81)/'Project Data'!AF81</f>
        <v>-3.9159921242616497E-2</v>
      </c>
      <c r="AC82" s="14">
        <f>('Project Data'!AG82-'Project Data'!AG81)/'Project Data'!AG81</f>
        <v>-5.5555555555556815E-3</v>
      </c>
      <c r="AD82" s="14">
        <f>('Project Data'!AH82-'Project Data'!AH81)/'Project Data'!AH81</f>
        <v>-2.4193548387096774E-2</v>
      </c>
      <c r="AE82" s="14">
        <f>('Project Data'!AI82-'Project Data'!AI81)/'Project Data'!AI81</f>
        <v>2.276476410425602E-2</v>
      </c>
      <c r="AJ82" s="18"/>
    </row>
    <row r="83" spans="1:36" x14ac:dyDescent="0.25">
      <c r="A83" s="7">
        <v>44225</v>
      </c>
      <c r="B83" s="14">
        <f>('Project Data'!F83-'Project Data'!F82)/'Project Data'!F82</f>
        <v>2.2801747678864136E-2</v>
      </c>
      <c r="C83" s="14">
        <f>('Project Data'!G83-'Project Data'!G82)/'Project Data'!G82</f>
        <v>3.1152647975077882E-2</v>
      </c>
      <c r="D83" s="14">
        <f>('Project Data'!H83-'Project Data'!H82)/'Project Data'!H82</f>
        <v>-5.5214723926380258E-2</v>
      </c>
      <c r="E83" s="14">
        <f>('Project Data'!I83-'Project Data'!I82)/'Project Data'!I82</f>
        <v>-1.8833087149187591E-2</v>
      </c>
      <c r="F83" s="14">
        <f>('Project Data'!J83-'Project Data'!J82)/'Project Data'!J82</f>
        <v>-4.5454545454545456E-2</v>
      </c>
      <c r="G83" s="14">
        <f>('Project Data'!K83-'Project Data'!K82)/'Project Data'!K82</f>
        <v>0.10638297872340426</v>
      </c>
      <c r="H83" s="14">
        <f>('Project Data'!L83-'Project Data'!L82)/'Project Data'!L82</f>
        <v>2.9629629629629631E-2</v>
      </c>
      <c r="I83" s="14">
        <f>('Project Data'!M83-'Project Data'!M82)/'Project Data'!M82</f>
        <v>-8.2706766917293228E-2</v>
      </c>
      <c r="J83" s="14">
        <f>('Project Data'!N83-'Project Data'!N82)/'Project Data'!N82</f>
        <v>-8.3333333333333329E-2</v>
      </c>
      <c r="K83" s="14">
        <f>('Project Data'!O83-'Project Data'!O82)/'Project Data'!O82</f>
        <v>4.4117647058823532E-2</v>
      </c>
      <c r="L83" s="14">
        <f>('Project Data'!P83-'Project Data'!P82)/'Project Data'!P82</f>
        <v>-1.7610062893081761E-2</v>
      </c>
      <c r="M83" s="14">
        <f>('Project Data'!Q83-'Project Data'!Q82)/'Project Data'!Q82</f>
        <v>-0.11904761904761904</v>
      </c>
      <c r="N83" s="14">
        <f>('Project Data'!R83-'Project Data'!R82)/'Project Data'!R82</f>
        <v>9.0883432119672591E-2</v>
      </c>
      <c r="O83" s="14">
        <f>('Project Data'!S83-'Project Data'!S82)/'Project Data'!S82</f>
        <v>-7.8062883989880733E-2</v>
      </c>
      <c r="P83" s="14">
        <f>('Project Data'!T83-'Project Data'!T82)/'Project Data'!T82</f>
        <v>-0.12903225806451613</v>
      </c>
      <c r="Q83" s="14">
        <f>('Project Data'!U83-'Project Data'!U82)/'Project Data'!U82</f>
        <v>-2.3529411764705663E-2</v>
      </c>
      <c r="R83" s="14">
        <f>('Project Data'!V83-'Project Data'!V82)/'Project Data'!V82</f>
        <v>-7.9877112135176648E-2</v>
      </c>
      <c r="S83" s="14">
        <f>('Project Data'!W83-'Project Data'!W82)/'Project Data'!W82</f>
        <v>2.1755027422303473E-2</v>
      </c>
      <c r="T83" s="14">
        <f>('Project Data'!X83-'Project Data'!X82)/'Project Data'!X82</f>
        <v>-0.17117117117117128</v>
      </c>
      <c r="U83" s="14">
        <f>('Project Data'!Y83-'Project Data'!Y82)/'Project Data'!Y82</f>
        <v>7.9646017699115182E-2</v>
      </c>
      <c r="V83" s="14">
        <f>('Project Data'!Z83-'Project Data'!Z82)/'Project Data'!Z82</f>
        <v>2.4691358024691357E-2</v>
      </c>
      <c r="W83" s="14">
        <f>('Project Data'!AA83-'Project Data'!AA82)/'Project Data'!AA82</f>
        <v>3.5991132176439233E-2</v>
      </c>
      <c r="X83" s="14">
        <f>('Project Data'!AB83-'Project Data'!AB82)/'Project Data'!AB82</f>
        <v>-5.7142857142857141E-2</v>
      </c>
      <c r="Y83" s="14">
        <f>('Project Data'!AC83-'Project Data'!AC82)/'Project Data'!AC82</f>
        <v>-4.7210300429184428E-2</v>
      </c>
      <c r="Z83" s="14">
        <f>('Project Data'!AD83-'Project Data'!AD82)/'Project Data'!AD82</f>
        <v>-0.12048192771084337</v>
      </c>
      <c r="AA83" s="14">
        <f>('Project Data'!AE83-'Project Data'!AE82)/'Project Data'!AE82</f>
        <v>3.4632034632034632E-2</v>
      </c>
      <c r="AB83" s="14">
        <f>('Project Data'!AF83-'Project Data'!AF82)/'Project Data'!AF82</f>
        <v>-3.4608378870673952E-2</v>
      </c>
      <c r="AC83" s="14">
        <f>('Project Data'!AG83-'Project Data'!AG82)/'Project Data'!AG82</f>
        <v>3.0167597765363388E-2</v>
      </c>
      <c r="AD83" s="14">
        <f>('Project Data'!AH83-'Project Data'!AH82)/'Project Data'!AH82</f>
        <v>3.3057851239669422E-2</v>
      </c>
      <c r="AE83" s="14">
        <f>('Project Data'!AI83-'Project Data'!AI82)/'Project Data'!AI82</f>
        <v>-0.10096774193548387</v>
      </c>
      <c r="AJ83" s="18"/>
    </row>
    <row r="84" spans="1:36" x14ac:dyDescent="0.25">
      <c r="A84" s="7">
        <v>44253</v>
      </c>
      <c r="B84" s="14">
        <f>('Project Data'!F84-'Project Data'!F83)/'Project Data'!F83</f>
        <v>-7.2887464957949538E-2</v>
      </c>
      <c r="C84" s="14">
        <f>('Project Data'!G84-'Project Data'!G83)/'Project Data'!G83</f>
        <v>8.1570996978851965E-2</v>
      </c>
      <c r="D84" s="14">
        <f>('Project Data'!H84-'Project Data'!H83)/'Project Data'!H83</f>
        <v>4.7619047619047616E-2</v>
      </c>
      <c r="E84" s="14">
        <f>('Project Data'!I84-'Project Data'!I83)/'Project Data'!I83</f>
        <v>-6.4734663153933003E-2</v>
      </c>
      <c r="F84" s="14">
        <f>('Project Data'!J84-'Project Data'!J83)/'Project Data'!J83</f>
        <v>-1.5873015873015872E-2</v>
      </c>
      <c r="G84" s="14">
        <f>('Project Data'!K84-'Project Data'!K83)/'Project Data'!K83</f>
        <v>1.9230769230769232E-2</v>
      </c>
      <c r="H84" s="14">
        <f>('Project Data'!L84-'Project Data'!L83)/'Project Data'!L83</f>
        <v>-4.6762589928057555E-2</v>
      </c>
      <c r="I84" s="14">
        <f>('Project Data'!M84-'Project Data'!M83)/'Project Data'!M83</f>
        <v>6.1475409836065573E-2</v>
      </c>
      <c r="J84" s="14">
        <f>('Project Data'!N84-'Project Data'!N83)/'Project Data'!N83</f>
        <v>0.18181818181818182</v>
      </c>
      <c r="K84" s="14">
        <f>('Project Data'!O84-'Project Data'!O83)/'Project Data'!O83</f>
        <v>0</v>
      </c>
      <c r="L84" s="14">
        <f>('Project Data'!P84-'Project Data'!P83)/'Project Data'!P83</f>
        <v>-5.1216389244558257E-2</v>
      </c>
      <c r="M84" s="14">
        <f>('Project Data'!Q84-'Project Data'!Q83)/'Project Data'!Q83</f>
        <v>0.25</v>
      </c>
      <c r="N84" s="14">
        <f>('Project Data'!R84-'Project Data'!R83)/'Project Data'!R83</f>
        <v>-2.1992238033635304E-2</v>
      </c>
      <c r="O84" s="14">
        <f>('Project Data'!S84-'Project Data'!S83)/'Project Data'!S83</f>
        <v>1.528812230497844E-2</v>
      </c>
      <c r="P84" s="14">
        <f>('Project Data'!T84-'Project Data'!T83)/'Project Data'!T83</f>
        <v>0.20105820105820105</v>
      </c>
      <c r="Q84" s="14">
        <f>('Project Data'!U84-'Project Data'!U83)/'Project Data'!U83</f>
        <v>-6.2248995983935851E-2</v>
      </c>
      <c r="R84" s="14">
        <f>('Project Data'!V84-'Project Data'!V83)/'Project Data'!V83</f>
        <v>-5.6761268781302172E-2</v>
      </c>
      <c r="S84" s="14">
        <f>('Project Data'!W84-'Project Data'!W83)/'Project Data'!W83</f>
        <v>0.10699588477366255</v>
      </c>
      <c r="T84" s="14">
        <f>('Project Data'!X84-'Project Data'!X83)/'Project Data'!X83</f>
        <v>0.17391304347826086</v>
      </c>
      <c r="U84" s="14">
        <f>('Project Data'!Y84-'Project Data'!Y83)/'Project Data'!Y83</f>
        <v>-7.3770491803278798E-2</v>
      </c>
      <c r="V84" s="14">
        <f>('Project Data'!Z84-'Project Data'!Z83)/'Project Data'!Z83</f>
        <v>2.5817555938037865E-2</v>
      </c>
      <c r="W84" s="14">
        <f>('Project Data'!AA84-'Project Data'!AA83)/'Project Data'!AA83</f>
        <v>8.2963148806800446E-2</v>
      </c>
      <c r="X84" s="14">
        <f>('Project Data'!AB84-'Project Data'!AB83)/'Project Data'!AB83</f>
        <v>3.1712473572938688E-2</v>
      </c>
      <c r="Y84" s="14">
        <f>('Project Data'!AC84-'Project Data'!AC83)/'Project Data'!AC83</f>
        <v>4.0540540540540404E-2</v>
      </c>
      <c r="Z84" s="14">
        <f>('Project Data'!AD84-'Project Data'!AD83)/'Project Data'!AD83</f>
        <v>8.2191780821917804E-2</v>
      </c>
      <c r="AA84" s="14">
        <f>('Project Data'!AE84-'Project Data'!AE83)/'Project Data'!AE83</f>
        <v>-5.8577405857740586E-2</v>
      </c>
      <c r="AB84" s="14">
        <f>('Project Data'!AF84-'Project Data'!AF83)/'Project Data'!AF83</f>
        <v>-0.11957547169811321</v>
      </c>
      <c r="AC84" s="14">
        <f>('Project Data'!AG84-'Project Data'!AG83)/'Project Data'!AG83</f>
        <v>-6.8329718004338513E-2</v>
      </c>
      <c r="AD84" s="14">
        <f>('Project Data'!AH84-'Project Data'!AH83)/'Project Data'!AH83</f>
        <v>-2.4E-2</v>
      </c>
      <c r="AE84" s="14">
        <f>('Project Data'!AI84-'Project Data'!AI83)/'Project Data'!AI83</f>
        <v>0.21815572299964137</v>
      </c>
      <c r="AJ84" s="18"/>
    </row>
    <row r="85" spans="1:36" x14ac:dyDescent="0.25">
      <c r="A85" s="7">
        <v>44286</v>
      </c>
      <c r="B85" s="14">
        <f>('Project Data'!F85-'Project Data'!F84)/'Project Data'!F84</f>
        <v>4.3484521238300933E-2</v>
      </c>
      <c r="C85" s="14">
        <f>('Project Data'!G85-'Project Data'!G84)/'Project Data'!G84</f>
        <v>0.12569832402234637</v>
      </c>
      <c r="D85" s="14">
        <f>('Project Data'!H85-'Project Data'!H84)/'Project Data'!H84</f>
        <v>4.3388429752066117E-2</v>
      </c>
      <c r="E85" s="14">
        <f>('Project Data'!I85-'Project Data'!I84)/'Project Data'!I84</f>
        <v>0.11629778672032193</v>
      </c>
      <c r="F85" s="14">
        <f>('Project Data'!J85-'Project Data'!J84)/'Project Data'!J84</f>
        <v>0.25</v>
      </c>
      <c r="G85" s="14">
        <f>('Project Data'!K85-'Project Data'!K84)/'Project Data'!K84</f>
        <v>1.8867924528301886E-2</v>
      </c>
      <c r="H85" s="14">
        <f>('Project Data'!L85-'Project Data'!L84)/'Project Data'!L84</f>
        <v>0.2</v>
      </c>
      <c r="I85" s="14">
        <f>('Project Data'!M85-'Project Data'!M84)/'Project Data'!M84</f>
        <v>7.7220077220077218E-2</v>
      </c>
      <c r="J85" s="14">
        <f>('Project Data'!N85-'Project Data'!N84)/'Project Data'!N84</f>
        <v>0.10256410256410256</v>
      </c>
      <c r="K85" s="14">
        <f>('Project Data'!O85-'Project Data'!O84)/'Project Data'!O84</f>
        <v>6.3380281690140844E-2</v>
      </c>
      <c r="L85" s="14">
        <f>('Project Data'!P85-'Project Data'!P84)/'Project Data'!P84</f>
        <v>7.1524966261808362E-2</v>
      </c>
      <c r="M85" s="14">
        <f>('Project Data'!Q85-'Project Data'!Q84)/'Project Data'!Q84</f>
        <v>6.4864864864864868E-2</v>
      </c>
      <c r="N85" s="14">
        <f>('Project Data'!R85-'Project Data'!R84)/'Project Data'!R84</f>
        <v>4.0476190476190603E-2</v>
      </c>
      <c r="O85" s="14">
        <f>('Project Data'!S85-'Project Data'!S84)/'Project Data'!S84</f>
        <v>0.13513513513513514</v>
      </c>
      <c r="P85" s="14">
        <f>('Project Data'!T85-'Project Data'!T84)/'Project Data'!T84</f>
        <v>9.3979441997063137E-2</v>
      </c>
      <c r="Q85" s="14">
        <f>('Project Data'!U85-'Project Data'!U84)/'Project Data'!U84</f>
        <v>3.6402569593147749E-2</v>
      </c>
      <c r="R85" s="14">
        <f>('Project Data'!V85-'Project Data'!V84)/'Project Data'!V84</f>
        <v>3.0088495575221239E-2</v>
      </c>
      <c r="S85" s="14">
        <f>('Project Data'!W85-'Project Data'!W84)/'Project Data'!W84</f>
        <v>-0.10295781477291094</v>
      </c>
      <c r="T85" s="14">
        <f>('Project Data'!X85-'Project Data'!X84)/'Project Data'!X84</f>
        <v>-2.7777777777777776E-2</v>
      </c>
      <c r="U85" s="14">
        <f>('Project Data'!Y85-'Project Data'!Y84)/'Project Data'!Y84</f>
        <v>7.5221238938053353E-2</v>
      </c>
      <c r="V85" s="14">
        <f>('Project Data'!Z85-'Project Data'!Z84)/'Project Data'!Z84</f>
        <v>-1.6778523489932886E-3</v>
      </c>
      <c r="W85" s="14">
        <f>('Project Data'!AA85-'Project Data'!AA84)/'Project Data'!AA84</f>
        <v>-2.4870367468196593E-2</v>
      </c>
      <c r="X85" s="14">
        <f>('Project Data'!AB85-'Project Data'!AB84)/'Project Data'!AB84</f>
        <v>5.0546448087431695E-2</v>
      </c>
      <c r="Y85" s="14">
        <f>('Project Data'!AC85-'Project Data'!AC84)/'Project Data'!AC84</f>
        <v>8.0086580086580081E-2</v>
      </c>
      <c r="Z85" s="14">
        <f>('Project Data'!AD85-'Project Data'!AD84)/'Project Data'!AD84</f>
        <v>0.13924050632911392</v>
      </c>
      <c r="AA85" s="14">
        <f>('Project Data'!AE85-'Project Data'!AE84)/'Project Data'!AE84</f>
        <v>1.7777777777777778E-2</v>
      </c>
      <c r="AB85" s="14">
        <f>('Project Data'!AF85-'Project Data'!AF84)/'Project Data'!AF84</f>
        <v>8.6525582641307261E-2</v>
      </c>
      <c r="AC85" s="14">
        <f>('Project Data'!AG85-'Project Data'!AG84)/'Project Data'!AG84</f>
        <v>7.7997671711292196E-2</v>
      </c>
      <c r="AD85" s="14">
        <f>('Project Data'!AH85-'Project Data'!AH84)/'Project Data'!AH84</f>
        <v>8.1967213114754092E-2</v>
      </c>
      <c r="AE85" s="14">
        <f>('Project Data'!AI85-'Project Data'!AI84)/'Project Data'!AI84</f>
        <v>9.131075110456419E-3</v>
      </c>
      <c r="AJ85" s="18"/>
    </row>
    <row r="86" spans="1:36" x14ac:dyDescent="0.25">
      <c r="A86" s="7">
        <v>44316</v>
      </c>
      <c r="B86" s="14">
        <f>('Project Data'!F86-'Project Data'!F85)/'Project Data'!F85</f>
        <v>6.4578446253622315E-2</v>
      </c>
      <c r="C86" s="14">
        <f>('Project Data'!G86-'Project Data'!G85)/'Project Data'!G85</f>
        <v>-1.9851116625310174E-2</v>
      </c>
      <c r="D86" s="14">
        <f>('Project Data'!H86-'Project Data'!H85)/'Project Data'!H85</f>
        <v>1.9801980198018675E-3</v>
      </c>
      <c r="E86" s="14">
        <f>('Project Data'!I86-'Project Data'!I85)/'Project Data'!I85</f>
        <v>-3.3165104542177359E-2</v>
      </c>
      <c r="F86" s="14">
        <f>('Project Data'!J86-'Project Data'!J85)/'Project Data'!J85</f>
        <v>6.4516129032258063E-2</v>
      </c>
      <c r="G86" s="14">
        <f>('Project Data'!K86-'Project Data'!K85)/'Project Data'!K85</f>
        <v>5.5555555555555421E-2</v>
      </c>
      <c r="H86" s="14">
        <f>('Project Data'!L86-'Project Data'!L85)/'Project Data'!L85</f>
        <v>0.12264150943396226</v>
      </c>
      <c r="I86" s="14">
        <f>('Project Data'!M86-'Project Data'!M85)/'Project Data'!M85</f>
        <v>-2.5089605734767026E-2</v>
      </c>
      <c r="J86" s="14">
        <f>('Project Data'!N86-'Project Data'!N85)/'Project Data'!N85</f>
        <v>4.6511627906976744E-2</v>
      </c>
      <c r="K86" s="14">
        <f>('Project Data'!O86-'Project Data'!O85)/'Project Data'!O85</f>
        <v>4.6357615894039736E-2</v>
      </c>
      <c r="L86" s="14">
        <f>('Project Data'!P86-'Project Data'!P85)/'Project Data'!P85</f>
        <v>5.4156171284634617E-2</v>
      </c>
      <c r="M86" s="14">
        <f>('Project Data'!Q86-'Project Data'!Q85)/'Project Data'!Q85</f>
        <v>5.076142131979695E-3</v>
      </c>
      <c r="N86" s="14">
        <f>('Project Data'!R86-'Project Data'!R85)/'Project Data'!R85</f>
        <v>-8.1362827358250692E-3</v>
      </c>
      <c r="O86" s="14">
        <f>('Project Data'!S86-'Project Data'!S85)/'Project Data'!S85</f>
        <v>6.5306122448979598E-2</v>
      </c>
      <c r="P86" s="14">
        <f>('Project Data'!T86-'Project Data'!T85)/'Project Data'!T85</f>
        <v>-4.0268456375838931E-3</v>
      </c>
      <c r="Q86" s="14">
        <f>('Project Data'!U86-'Project Data'!U85)/'Project Data'!U85</f>
        <v>3.3057851239669422E-2</v>
      </c>
      <c r="R86" s="14">
        <f>('Project Data'!V86-'Project Data'!V85)/'Project Data'!V85</f>
        <v>5.4982817869415807E-2</v>
      </c>
      <c r="S86" s="14">
        <f>('Project Data'!W86-'Project Data'!W85)/'Project Data'!W85</f>
        <v>9.4774774774774778E-2</v>
      </c>
      <c r="T86" s="14">
        <f>('Project Data'!X86-'Project Data'!X85)/'Project Data'!X85</f>
        <v>0</v>
      </c>
      <c r="U86" s="14">
        <f>('Project Data'!Y86-'Project Data'!Y85)/'Project Data'!Y85</f>
        <v>-2.0576131687242913E-2</v>
      </c>
      <c r="V86" s="14">
        <f>('Project Data'!Z86-'Project Data'!Z85)/'Project Data'!Z85</f>
        <v>3.0252100840336135E-2</v>
      </c>
      <c r="W86" s="14">
        <f>('Project Data'!AA86-'Project Data'!AA85)/'Project Data'!AA85</f>
        <v>-3.7663072719776862E-2</v>
      </c>
      <c r="X86" s="14">
        <f>('Project Data'!AB86-'Project Data'!AB85)/'Project Data'!AB85</f>
        <v>5.7217165149545009E-2</v>
      </c>
      <c r="Y86" s="14">
        <f>('Project Data'!AC86-'Project Data'!AC85)/'Project Data'!AC85</f>
        <v>4.2084168336673347E-2</v>
      </c>
      <c r="Z86" s="14">
        <f>('Project Data'!AD86-'Project Data'!AD85)/'Project Data'!AD85</f>
        <v>0</v>
      </c>
      <c r="AA86" s="14">
        <f>('Project Data'!AE86-'Project Data'!AE85)/'Project Data'!AE85</f>
        <v>-3.4934497816593885E-2</v>
      </c>
      <c r="AB86" s="14">
        <f>('Project Data'!AF86-'Project Data'!AF85)/'Project Data'!AF85</f>
        <v>4.3392504930966469E-2</v>
      </c>
      <c r="AC86" s="14">
        <f>('Project Data'!AG86-'Project Data'!AG85)/'Project Data'!AG85</f>
        <v>4.5356371490280781E-2</v>
      </c>
      <c r="AD86" s="14">
        <f>('Project Data'!AH86-'Project Data'!AH85)/'Project Data'!AH85</f>
        <v>3.787878787878788E-2</v>
      </c>
      <c r="AE86" s="14">
        <f>('Project Data'!AI86-'Project Data'!AI85)/'Project Data'!AI85</f>
        <v>-5.3123175715119673E-2</v>
      </c>
      <c r="AJ86" s="18"/>
    </row>
    <row r="87" spans="1:36" x14ac:dyDescent="0.25">
      <c r="A87" s="7">
        <v>44347</v>
      </c>
      <c r="B87" s="14">
        <f>('Project Data'!F87-'Project Data'!F86)/'Project Data'!F86</f>
        <v>4.2903434867141689E-2</v>
      </c>
      <c r="C87" s="14">
        <f>('Project Data'!G87-'Project Data'!G86)/'Project Data'!G86</f>
        <v>2.7848101265822642E-2</v>
      </c>
      <c r="D87" s="14">
        <f>('Project Data'!H87-'Project Data'!H86)/'Project Data'!H86</f>
        <v>4.1501976284585095E-2</v>
      </c>
      <c r="E87" s="14">
        <f>('Project Data'!I87-'Project Data'!I86)/'Project Data'!I86</f>
        <v>1.1558538404175988E-2</v>
      </c>
      <c r="F87" s="14">
        <f>('Project Data'!J87-'Project Data'!J86)/'Project Data'!J86</f>
        <v>6.0606060606060608E-2</v>
      </c>
      <c r="G87" s="14">
        <f>('Project Data'!K87-'Project Data'!K86)/'Project Data'!K86</f>
        <v>-3.5087719298245369E-2</v>
      </c>
      <c r="H87" s="14">
        <f>('Project Data'!L87-'Project Data'!L86)/'Project Data'!L86</f>
        <v>8.4033613445378148E-3</v>
      </c>
      <c r="I87" s="14">
        <f>('Project Data'!M87-'Project Data'!M86)/'Project Data'!M86</f>
        <v>4.4117647058823532E-2</v>
      </c>
      <c r="J87" s="14">
        <f>('Project Data'!N87-'Project Data'!N86)/'Project Data'!N86</f>
        <v>0.1111111111111111</v>
      </c>
      <c r="K87" s="14">
        <f>('Project Data'!O87-'Project Data'!O86)/'Project Data'!O86</f>
        <v>4.4303797468354431E-2</v>
      </c>
      <c r="L87" s="14">
        <f>('Project Data'!P87-'Project Data'!P86)/'Project Data'!P86</f>
        <v>3.1063321385902308E-2</v>
      </c>
      <c r="M87" s="14">
        <f>('Project Data'!Q87-'Project Data'!Q86)/'Project Data'!Q86</f>
        <v>5.0505050505050504E-2</v>
      </c>
      <c r="N87" s="14">
        <f>('Project Data'!R87-'Project Data'!R86)/'Project Data'!R86</f>
        <v>4.5629325813893874E-2</v>
      </c>
      <c r="O87" s="14">
        <f>('Project Data'!S87-'Project Data'!S86)/'Project Data'!S86</f>
        <v>8.9399744572158362E-3</v>
      </c>
      <c r="P87" s="14">
        <f>('Project Data'!T87-'Project Data'!T86)/'Project Data'!T86</f>
        <v>-2.2237196765498651E-2</v>
      </c>
      <c r="Q87" s="14">
        <f>('Project Data'!U87-'Project Data'!U86)/'Project Data'!U86</f>
        <v>-5.1999999999999998E-2</v>
      </c>
      <c r="R87" s="14">
        <f>('Project Data'!V87-'Project Data'!V86)/'Project Data'!V86</f>
        <v>-1.7915309446254073E-2</v>
      </c>
      <c r="S87" s="14">
        <f>('Project Data'!W87-'Project Data'!W86)/'Project Data'!W86</f>
        <v>-1.9749835418038184E-3</v>
      </c>
      <c r="T87" s="14">
        <f>('Project Data'!X87-'Project Data'!X86)/'Project Data'!X86</f>
        <v>1.9047619047619049E-2</v>
      </c>
      <c r="U87" s="14">
        <f>('Project Data'!Y87-'Project Data'!Y86)/'Project Data'!Y86</f>
        <v>0.11764705882352941</v>
      </c>
      <c r="V87" s="14">
        <f>('Project Data'!Z87-'Project Data'!Z86)/'Project Data'!Z86</f>
        <v>-1.3050570962479609E-2</v>
      </c>
      <c r="W87" s="14">
        <f>('Project Data'!AA87-'Project Data'!AA86)/'Project Data'!AA86</f>
        <v>-2.0497963273574848E-2</v>
      </c>
      <c r="X87" s="14">
        <f>('Project Data'!AB87-'Project Data'!AB86)/'Project Data'!AB86</f>
        <v>-4.7355473554735683E-2</v>
      </c>
      <c r="Y87" s="14">
        <f>('Project Data'!AC87-'Project Data'!AC86)/'Project Data'!AC86</f>
        <v>-2.3076923076923078E-2</v>
      </c>
      <c r="Z87" s="14">
        <f>('Project Data'!AD87-'Project Data'!AD86)/'Project Data'!AD86</f>
        <v>-0.05</v>
      </c>
      <c r="AA87" s="14">
        <f>('Project Data'!AE87-'Project Data'!AE86)/'Project Data'!AE86</f>
        <v>9.0497737556561094E-3</v>
      </c>
      <c r="AB87" s="14">
        <f>('Project Data'!AF87-'Project Data'!AF86)/'Project Data'!AF86</f>
        <v>-1.4177693761814746E-3</v>
      </c>
      <c r="AC87" s="14">
        <f>('Project Data'!AG87-'Project Data'!AG86)/'Project Data'!AG86</f>
        <v>1.6528925619834711E-2</v>
      </c>
      <c r="AD87" s="14">
        <f>('Project Data'!AH87-'Project Data'!AH86)/'Project Data'!AH86</f>
        <v>-6.569343065693431E-2</v>
      </c>
      <c r="AE87" s="14">
        <f>('Project Data'!AI87-'Project Data'!AI86)/'Project Data'!AI86</f>
        <v>-1.9112207151664611E-2</v>
      </c>
      <c r="AJ87" s="18"/>
    </row>
    <row r="88" spans="1:36" x14ac:dyDescent="0.25">
      <c r="A88" s="7">
        <v>44377</v>
      </c>
      <c r="B88" s="14">
        <f>('Project Data'!F88-'Project Data'!F87)/'Project Data'!F87</f>
        <v>7.9169773800646409E-2</v>
      </c>
      <c r="C88" s="14">
        <f>('Project Data'!G88-'Project Data'!G87)/'Project Data'!G87</f>
        <v>-1.2315270935960453E-2</v>
      </c>
      <c r="D88" s="14">
        <f>('Project Data'!H88-'Project Data'!H87)/'Project Data'!H87</f>
        <v>-9.4876660341555973E-3</v>
      </c>
      <c r="E88" s="14">
        <f>('Project Data'!I88-'Project Data'!I87)/'Project Data'!I87</f>
        <v>3.2067821599705122E-2</v>
      </c>
      <c r="F88" s="14">
        <f>('Project Data'!J88-'Project Data'!J87)/'Project Data'!J87</f>
        <v>0.10857142857142857</v>
      </c>
      <c r="G88" s="14">
        <f>('Project Data'!K88-'Project Data'!K87)/'Project Data'!K87</f>
        <v>-7.2727272727272849E-2</v>
      </c>
      <c r="H88" s="14">
        <f>('Project Data'!L88-'Project Data'!L87)/'Project Data'!L87</f>
        <v>1.3888888888888888E-2</v>
      </c>
      <c r="I88" s="14">
        <f>('Project Data'!M88-'Project Data'!M87)/'Project Data'!M87</f>
        <v>-9.154929577464789E-2</v>
      </c>
      <c r="J88" s="14">
        <f>('Project Data'!N88-'Project Data'!N87)/'Project Data'!N87</f>
        <v>-0.06</v>
      </c>
      <c r="K88" s="14">
        <f>('Project Data'!O88-'Project Data'!O87)/'Project Data'!O87</f>
        <v>-0.11515151515151516</v>
      </c>
      <c r="L88" s="14">
        <f>('Project Data'!P88-'Project Data'!P87)/'Project Data'!P87</f>
        <v>-1.9698725376593278E-2</v>
      </c>
      <c r="M88" s="14">
        <f>('Project Data'!Q88-'Project Data'!Q87)/'Project Data'!Q87</f>
        <v>-1.9230769230769232E-2</v>
      </c>
      <c r="N88" s="14">
        <f>('Project Data'!R88-'Project Data'!R87)/'Project Data'!R87</f>
        <v>-3.7018877175778377E-2</v>
      </c>
      <c r="O88" s="14">
        <f>('Project Data'!S88-'Project Data'!S87)/'Project Data'!S87</f>
        <v>-6.3924050632911386E-2</v>
      </c>
      <c r="P88" s="14">
        <f>('Project Data'!T88-'Project Data'!T87)/'Project Data'!T87</f>
        <v>-8.4769124741557553E-2</v>
      </c>
      <c r="Q88" s="14">
        <f>('Project Data'!U88-'Project Data'!U87)/'Project Data'!U87</f>
        <v>4.4303797468354431E-2</v>
      </c>
      <c r="R88" s="14">
        <f>('Project Data'!V88-'Project Data'!V87)/'Project Data'!V87</f>
        <v>7.6285240464344942E-2</v>
      </c>
      <c r="S88" s="14">
        <f>('Project Data'!W88-'Project Data'!W87)/'Project Data'!W87</f>
        <v>-1.8964379947229552E-2</v>
      </c>
      <c r="T88" s="14">
        <f>('Project Data'!X88-'Project Data'!X87)/'Project Data'!X87</f>
        <v>-7.476635514018691E-2</v>
      </c>
      <c r="U88" s="14">
        <f>('Project Data'!Y88-'Project Data'!Y87)/'Project Data'!Y87</f>
        <v>2.2556390977443608E-2</v>
      </c>
      <c r="V88" s="14">
        <f>('Project Data'!Z88-'Project Data'!Z87)/'Project Data'!Z87</f>
        <v>-1.3223140495867768E-2</v>
      </c>
      <c r="W88" s="14">
        <f>('Project Data'!AA88-'Project Data'!AA87)/'Project Data'!AA87</f>
        <v>8.2084241426855858E-2</v>
      </c>
      <c r="X88" s="14">
        <f>('Project Data'!AB88-'Project Data'!AB87)/'Project Data'!AB87</f>
        <v>2.6468689477081989E-2</v>
      </c>
      <c r="Y88" s="14">
        <f>('Project Data'!AC88-'Project Data'!AC87)/'Project Data'!AC87</f>
        <v>-9.251968503936997E-2</v>
      </c>
      <c r="Z88" s="14">
        <f>('Project Data'!AD88-'Project Data'!AD87)/'Project Data'!AD87</f>
        <v>-7.0175438596491224E-2</v>
      </c>
      <c r="AA88" s="14">
        <f>('Project Data'!AE88-'Project Data'!AE87)/'Project Data'!AE87</f>
        <v>0</v>
      </c>
      <c r="AB88" s="14">
        <f>('Project Data'!AF88-'Project Data'!AF87)/'Project Data'!AF87</f>
        <v>9.4652153336488402E-4</v>
      </c>
      <c r="AC88" s="14">
        <f>('Project Data'!AG88-'Project Data'!AG87)/'Project Data'!AG87</f>
        <v>-1.016260162601626E-2</v>
      </c>
      <c r="AD88" s="14">
        <f>('Project Data'!AH88-'Project Data'!AH87)/'Project Data'!AH87</f>
        <v>-5.46875E-2</v>
      </c>
      <c r="AE88" s="14">
        <f>('Project Data'!AI88-'Project Data'!AI87)/'Project Data'!AI87</f>
        <v>-1.8856065367693273E-2</v>
      </c>
      <c r="AJ88" s="18"/>
    </row>
    <row r="89" spans="1:36" x14ac:dyDescent="0.25">
      <c r="A89" s="7">
        <v>44407</v>
      </c>
      <c r="B89" s="14">
        <f>('Project Data'!F89-'Project Data'!F88)/'Project Data'!F88</f>
        <v>-4.779454105723828E-2</v>
      </c>
      <c r="C89" s="14">
        <f>('Project Data'!G89-'Project Data'!G88)/'Project Data'!G88</f>
        <v>-4.488778054862843E-2</v>
      </c>
      <c r="D89" s="14">
        <f>('Project Data'!H89-'Project Data'!H88)/'Project Data'!H88</f>
        <v>0.10344827586206896</v>
      </c>
      <c r="E89" s="14">
        <f>('Project Data'!I89-'Project Data'!I88)/'Project Data'!I88</f>
        <v>-4.2857142857142858E-2</v>
      </c>
      <c r="F89" s="14">
        <f>('Project Data'!J89-'Project Data'!J88)/'Project Data'!J88</f>
        <v>-0.10309278350515463</v>
      </c>
      <c r="G89" s="14">
        <f>('Project Data'!K89-'Project Data'!K88)/'Project Data'!K88</f>
        <v>-0.11764705882352941</v>
      </c>
      <c r="H89" s="14">
        <f>('Project Data'!L89-'Project Data'!L88)/'Project Data'!L88</f>
        <v>8.21917808219178E-3</v>
      </c>
      <c r="I89" s="14">
        <f>('Project Data'!M89-'Project Data'!M88)/'Project Data'!M88</f>
        <v>1.1627906976744186E-2</v>
      </c>
      <c r="J89" s="14">
        <f>('Project Data'!N89-'Project Data'!N88)/'Project Data'!N88</f>
        <v>-2.1276595744680851E-2</v>
      </c>
      <c r="K89" s="14">
        <f>('Project Data'!O89-'Project Data'!O88)/'Project Data'!O88</f>
        <v>-7.5342465753424653E-2</v>
      </c>
      <c r="L89" s="14">
        <f>('Project Data'!P89-'Project Data'!P88)/'Project Data'!P88</f>
        <v>3.5460992907800069E-3</v>
      </c>
      <c r="M89" s="14">
        <f>('Project Data'!Q89-'Project Data'!Q88)/'Project Data'!Q88</f>
        <v>-4.9019607843138651E-3</v>
      </c>
      <c r="N89" s="14">
        <f>('Project Data'!R89-'Project Data'!R88)/'Project Data'!R88</f>
        <v>3.3095723014255462E-3</v>
      </c>
      <c r="O89" s="14">
        <f>('Project Data'!S89-'Project Data'!S88)/'Project Data'!S88</f>
        <v>-1.8255578093306288E-2</v>
      </c>
      <c r="P89" s="14">
        <f>('Project Data'!T89-'Project Data'!T88)/'Project Data'!T88</f>
        <v>-1.2048192771084338E-2</v>
      </c>
      <c r="Q89" s="14">
        <f>('Project Data'!U89-'Project Data'!U88)/'Project Data'!U88</f>
        <v>0.14545454545454545</v>
      </c>
      <c r="R89" s="14">
        <f>('Project Data'!V89-'Project Data'!V88)/'Project Data'!V88</f>
        <v>8.1664098613251149E-2</v>
      </c>
      <c r="S89" s="14">
        <f>('Project Data'!W89-'Project Data'!W88)/'Project Data'!W88</f>
        <v>2.5550512691208605E-2</v>
      </c>
      <c r="T89" s="14">
        <f>('Project Data'!X89-'Project Data'!X88)/'Project Data'!X88</f>
        <v>1.0101010101010102E-2</v>
      </c>
      <c r="U89" s="14">
        <f>('Project Data'!Y89-'Project Data'!Y88)/'Project Data'!Y88</f>
        <v>4.0441176470588237E-2</v>
      </c>
      <c r="V89" s="14">
        <f>('Project Data'!Z89-'Project Data'!Z88)/'Project Data'!Z88</f>
        <v>4.1876046901172533E-2</v>
      </c>
      <c r="W89" s="14">
        <f>('Project Data'!AA89-'Project Data'!AA88)/'Project Data'!AA88</f>
        <v>-1.3221804330997688E-3</v>
      </c>
      <c r="X89" s="14">
        <f>('Project Data'!AB89-'Project Data'!AB88)/'Project Data'!AB88</f>
        <v>-2.1383647798742137E-2</v>
      </c>
      <c r="Y89" s="14">
        <f>('Project Data'!AC89-'Project Data'!AC88)/'Project Data'!AC88</f>
        <v>-6.2906724511930703E-2</v>
      </c>
      <c r="Z89" s="14">
        <f>('Project Data'!AD89-'Project Data'!AD88)/'Project Data'!AD88</f>
        <v>3.7735849056603772E-2</v>
      </c>
      <c r="AA89" s="14">
        <f>('Project Data'!AE89-'Project Data'!AE88)/'Project Data'!AE88</f>
        <v>4.4843049327354258E-2</v>
      </c>
      <c r="AB89" s="14">
        <f>('Project Data'!AF89-'Project Data'!AF88)/'Project Data'!AF88</f>
        <v>-1.867612293144208E-2</v>
      </c>
      <c r="AC89" s="14">
        <f>('Project Data'!AG89-'Project Data'!AG88)/'Project Data'!AG88</f>
        <v>0.10164271047227925</v>
      </c>
      <c r="AD89" s="14">
        <f>('Project Data'!AH89-'Project Data'!AH88)/'Project Data'!AH88</f>
        <v>-4.1322314049586896E-2</v>
      </c>
      <c r="AE89" s="14">
        <f>('Project Data'!AI89-'Project Data'!AI88)/'Project Data'!AI88</f>
        <v>-2.4343369634849454E-2</v>
      </c>
      <c r="AJ89" s="18"/>
    </row>
    <row r="90" spans="1:36" x14ac:dyDescent="0.25">
      <c r="A90" s="7">
        <v>44439</v>
      </c>
      <c r="B90" s="14">
        <f>('Project Data'!F90-'Project Data'!F89)/'Project Data'!F89</f>
        <v>2.9753265602322207E-2</v>
      </c>
      <c r="C90" s="14">
        <f>('Project Data'!G90-'Project Data'!G89)/'Project Data'!G89</f>
        <v>4.1775456919060053E-2</v>
      </c>
      <c r="D90" s="14">
        <f>('Project Data'!H90-'Project Data'!H89)/'Project Data'!H89</f>
        <v>-1.3888888888888888E-2</v>
      </c>
      <c r="E90" s="14">
        <f>('Project Data'!I90-'Project Data'!I89)/'Project Data'!I89</f>
        <v>1.828358208955224E-2</v>
      </c>
      <c r="F90" s="14">
        <f>('Project Data'!J90-'Project Data'!J89)/'Project Data'!J89</f>
        <v>-2.2988505747126436E-2</v>
      </c>
      <c r="G90" s="14">
        <f>('Project Data'!K90-'Project Data'!K89)/'Project Data'!K89</f>
        <v>0.15555555555555556</v>
      </c>
      <c r="H90" s="14">
        <f>('Project Data'!L90-'Project Data'!L89)/'Project Data'!L89</f>
        <v>-4.8913043478260872E-2</v>
      </c>
      <c r="I90" s="14">
        <f>('Project Data'!M90-'Project Data'!M89)/'Project Data'!M89</f>
        <v>3.4482758620689655E-2</v>
      </c>
      <c r="J90" s="14">
        <f>('Project Data'!N90-'Project Data'!N89)/'Project Data'!N89</f>
        <v>-4.3478260869565216E-2</v>
      </c>
      <c r="K90" s="14">
        <f>('Project Data'!O90-'Project Data'!O89)/'Project Data'!O89</f>
        <v>0.33333333333333331</v>
      </c>
      <c r="L90" s="14">
        <f>('Project Data'!P90-'Project Data'!P89)/'Project Data'!P89</f>
        <v>1.884570082449941E-2</v>
      </c>
      <c r="M90" s="14">
        <f>('Project Data'!Q90-'Project Data'!Q89)/'Project Data'!Q89</f>
        <v>5.418719211822675E-2</v>
      </c>
      <c r="N90" s="14">
        <f>('Project Data'!R90-'Project Data'!R89)/'Project Data'!R89</f>
        <v>3.5523978685612794E-3</v>
      </c>
      <c r="O90" s="14">
        <f>('Project Data'!S90-'Project Data'!S89)/'Project Data'!S89</f>
        <v>1.2396694214876033E-2</v>
      </c>
      <c r="P90" s="14">
        <f>('Project Data'!T90-'Project Data'!T89)/'Project Data'!T89</f>
        <v>0.11661585365853659</v>
      </c>
      <c r="Q90" s="14">
        <f>('Project Data'!U90-'Project Data'!U89)/'Project Data'!U89</f>
        <v>2.292768959435626E-2</v>
      </c>
      <c r="R90" s="14">
        <f>('Project Data'!V90-'Project Data'!V89)/'Project Data'!V89</f>
        <v>-1.4245014245014246E-3</v>
      </c>
      <c r="S90" s="14">
        <f>('Project Data'!W90-'Project Data'!W89)/'Project Data'!W89</f>
        <v>-0.117849532863465</v>
      </c>
      <c r="T90" s="14">
        <f>('Project Data'!X90-'Project Data'!X89)/'Project Data'!X89</f>
        <v>0.14999999999999986</v>
      </c>
      <c r="U90" s="14">
        <f>('Project Data'!Y90-'Project Data'!Y89)/'Project Data'!Y89</f>
        <v>7.4204946996466431E-2</v>
      </c>
      <c r="V90" s="14">
        <f>('Project Data'!Z90-'Project Data'!Z89)/'Project Data'!Z89</f>
        <v>3.3762057877813507E-2</v>
      </c>
      <c r="W90" s="14">
        <f>('Project Data'!AA90-'Project Data'!AA89)/'Project Data'!AA89</f>
        <v>-1.0083826091728551E-2</v>
      </c>
      <c r="X90" s="14">
        <f>('Project Data'!AB90-'Project Data'!AB89)/'Project Data'!AB89</f>
        <v>-7.2622107969151667E-2</v>
      </c>
      <c r="Y90" s="14">
        <f>('Project Data'!AC90-'Project Data'!AC89)/'Project Data'!AC89</f>
        <v>5.3240740740740741E-2</v>
      </c>
      <c r="Z90" s="14">
        <f>('Project Data'!AD90-'Project Data'!AD89)/'Project Data'!AD89</f>
        <v>0.10909090909090909</v>
      </c>
      <c r="AA90" s="14">
        <f>('Project Data'!AE90-'Project Data'!AE89)/'Project Data'!AE89</f>
        <v>9.442060085836898E-2</v>
      </c>
      <c r="AB90" s="14">
        <f>('Project Data'!AF90-'Project Data'!AF89)/'Project Data'!AF89</f>
        <v>-2.5295109612141653E-2</v>
      </c>
      <c r="AC90" s="14">
        <f>('Project Data'!AG90-'Project Data'!AG89)/'Project Data'!AG89</f>
        <v>-1.4911463187325256E-2</v>
      </c>
      <c r="AD90" s="14">
        <f>('Project Data'!AH90-'Project Data'!AH89)/'Project Data'!AH89</f>
        <v>5.1724137931034614E-2</v>
      </c>
      <c r="AE90" s="14">
        <f>('Project Data'!AI90-'Project Data'!AI89)/'Project Data'!AI89</f>
        <v>5.318450426789232E-2</v>
      </c>
      <c r="AJ90" s="18"/>
    </row>
    <row r="91" spans="1:36" x14ac:dyDescent="0.25">
      <c r="A91" s="7">
        <v>44469</v>
      </c>
      <c r="B91" s="14">
        <f>('Project Data'!F91-'Project Data'!F90)/'Project Data'!F90</f>
        <v>5.2149400986610292E-2</v>
      </c>
      <c r="C91" s="14">
        <f>('Project Data'!G91-'Project Data'!G90)/'Project Data'!G90</f>
        <v>-2.0050125313283207E-2</v>
      </c>
      <c r="D91" s="14">
        <f>('Project Data'!H91-'Project Data'!H90)/'Project Data'!H90</f>
        <v>-5.2816901408450703E-3</v>
      </c>
      <c r="E91" s="14">
        <f>('Project Data'!I91-'Project Data'!I90)/'Project Data'!I90</f>
        <v>-4.5804323928178819E-2</v>
      </c>
      <c r="F91" s="14">
        <f>('Project Data'!J91-'Project Data'!J90)/'Project Data'!J90</f>
        <v>-5.8823529411764705E-2</v>
      </c>
      <c r="G91" s="14">
        <f>('Project Data'!K91-'Project Data'!K90)/'Project Data'!K90</f>
        <v>9.615384615384602E-2</v>
      </c>
      <c r="H91" s="14">
        <f>('Project Data'!L91-'Project Data'!L90)/'Project Data'!L90</f>
        <v>-0.04</v>
      </c>
      <c r="I91" s="14">
        <f>('Project Data'!M91-'Project Data'!M90)/'Project Data'!M90</f>
        <v>4.0740740740740744E-2</v>
      </c>
      <c r="J91" s="14">
        <f>('Project Data'!N91-'Project Data'!N90)/'Project Data'!N90</f>
        <v>6.8181818181818177E-2</v>
      </c>
      <c r="K91" s="14">
        <f>('Project Data'!O91-'Project Data'!O90)/'Project Data'!O90</f>
        <v>2.2222222222222223E-2</v>
      </c>
      <c r="L91" s="14">
        <f>('Project Data'!P91-'Project Data'!P90)/'Project Data'!P90</f>
        <v>-6.0115606936416051E-2</v>
      </c>
      <c r="M91" s="14">
        <f>('Project Data'!Q91-'Project Data'!Q90)/'Project Data'!Q90</f>
        <v>5.6074766355140054E-2</v>
      </c>
      <c r="N91" s="14">
        <f>('Project Data'!R91-'Project Data'!R90)/'Project Data'!R90</f>
        <v>3.8179519595448921E-2</v>
      </c>
      <c r="O91" s="14">
        <f>('Project Data'!S91-'Project Data'!S90)/'Project Data'!S90</f>
        <v>-9.2517006802721083E-2</v>
      </c>
      <c r="P91" s="14">
        <f>('Project Data'!T91-'Project Data'!T90)/'Project Data'!T90</f>
        <v>-6.8259385665529011E-3</v>
      </c>
      <c r="Q91" s="14">
        <f>('Project Data'!U91-'Project Data'!U90)/'Project Data'!U90</f>
        <v>6.8965517241379309E-3</v>
      </c>
      <c r="R91" s="14">
        <f>('Project Data'!V91-'Project Data'!V90)/'Project Data'!V90</f>
        <v>-2.5677603423680456E-2</v>
      </c>
      <c r="S91" s="14">
        <f>('Project Data'!W91-'Project Data'!W90)/'Project Data'!W90</f>
        <v>-8.7142326272761056E-2</v>
      </c>
      <c r="T91" s="14">
        <f>('Project Data'!X91-'Project Data'!X90)/'Project Data'!X90</f>
        <v>0.21739130434782625</v>
      </c>
      <c r="U91" s="14">
        <f>('Project Data'!Y91-'Project Data'!Y90)/'Project Data'!Y90</f>
        <v>-6.25E-2</v>
      </c>
      <c r="V91" s="14">
        <f>('Project Data'!Z91-'Project Data'!Z90)/'Project Data'!Z90</f>
        <v>-4.9766718506998445E-2</v>
      </c>
      <c r="W91" s="14">
        <f>('Project Data'!AA91-'Project Data'!AA90)/'Project Data'!AA90</f>
        <v>0.15744102891038617</v>
      </c>
      <c r="X91" s="14">
        <f>('Project Data'!AB91-'Project Data'!AB90)/'Project Data'!AB90</f>
        <v>-1.386001386001386E-3</v>
      </c>
      <c r="Y91" s="14">
        <f>('Project Data'!AC91-'Project Data'!AC90)/'Project Data'!AC90</f>
        <v>-4.1758241758241631E-2</v>
      </c>
      <c r="Z91" s="14">
        <f>('Project Data'!AD91-'Project Data'!AD90)/'Project Data'!AD90</f>
        <v>-0.14754098360655737</v>
      </c>
      <c r="AA91" s="14">
        <f>('Project Data'!AE91-'Project Data'!AE90)/'Project Data'!AE90</f>
        <v>-7.8431372549019624E-3</v>
      </c>
      <c r="AB91" s="14">
        <f>('Project Data'!AF91-'Project Data'!AF90)/'Project Data'!AF90</f>
        <v>-1.0133465150766302E-2</v>
      </c>
      <c r="AC91" s="14">
        <f>('Project Data'!AG91-'Project Data'!AG90)/'Project Data'!AG90</f>
        <v>-8.4200567644276247E-2</v>
      </c>
      <c r="AD91" s="14">
        <f>('Project Data'!AH91-'Project Data'!AH90)/'Project Data'!AH90</f>
        <v>-7.3770491803278798E-2</v>
      </c>
      <c r="AE91" s="14">
        <f>('Project Data'!AI91-'Project Data'!AI90)/'Project Data'!AI90</f>
        <v>3.3665835411471182E-2</v>
      </c>
      <c r="AJ91" s="18"/>
    </row>
    <row r="92" spans="1:36" x14ac:dyDescent="0.25">
      <c r="A92" s="7">
        <v>44498</v>
      </c>
      <c r="B92" s="14">
        <f>('Project Data'!F92-'Project Data'!F91)/'Project Data'!F91</f>
        <v>1.5181960258986381E-2</v>
      </c>
      <c r="C92" s="14">
        <f>('Project Data'!G92-'Project Data'!G91)/'Project Data'!G91</f>
        <v>-2.5575447570332483E-3</v>
      </c>
      <c r="D92" s="14">
        <f>('Project Data'!H92-'Project Data'!H91)/'Project Data'!H91</f>
        <v>-2.3008849557522124E-2</v>
      </c>
      <c r="E92" s="14">
        <f>('Project Data'!I92-'Project Data'!I91)/'Project Data'!I91</f>
        <v>-2.227342549923195E-2</v>
      </c>
      <c r="F92" s="14">
        <f>('Project Data'!J92-'Project Data'!J91)/'Project Data'!J91</f>
        <v>-0.13125000000000001</v>
      </c>
      <c r="G92" s="14">
        <f>('Project Data'!K92-'Project Data'!K91)/'Project Data'!K91</f>
        <v>5.263157894736855E-2</v>
      </c>
      <c r="H92" s="14">
        <f>('Project Data'!L92-'Project Data'!L91)/'Project Data'!L91</f>
        <v>-2.976190476190476E-3</v>
      </c>
      <c r="I92" s="14">
        <f>('Project Data'!M92-'Project Data'!M91)/'Project Data'!M91</f>
        <v>2.8469750889679714E-2</v>
      </c>
      <c r="J92" s="14">
        <f>('Project Data'!N92-'Project Data'!N91)/'Project Data'!N91</f>
        <v>6.3829787234042548E-2</v>
      </c>
      <c r="K92" s="14">
        <f>('Project Data'!O92-'Project Data'!O91)/'Project Data'!O91</f>
        <v>0</v>
      </c>
      <c r="L92" s="14">
        <f>('Project Data'!P92-'Project Data'!P91)/'Project Data'!P91</f>
        <v>5.7810578105780913E-2</v>
      </c>
      <c r="M92" s="14">
        <f>('Project Data'!Q92-'Project Data'!Q91)/'Project Data'!Q91</f>
        <v>-1.7699115044247538E-2</v>
      </c>
      <c r="N92" s="14">
        <f>('Project Data'!R92-'Project Data'!R91)/'Project Data'!R91</f>
        <v>-2.9956161714564052E-2</v>
      </c>
      <c r="O92" s="14">
        <f>('Project Data'!S92-'Project Data'!S91)/'Project Data'!S91</f>
        <v>1.9865067466266866E-2</v>
      </c>
      <c r="P92" s="14">
        <f>('Project Data'!T92-'Project Data'!T91)/'Project Data'!T91</f>
        <v>2.6804123711340205E-2</v>
      </c>
      <c r="Q92" s="14">
        <f>('Project Data'!U92-'Project Data'!U91)/'Project Data'!U91</f>
        <v>6.8493150684931503E-3</v>
      </c>
      <c r="R92" s="14">
        <f>('Project Data'!V92-'Project Data'!V91)/'Project Data'!V91</f>
        <v>1.171303074670571E-2</v>
      </c>
      <c r="S92" s="14">
        <f>('Project Data'!W92-'Project Data'!W91)/'Project Data'!W91</f>
        <v>-7.1850193364543055E-2</v>
      </c>
      <c r="T92" s="14">
        <f>('Project Data'!X92-'Project Data'!X91)/'Project Data'!X91</f>
        <v>-5.7142857142857141E-2</v>
      </c>
      <c r="U92" s="14">
        <f>('Project Data'!Y92-'Project Data'!Y91)/'Project Data'!Y91</f>
        <v>4.912280701754386E-2</v>
      </c>
      <c r="V92" s="14">
        <f>('Project Data'!Z92-'Project Data'!Z91)/'Project Data'!Z91</f>
        <v>6.5466448445171853E-3</v>
      </c>
      <c r="W92" s="14">
        <f>('Project Data'!AA92-'Project Data'!AA91)/'Project Data'!AA91</f>
        <v>9.2918552578010773E-3</v>
      </c>
      <c r="X92" s="14">
        <f>('Project Data'!AB92-'Project Data'!AB91)/'Project Data'!AB91</f>
        <v>-5.898681471200555E-2</v>
      </c>
      <c r="Y92" s="14">
        <f>('Project Data'!AC92-'Project Data'!AC91)/'Project Data'!AC91</f>
        <v>0.13532110091743105</v>
      </c>
      <c r="Z92" s="14">
        <f>('Project Data'!AD92-'Project Data'!AD91)/'Project Data'!AD91</f>
        <v>-6.41025641025641E-3</v>
      </c>
      <c r="AA92" s="14">
        <f>('Project Data'!AE92-'Project Data'!AE91)/'Project Data'!AE91</f>
        <v>6.7193675889328189E-2</v>
      </c>
      <c r="AB92" s="14">
        <f>('Project Data'!AF92-'Project Data'!AF91)/'Project Data'!AF91</f>
        <v>-2.3220973782771537E-2</v>
      </c>
      <c r="AC92" s="14">
        <f>('Project Data'!AG92-'Project Data'!AG91)/'Project Data'!AG91</f>
        <v>7.3347107438016534E-2</v>
      </c>
      <c r="AD92" s="14">
        <f>('Project Data'!AH92-'Project Data'!AH91)/'Project Data'!AH91</f>
        <v>-4.424778761061935E-2</v>
      </c>
      <c r="AE92" s="14">
        <f>('Project Data'!AI92-'Project Data'!AI91)/'Project Data'!AI91</f>
        <v>-1.38721351025329E-2</v>
      </c>
      <c r="AJ92" s="18"/>
    </row>
    <row r="93" spans="1:36" x14ac:dyDescent="0.25">
      <c r="A93" s="7">
        <v>44530</v>
      </c>
      <c r="B93" s="14">
        <f>('Project Data'!F93-'Project Data'!F92)/'Project Data'!F92</f>
        <v>-8.9949417198152623E-2</v>
      </c>
      <c r="C93" s="14">
        <f>('Project Data'!G93-'Project Data'!G92)/'Project Data'!G92</f>
        <v>-2.564102564102564E-2</v>
      </c>
      <c r="D93" s="14">
        <f>('Project Data'!H93-'Project Data'!H92)/'Project Data'!H92</f>
        <v>-7.246376811594203E-3</v>
      </c>
      <c r="E93" s="14">
        <f>('Project Data'!I93-'Project Data'!I92)/'Project Data'!I92</f>
        <v>-6.2843676355066776E-3</v>
      </c>
      <c r="F93" s="14">
        <f>('Project Data'!J93-'Project Data'!J92)/'Project Data'!J92</f>
        <v>0.14388489208633093</v>
      </c>
      <c r="G93" s="14">
        <f>('Project Data'!K93-'Project Data'!K92)/'Project Data'!K92</f>
        <v>8.3333333333333329E-2</v>
      </c>
      <c r="H93" s="14">
        <f>('Project Data'!L93-'Project Data'!L92)/'Project Data'!L92</f>
        <v>-5.3731343283582089E-2</v>
      </c>
      <c r="I93" s="14">
        <f>('Project Data'!M93-'Project Data'!M92)/'Project Data'!M92</f>
        <v>-2.4221453287197232E-2</v>
      </c>
      <c r="J93" s="14">
        <f>('Project Data'!N93-'Project Data'!N92)/'Project Data'!N92</f>
        <v>-0.06</v>
      </c>
      <c r="K93" s="14">
        <f>('Project Data'!O93-'Project Data'!O92)/'Project Data'!O92</f>
        <v>0.28260869565217389</v>
      </c>
      <c r="L93" s="14">
        <f>('Project Data'!P93-'Project Data'!P92)/'Project Data'!P92</f>
        <v>7.5581395348837205E-2</v>
      </c>
      <c r="M93" s="14">
        <f>('Project Data'!Q93-'Project Data'!Q92)/'Project Data'!Q92</f>
        <v>-3.6036036036036161E-2</v>
      </c>
      <c r="N93" s="14">
        <f>('Project Data'!R93-'Project Data'!R92)/'Project Data'!R92</f>
        <v>-1.3055485814712529E-2</v>
      </c>
      <c r="O93" s="14">
        <f>('Project Data'!S93-'Project Data'!S92)/'Project Data'!S92</f>
        <v>5.8801911062109522E-3</v>
      </c>
      <c r="P93" s="14">
        <f>('Project Data'!T93-'Project Data'!T92)/'Project Data'!T92</f>
        <v>-0.1459170013386881</v>
      </c>
      <c r="Q93" s="14">
        <f>('Project Data'!U93-'Project Data'!U92)/'Project Data'!U92</f>
        <v>4.4217687074829932E-2</v>
      </c>
      <c r="R93" s="14">
        <f>('Project Data'!V93-'Project Data'!V92)/'Project Data'!V92</f>
        <v>8.1041968162083936E-2</v>
      </c>
      <c r="S93" s="14">
        <f>('Project Data'!W93-'Project Data'!W92)/'Project Data'!W92</f>
        <v>1.1403508771929825E-2</v>
      </c>
      <c r="T93" s="14">
        <f>('Project Data'!X93-'Project Data'!X92)/'Project Data'!X92</f>
        <v>-6.8181818181818177E-2</v>
      </c>
      <c r="U93" s="14">
        <f>('Project Data'!Y93-'Project Data'!Y92)/'Project Data'!Y92</f>
        <v>-7.3578595317725759E-2</v>
      </c>
      <c r="V93" s="14">
        <f>('Project Data'!Z93-'Project Data'!Z92)/'Project Data'!Z92</f>
        <v>-5.0406504065040651E-2</v>
      </c>
      <c r="W93" s="14">
        <f>('Project Data'!AA93-'Project Data'!AA92)/'Project Data'!AA92</f>
        <v>-6.2290900462688335E-2</v>
      </c>
      <c r="X93" s="14">
        <f>('Project Data'!AB93-'Project Data'!AB92)/'Project Data'!AB92</f>
        <v>6.3421828908554578E-2</v>
      </c>
      <c r="Y93" s="14">
        <f>('Project Data'!AC93-'Project Data'!AC92)/'Project Data'!AC92</f>
        <v>-0.1595959595959596</v>
      </c>
      <c r="Z93" s="14">
        <f>('Project Data'!AD93-'Project Data'!AD92)/'Project Data'!AD92</f>
        <v>1.935483870967742E-2</v>
      </c>
      <c r="AA93" s="14">
        <f>('Project Data'!AE93-'Project Data'!AE92)/'Project Data'!AE92</f>
        <v>2.5925925925925925E-2</v>
      </c>
      <c r="AB93" s="14">
        <f>('Project Data'!AF93-'Project Data'!AF92)/'Project Data'!AF92</f>
        <v>-1.354805725971347E-2</v>
      </c>
      <c r="AC93" s="14">
        <f>('Project Data'!AG93-'Project Data'!AG92)/'Project Data'!AG92</f>
        <v>4.4273339749759381E-2</v>
      </c>
      <c r="AD93" s="14">
        <f>('Project Data'!AH93-'Project Data'!AH92)/'Project Data'!AH92</f>
        <v>9.2592592592593906E-3</v>
      </c>
      <c r="AE93" s="14">
        <f>('Project Data'!AI93-'Project Data'!AI92)/'Project Data'!AI92</f>
        <v>-0.14281345565749248</v>
      </c>
      <c r="AJ93" s="18"/>
    </row>
    <row r="94" spans="1:36" x14ac:dyDescent="0.25">
      <c r="A94" s="7">
        <v>44561</v>
      </c>
      <c r="B94" s="14">
        <f>('Project Data'!F94-'Project Data'!F93)/'Project Data'!F93</f>
        <v>4.8574190430159495E-2</v>
      </c>
      <c r="C94" s="14">
        <f>('Project Data'!G94-'Project Data'!G93)/'Project Data'!G93</f>
        <v>6.5789473684210523E-2</v>
      </c>
      <c r="D94" s="14">
        <f>('Project Data'!H94-'Project Data'!H93)/'Project Data'!H93</f>
        <v>3.6496350364963502E-3</v>
      </c>
      <c r="E94" s="14">
        <f>('Project Data'!I94-'Project Data'!I93)/'Project Data'!I93</f>
        <v>8.0632411067193682E-2</v>
      </c>
      <c r="F94" s="14">
        <f>('Project Data'!J94-'Project Data'!J93)/'Project Data'!J93</f>
        <v>6.9182389937106917E-2</v>
      </c>
      <c r="G94" s="14">
        <f>('Project Data'!K94-'Project Data'!K93)/'Project Data'!K93</f>
        <v>9.2307692307692313E-2</v>
      </c>
      <c r="H94" s="14">
        <f>('Project Data'!L94-'Project Data'!L93)/'Project Data'!L93</f>
        <v>6.6246056782334389E-2</v>
      </c>
      <c r="I94" s="14">
        <f>('Project Data'!M94-'Project Data'!M93)/'Project Data'!M93</f>
        <v>5.6737588652482268E-2</v>
      </c>
      <c r="J94" s="14">
        <f>('Project Data'!N94-'Project Data'!N93)/'Project Data'!N93</f>
        <v>2.1276595744680851E-2</v>
      </c>
      <c r="K94" s="14">
        <f>('Project Data'!O94-'Project Data'!O93)/'Project Data'!O93</f>
        <v>-2.1186440677966101E-2</v>
      </c>
      <c r="L94" s="14">
        <f>('Project Data'!P94-'Project Data'!P93)/'Project Data'!P93</f>
        <v>5.2972972972972973E-2</v>
      </c>
      <c r="M94" s="14">
        <f>('Project Data'!Q94-'Project Data'!Q93)/'Project Data'!Q93</f>
        <v>6.0747663551401869E-2</v>
      </c>
      <c r="N94" s="14">
        <f>('Project Data'!R94-'Project Data'!R93)/'Project Data'!R93</f>
        <v>3.6631900279827018E-2</v>
      </c>
      <c r="O94" s="14">
        <f>('Project Data'!S94-'Project Data'!S93)/'Project Data'!S93</f>
        <v>4.3478260869565216E-2</v>
      </c>
      <c r="P94" s="14">
        <f>('Project Data'!T94-'Project Data'!T93)/'Project Data'!T93</f>
        <v>-1.567398119122257E-3</v>
      </c>
      <c r="Q94" s="14">
        <f>('Project Data'!U94-'Project Data'!U93)/'Project Data'!U93</f>
        <v>-4.8859934853420196E-2</v>
      </c>
      <c r="R94" s="14">
        <f>('Project Data'!V94-'Project Data'!V93)/'Project Data'!V93</f>
        <v>6.4257028112449793E-2</v>
      </c>
      <c r="S94" s="14">
        <f>('Project Data'!W94-'Project Data'!W93)/'Project Data'!W93</f>
        <v>6.0711188204683436E-2</v>
      </c>
      <c r="T94" s="14">
        <f>('Project Data'!X94-'Project Data'!X93)/'Project Data'!X93</f>
        <v>0</v>
      </c>
      <c r="U94" s="14">
        <f>('Project Data'!Y94-'Project Data'!Y93)/'Project Data'!Y93</f>
        <v>-3.6101083032490976E-3</v>
      </c>
      <c r="V94" s="14">
        <f>('Project Data'!Z94-'Project Data'!Z93)/'Project Data'!Z93</f>
        <v>3.5958904109589039E-2</v>
      </c>
      <c r="W94" s="14">
        <f>('Project Data'!AA94-'Project Data'!AA93)/'Project Data'!AA93</f>
        <v>2.5607449439837199E-2</v>
      </c>
      <c r="X94" s="14">
        <f>('Project Data'!AB94-'Project Data'!AB93)/'Project Data'!AB93</f>
        <v>9.5700416088765602E-2</v>
      </c>
      <c r="Y94" s="14">
        <f>('Project Data'!AC94-'Project Data'!AC93)/'Project Data'!AC93</f>
        <v>7.6923076923077066E-2</v>
      </c>
      <c r="Z94" s="14">
        <f>('Project Data'!AD94-'Project Data'!AD93)/'Project Data'!AD93</f>
        <v>0.11392405063291139</v>
      </c>
      <c r="AA94" s="14">
        <f>('Project Data'!AE94-'Project Data'!AE93)/'Project Data'!AE93</f>
        <v>4.6931407942238268E-2</v>
      </c>
      <c r="AB94" s="14">
        <f>('Project Data'!AF94-'Project Data'!AF93)/'Project Data'!AF93</f>
        <v>2.2544700699663005E-2</v>
      </c>
      <c r="AC94" s="14">
        <f>('Project Data'!AG94-'Project Data'!AG93)/'Project Data'!AG93</f>
        <v>3.6866359447004608E-3</v>
      </c>
      <c r="AD94" s="14">
        <f>('Project Data'!AH94-'Project Data'!AH93)/'Project Data'!AH93</f>
        <v>2.7522935779816512E-2</v>
      </c>
      <c r="AE94" s="14">
        <f>('Project Data'!AI94-'Project Data'!AI93)/'Project Data'!AI93</f>
        <v>6.8498037816625043E-2</v>
      </c>
      <c r="AJ94" s="18"/>
    </row>
    <row r="95" spans="1:36" x14ac:dyDescent="0.25">
      <c r="A95" s="7">
        <v>44592</v>
      </c>
      <c r="B95" s="14">
        <f>('Project Data'!F95-'Project Data'!F94)/'Project Data'!F94</f>
        <v>-7.0292694169163403E-3</v>
      </c>
      <c r="C95" s="14">
        <f>('Project Data'!G95-'Project Data'!G94)/'Project Data'!G94</f>
        <v>5.9259259259259262E-2</v>
      </c>
      <c r="D95" s="14">
        <f>('Project Data'!H95-'Project Data'!H94)/'Project Data'!H94</f>
        <v>4.9090909090909088E-2</v>
      </c>
      <c r="E95" s="14">
        <f>('Project Data'!I95-'Project Data'!I94)/'Project Data'!I94</f>
        <v>0.15691294806144843</v>
      </c>
      <c r="F95" s="14">
        <f>('Project Data'!J95-'Project Data'!J94)/'Project Data'!J94</f>
        <v>0.15294117647058825</v>
      </c>
      <c r="G95" s="14">
        <f>('Project Data'!K95-'Project Data'!K94)/'Project Data'!K94</f>
        <v>1.4084507042253521E-2</v>
      </c>
      <c r="H95" s="14">
        <f>('Project Data'!L95-'Project Data'!L94)/'Project Data'!L94</f>
        <v>-2.0710059171597635E-2</v>
      </c>
      <c r="I95" s="14">
        <f>('Project Data'!M95-'Project Data'!M94)/'Project Data'!M94</f>
        <v>-3.6912751677852351E-2</v>
      </c>
      <c r="J95" s="14">
        <f>('Project Data'!N95-'Project Data'!N94)/'Project Data'!N94</f>
        <v>6.25E-2</v>
      </c>
      <c r="K95" s="14">
        <f>('Project Data'!O95-'Project Data'!O94)/'Project Data'!O94</f>
        <v>-5.6277056277056155E-2</v>
      </c>
      <c r="L95" s="14">
        <f>('Project Data'!P95-'Project Data'!P94)/'Project Data'!P94</f>
        <v>1.8480492813141684E-2</v>
      </c>
      <c r="M95" s="14">
        <f>('Project Data'!Q95-'Project Data'!Q94)/'Project Data'!Q94</f>
        <v>7.4889867841409691E-2</v>
      </c>
      <c r="N95" s="14">
        <f>('Project Data'!R95-'Project Data'!R94)/'Project Data'!R94</f>
        <v>-0.08</v>
      </c>
      <c r="O95" s="14">
        <f>('Project Data'!S95-'Project Data'!S94)/'Project Data'!S94</f>
        <v>-0.16176470588235295</v>
      </c>
      <c r="P95" s="14">
        <f>('Project Data'!T95-'Project Data'!T94)/'Project Data'!T94</f>
        <v>-3.0612244897959183E-2</v>
      </c>
      <c r="Q95" s="14">
        <f>('Project Data'!U95-'Project Data'!U94)/'Project Data'!U94</f>
        <v>-0.11301369863013698</v>
      </c>
      <c r="R95" s="14">
        <f>('Project Data'!V95-'Project Data'!V94)/'Project Data'!V94</f>
        <v>-0.18238993710691823</v>
      </c>
      <c r="S95" s="14">
        <f>('Project Data'!W95-'Project Data'!W94)/'Project Data'!W94</f>
        <v>5.9893704006541294E-2</v>
      </c>
      <c r="T95" s="14">
        <f>('Project Data'!X95-'Project Data'!X94)/'Project Data'!X94</f>
        <v>-6.5040650406504183E-2</v>
      </c>
      <c r="U95" s="14">
        <f>('Project Data'!Y95-'Project Data'!Y94)/'Project Data'!Y94</f>
        <v>5.434782608695652E-2</v>
      </c>
      <c r="V95" s="14">
        <f>('Project Data'!Z95-'Project Data'!Z94)/'Project Data'!Z94</f>
        <v>-5.1239669421487603E-2</v>
      </c>
      <c r="W95" s="14">
        <f>('Project Data'!AA95-'Project Data'!AA94)/'Project Data'!AA94</f>
        <v>0.16318688435609102</v>
      </c>
      <c r="X95" s="14">
        <f>('Project Data'!AB95-'Project Data'!AB94)/'Project Data'!AB94</f>
        <v>-1.8354430379746836E-2</v>
      </c>
      <c r="Y95" s="14">
        <f>('Project Data'!AC95-'Project Data'!AC94)/'Project Data'!AC94</f>
        <v>0.19866071428571414</v>
      </c>
      <c r="Z95" s="14">
        <f>('Project Data'!AD95-'Project Data'!AD94)/'Project Data'!AD94</f>
        <v>-0.14204545454545456</v>
      </c>
      <c r="AA95" s="14">
        <f>('Project Data'!AE95-'Project Data'!AE94)/'Project Data'!AE94</f>
        <v>2.4137931034482758E-2</v>
      </c>
      <c r="AB95" s="14">
        <f>('Project Data'!AF95-'Project Data'!AF94)/'Project Data'!AF94</f>
        <v>-4.004054738976167E-2</v>
      </c>
      <c r="AC95" s="14">
        <f>('Project Data'!AG95-'Project Data'!AG94)/'Project Data'!AG94</f>
        <v>-1.928374655647383E-2</v>
      </c>
      <c r="AD95" s="14">
        <f>('Project Data'!AH95-'Project Data'!AH94)/'Project Data'!AH94</f>
        <v>0.16071428571428556</v>
      </c>
      <c r="AE95" s="14">
        <f>('Project Data'!AI95-'Project Data'!AI94)/'Project Data'!AI94</f>
        <v>9.0150250417362267E-3</v>
      </c>
      <c r="AJ95" s="18"/>
    </row>
    <row r="96" spans="1:36" x14ac:dyDescent="0.25">
      <c r="A96" s="7">
        <v>44620</v>
      </c>
      <c r="B96" s="14">
        <f>('Project Data'!F96-'Project Data'!F95)/'Project Data'!F95</f>
        <v>5.1293953812231632E-2</v>
      </c>
      <c r="C96" s="14">
        <f>('Project Data'!G96-'Project Data'!G95)/'Project Data'!G95</f>
        <v>-3.26340326340325E-2</v>
      </c>
      <c r="D96" s="14">
        <f>('Project Data'!H96-'Project Data'!H95)/'Project Data'!H95</f>
        <v>0.24783362218370883</v>
      </c>
      <c r="E96" s="14">
        <f>('Project Data'!I96-'Project Data'!I95)/'Project Data'!I95</f>
        <v>3.1299399304457652E-2</v>
      </c>
      <c r="F96" s="14">
        <f>('Project Data'!J96-'Project Data'!J95)/'Project Data'!J95</f>
        <v>-5.1020408163265307E-2</v>
      </c>
      <c r="G96" s="14">
        <f>('Project Data'!K96-'Project Data'!K95)/'Project Data'!K95</f>
        <v>6.9444444444444448E-2</v>
      </c>
      <c r="H96" s="14">
        <f>('Project Data'!L96-'Project Data'!L95)/'Project Data'!L95</f>
        <v>-7.5528700906344406E-2</v>
      </c>
      <c r="I96" s="14">
        <f>('Project Data'!M96-'Project Data'!M95)/'Project Data'!M95</f>
        <v>-3.484320557491289E-2</v>
      </c>
      <c r="J96" s="14">
        <f>('Project Data'!N96-'Project Data'!N95)/'Project Data'!N95</f>
        <v>-5.8823529411764705E-2</v>
      </c>
      <c r="K96" s="14">
        <f>('Project Data'!O96-'Project Data'!O95)/'Project Data'!O95</f>
        <v>-0.19724770642201844</v>
      </c>
      <c r="L96" s="14">
        <f>('Project Data'!P96-'Project Data'!P95)/'Project Data'!P95</f>
        <v>4.7379032258064516E-2</v>
      </c>
      <c r="M96" s="14">
        <f>('Project Data'!Q96-'Project Data'!Q95)/'Project Data'!Q95</f>
        <v>-5.3278688524590161E-2</v>
      </c>
      <c r="N96" s="14">
        <f>('Project Data'!R96-'Project Data'!R95)/'Project Data'!R95</f>
        <v>-8.482261936516404E-2</v>
      </c>
      <c r="O96" s="14">
        <f>('Project Data'!S96-'Project Data'!S95)/'Project Data'!S95</f>
        <v>7.9365079365079361E-3</v>
      </c>
      <c r="P96" s="14">
        <f>('Project Data'!T96-'Project Data'!T95)/'Project Data'!T95</f>
        <v>-8.0161943319838058E-2</v>
      </c>
      <c r="Q96" s="14">
        <f>('Project Data'!U96-'Project Data'!U95)/'Project Data'!U95</f>
        <v>-1.9305019305019305E-2</v>
      </c>
      <c r="R96" s="14">
        <f>('Project Data'!V96-'Project Data'!V95)/'Project Data'!V95</f>
        <v>3.5384615384615382E-2</v>
      </c>
      <c r="S96" s="14">
        <f>('Project Data'!W96-'Project Data'!W95)/'Project Data'!W95</f>
        <v>0.11687560270009643</v>
      </c>
      <c r="T96" s="14">
        <f>('Project Data'!X96-'Project Data'!X95)/'Project Data'!X95</f>
        <v>-0.10434782608695641</v>
      </c>
      <c r="U96" s="14">
        <f>('Project Data'!Y96-'Project Data'!Y95)/'Project Data'!Y95</f>
        <v>-5.1546391752577317E-2</v>
      </c>
      <c r="V96" s="14">
        <f>('Project Data'!Z96-'Project Data'!Z95)/'Project Data'!Z95</f>
        <v>-9.2334494773519168E-2</v>
      </c>
      <c r="W96" s="14">
        <f>('Project Data'!AA96-'Project Data'!AA95)/'Project Data'!AA95</f>
        <v>4.6021931871208566E-2</v>
      </c>
      <c r="X96" s="14">
        <f>('Project Data'!AB96-'Project Data'!AB95)/'Project Data'!AB95</f>
        <v>-1.4184397163120567E-2</v>
      </c>
      <c r="Y96" s="14">
        <f>('Project Data'!AC96-'Project Data'!AC95)/'Project Data'!AC95</f>
        <v>-7.4487895716945996E-3</v>
      </c>
      <c r="Z96" s="14">
        <f>('Project Data'!AD96-'Project Data'!AD95)/'Project Data'!AD95</f>
        <v>-6.6225165562913907E-3</v>
      </c>
      <c r="AA96" s="14">
        <f>('Project Data'!AE96-'Project Data'!AE95)/'Project Data'!AE95</f>
        <v>-2.3569023569023569E-2</v>
      </c>
      <c r="AB96" s="14">
        <f>('Project Data'!AF96-'Project Data'!AF95)/'Project Data'!AF95</f>
        <v>-1.1087645195353867E-2</v>
      </c>
      <c r="AC96" s="14">
        <f>('Project Data'!AG96-'Project Data'!AG95)/'Project Data'!AG95</f>
        <v>5.6179775280898875E-3</v>
      </c>
      <c r="AD96" s="14">
        <f>('Project Data'!AH96-'Project Data'!AH95)/'Project Data'!AH95</f>
        <v>7.6923076923076927E-3</v>
      </c>
      <c r="AE96" s="14">
        <f>('Project Data'!AI96-'Project Data'!AI95)/'Project Data'!AI95</f>
        <v>-3.2428855062872269E-2</v>
      </c>
      <c r="AJ96" s="18"/>
    </row>
    <row r="97" spans="1:36" x14ac:dyDescent="0.25">
      <c r="A97" s="7">
        <v>44651</v>
      </c>
      <c r="B97" s="14">
        <f>('Project Data'!F97-'Project Data'!F96)/'Project Data'!F96</f>
        <v>0.1184457445634176</v>
      </c>
      <c r="C97" s="14">
        <f>('Project Data'!G97-'Project Data'!G96)/'Project Data'!G96</f>
        <v>7.7108433734939613E-2</v>
      </c>
      <c r="D97" s="14">
        <f>('Project Data'!H97-'Project Data'!H96)/'Project Data'!H96</f>
        <v>-4.1666666666666666E-3</v>
      </c>
      <c r="E97" s="14">
        <f>('Project Data'!I97-'Project Data'!I96)/'Project Data'!I96</f>
        <v>-2.0539546290619114E-2</v>
      </c>
      <c r="F97" s="14">
        <f>('Project Data'!J97-'Project Data'!J96)/'Project Data'!J96</f>
        <v>-2.1505376344086023E-2</v>
      </c>
      <c r="G97" s="14">
        <f>('Project Data'!K97-'Project Data'!K96)/'Project Data'!K96</f>
        <v>3.896103896103896E-2</v>
      </c>
      <c r="H97" s="14">
        <f>('Project Data'!L97-'Project Data'!L96)/'Project Data'!L96</f>
        <v>-0.16666666666666677</v>
      </c>
      <c r="I97" s="14">
        <f>('Project Data'!M97-'Project Data'!M96)/'Project Data'!M96</f>
        <v>-1.8050541516245487E-2</v>
      </c>
      <c r="J97" s="14">
        <f>('Project Data'!N97-'Project Data'!N96)/'Project Data'!N96</f>
        <v>-2.0833333333333332E-2</v>
      </c>
      <c r="K97" s="14">
        <f>('Project Data'!O97-'Project Data'!O96)/'Project Data'!O96</f>
        <v>-0.11428571428571428</v>
      </c>
      <c r="L97" s="14">
        <f>('Project Data'!P97-'Project Data'!P96)/'Project Data'!P96</f>
        <v>3.7536092396535131E-2</v>
      </c>
      <c r="M97" s="14">
        <f>('Project Data'!Q97-'Project Data'!Q96)/'Project Data'!Q96</f>
        <v>-6.0606060606060608E-2</v>
      </c>
      <c r="N97" s="14">
        <f>('Project Data'!R97-'Project Data'!R96)/'Project Data'!R96</f>
        <v>-0.12095598950743223</v>
      </c>
      <c r="O97" s="14">
        <f>('Project Data'!S97-'Project Data'!S96)/'Project Data'!S96</f>
        <v>-0.10857853294653957</v>
      </c>
      <c r="P97" s="14">
        <f>('Project Data'!T97-'Project Data'!T96)/'Project Data'!T96</f>
        <v>-1.7605633802816902E-3</v>
      </c>
      <c r="Q97" s="14">
        <f>('Project Data'!U97-'Project Data'!U96)/'Project Data'!U96</f>
        <v>3.5433070866141732E-2</v>
      </c>
      <c r="R97" s="14">
        <f>('Project Data'!V97-'Project Data'!V96)/'Project Data'!V96</f>
        <v>-5.9435364041604752E-2</v>
      </c>
      <c r="S97" s="14">
        <f>('Project Data'!W97-'Project Data'!W96)/'Project Data'!W96</f>
        <v>5.007770678639268E-2</v>
      </c>
      <c r="T97" s="14">
        <f>('Project Data'!X97-'Project Data'!X96)/'Project Data'!X96</f>
        <v>-1.9417475728155338E-2</v>
      </c>
      <c r="U97" s="14">
        <f>('Project Data'!Y97-'Project Data'!Y96)/'Project Data'!Y96</f>
        <v>-8.333333333333344E-2</v>
      </c>
      <c r="V97" s="14">
        <f>('Project Data'!Z97-'Project Data'!Z96)/'Project Data'!Z96</f>
        <v>5.3742802303262956E-2</v>
      </c>
      <c r="W97" s="14">
        <f>('Project Data'!AA97-'Project Data'!AA96)/'Project Data'!AA96</f>
        <v>6.9039809797073096E-2</v>
      </c>
      <c r="X97" s="14">
        <f>('Project Data'!AB97-'Project Data'!AB96)/'Project Data'!AB96</f>
        <v>-5.0359712230215826E-2</v>
      </c>
      <c r="Y97" s="14">
        <f>('Project Data'!AC97-'Project Data'!AC96)/'Project Data'!AC96</f>
        <v>-4.3151969981238381E-2</v>
      </c>
      <c r="Z97" s="14">
        <f>('Project Data'!AD97-'Project Data'!AD96)/'Project Data'!AD96</f>
        <v>-0.12666666666666668</v>
      </c>
      <c r="AA97" s="14">
        <f>('Project Data'!AE97-'Project Data'!AE96)/'Project Data'!AE96</f>
        <v>-4.8275862068965517E-2</v>
      </c>
      <c r="AB97" s="14">
        <f>('Project Data'!AF97-'Project Data'!AF96)/'Project Data'!AF96</f>
        <v>-7.7682861719167232E-2</v>
      </c>
      <c r="AC97" s="14">
        <f>('Project Data'!AG97-'Project Data'!AG96)/'Project Data'!AG96</f>
        <v>4.6554934823091247E-2</v>
      </c>
      <c r="AD97" s="14">
        <f>('Project Data'!AH97-'Project Data'!AH96)/'Project Data'!AH96</f>
        <v>-4.5801526717557252E-2</v>
      </c>
      <c r="AE97" s="14">
        <f>('Project Data'!AI97-'Project Data'!AI96)/'Project Data'!AI96</f>
        <v>-2.2913816689466484E-2</v>
      </c>
      <c r="AJ97" s="18"/>
    </row>
    <row r="98" spans="1:36" x14ac:dyDescent="0.25">
      <c r="A98" s="7">
        <v>44680</v>
      </c>
      <c r="B98" s="14">
        <f>('Project Data'!F98-'Project Data'!F97)/'Project Data'!F97</f>
        <v>5.4875641531780497E-2</v>
      </c>
      <c r="C98" s="14">
        <f>('Project Data'!G98-'Project Data'!G97)/'Project Data'!G97</f>
        <v>-4.2505592841163314E-2</v>
      </c>
      <c r="D98" s="14">
        <f>('Project Data'!H98-'Project Data'!H97)/'Project Data'!H97</f>
        <v>3.2078103207810321E-2</v>
      </c>
      <c r="E98" s="14">
        <f>('Project Data'!I98-'Project Data'!I97)/'Project Data'!I97</f>
        <v>4.9139280125195764E-2</v>
      </c>
      <c r="F98" s="14">
        <f>('Project Data'!J98-'Project Data'!J97)/'Project Data'!J97</f>
        <v>-2.7472527472527472E-2</v>
      </c>
      <c r="G98" s="14">
        <f>('Project Data'!K98-'Project Data'!K97)/'Project Data'!K97</f>
        <v>-1.2500000000000001E-2</v>
      </c>
      <c r="H98" s="14">
        <f>('Project Data'!L98-'Project Data'!L97)/'Project Data'!L97</f>
        <v>-7.8431372549019624E-3</v>
      </c>
      <c r="I98" s="14">
        <f>('Project Data'!M98-'Project Data'!M97)/'Project Data'!M97</f>
        <v>-7.3529411764705885E-2</v>
      </c>
      <c r="J98" s="14">
        <f>('Project Data'!N98-'Project Data'!N97)/'Project Data'!N97</f>
        <v>-2.1276595744680851E-2</v>
      </c>
      <c r="K98" s="14">
        <f>('Project Data'!O98-'Project Data'!O97)/'Project Data'!O97</f>
        <v>-0.10967741935483871</v>
      </c>
      <c r="L98" s="14">
        <f>('Project Data'!P98-'Project Data'!P97)/'Project Data'!P97</f>
        <v>1.7625231910946195E-2</v>
      </c>
      <c r="M98" s="14">
        <f>('Project Data'!Q98-'Project Data'!Q97)/'Project Data'!Q97</f>
        <v>9.2165898617511521E-3</v>
      </c>
      <c r="N98" s="14">
        <f>('Project Data'!R98-'Project Data'!R97)/'Project Data'!R97</f>
        <v>-9.9469496021220159E-4</v>
      </c>
      <c r="O98" s="14">
        <f>('Project Data'!S98-'Project Data'!S97)/'Project Data'!S97</f>
        <v>-2.3709902370990237E-2</v>
      </c>
      <c r="P98" s="14">
        <f>('Project Data'!T98-'Project Data'!T97)/'Project Data'!T97</f>
        <v>-0.10934744268077601</v>
      </c>
      <c r="Q98" s="14">
        <f>('Project Data'!U98-'Project Data'!U97)/'Project Data'!U97</f>
        <v>4.5627376425855515E-2</v>
      </c>
      <c r="R98" s="14">
        <f>('Project Data'!V98-'Project Data'!V97)/'Project Data'!V97</f>
        <v>-2.3696682464454975E-2</v>
      </c>
      <c r="S98" s="14">
        <f>('Project Data'!W98-'Project Data'!W97)/'Project Data'!W97</f>
        <v>-6.1667488899851998E-2</v>
      </c>
      <c r="T98" s="14">
        <f>('Project Data'!X98-'Project Data'!X97)/'Project Data'!X97</f>
        <v>-0.17821782178217821</v>
      </c>
      <c r="U98" s="14">
        <f>('Project Data'!Y98-'Project Data'!Y97)/'Project Data'!Y97</f>
        <v>-7.9051383399209377E-2</v>
      </c>
      <c r="V98" s="14">
        <f>('Project Data'!Z98-'Project Data'!Z97)/'Project Data'!Z97</f>
        <v>-0.12021857923497267</v>
      </c>
      <c r="W98" s="14">
        <f>('Project Data'!AA98-'Project Data'!AA97)/'Project Data'!AA97</f>
        <v>3.0780246773076815E-2</v>
      </c>
      <c r="X98" s="14">
        <f>('Project Data'!AB98-'Project Data'!AB97)/'Project Data'!AB97</f>
        <v>1.7217630853994491E-2</v>
      </c>
      <c r="Y98" s="14">
        <f>('Project Data'!AC98-'Project Data'!AC97)/'Project Data'!AC97</f>
        <v>8.2352941176470712E-2</v>
      </c>
      <c r="Z98" s="14">
        <f>('Project Data'!AD98-'Project Data'!AD97)/'Project Data'!AD97</f>
        <v>-3.0534351145038167E-2</v>
      </c>
      <c r="AA98" s="14">
        <f>('Project Data'!AE98-'Project Data'!AE97)/'Project Data'!AE97</f>
        <v>-1.4492753623188406E-2</v>
      </c>
      <c r="AB98" s="14">
        <f>('Project Data'!AF98-'Project Data'!AF97)/'Project Data'!AF97</f>
        <v>7.6410998552822143E-2</v>
      </c>
      <c r="AC98" s="14">
        <f>('Project Data'!AG98-'Project Data'!AG97)/'Project Data'!AG97</f>
        <v>2.4021352313167259E-2</v>
      </c>
      <c r="AD98" s="14">
        <f>('Project Data'!AH98-'Project Data'!AH97)/'Project Data'!AH97</f>
        <v>-2.4E-2</v>
      </c>
      <c r="AE98" s="14">
        <f>('Project Data'!AI98-'Project Data'!AI97)/'Project Data'!AI97</f>
        <v>-1.4000700035001749E-2</v>
      </c>
      <c r="AJ98" s="18"/>
    </row>
    <row r="99" spans="1:36" x14ac:dyDescent="0.25">
      <c r="A99" s="7">
        <v>44712</v>
      </c>
      <c r="B99" s="14">
        <f>('Project Data'!F99-'Project Data'!F98)/'Project Data'!F98</f>
        <v>-2.1893712574850299E-2</v>
      </c>
      <c r="C99" s="14">
        <f>('Project Data'!G99-'Project Data'!G98)/'Project Data'!G98</f>
        <v>4.6728971962616819E-3</v>
      </c>
      <c r="D99" s="14">
        <f>('Project Data'!H99-'Project Data'!H98)/'Project Data'!H98</f>
        <v>2.1621621621621623E-2</v>
      </c>
      <c r="E99" s="14">
        <f>('Project Data'!I99-'Project Data'!I98)/'Project Data'!I98</f>
        <v>4.4749403341288775E-2</v>
      </c>
      <c r="F99" s="14">
        <f>('Project Data'!J99-'Project Data'!J98)/'Project Data'!J98</f>
        <v>5.6497175141242938E-2</v>
      </c>
      <c r="G99" s="14">
        <f>('Project Data'!K99-'Project Data'!K98)/'Project Data'!K98</f>
        <v>0</v>
      </c>
      <c r="H99" s="14">
        <f>('Project Data'!L99-'Project Data'!L98)/'Project Data'!L98</f>
        <v>4.3478260869565334E-2</v>
      </c>
      <c r="I99" s="14">
        <f>('Project Data'!M99-'Project Data'!M98)/'Project Data'!M98</f>
        <v>3.1746031746031744E-2</v>
      </c>
      <c r="J99" s="14">
        <f>('Project Data'!N99-'Project Data'!N98)/'Project Data'!N98</f>
        <v>-2.1739130434782608E-2</v>
      </c>
      <c r="K99" s="14">
        <f>('Project Data'!O99-'Project Data'!O98)/'Project Data'!O98</f>
        <v>8.6956521739130432E-2</v>
      </c>
      <c r="L99" s="14">
        <f>('Project Data'!P99-'Project Data'!P98)/'Project Data'!P98</f>
        <v>-1.9143117593436645E-2</v>
      </c>
      <c r="M99" s="14">
        <f>('Project Data'!Q99-'Project Data'!Q98)/'Project Data'!Q98</f>
        <v>4.5662100456621002E-2</v>
      </c>
      <c r="N99" s="14">
        <f>('Project Data'!R99-'Project Data'!R98)/'Project Data'!R98</f>
        <v>7.5008297378028541E-2</v>
      </c>
      <c r="O99" s="14">
        <f>('Project Data'!S99-'Project Data'!S98)/'Project Data'!S98</f>
        <v>3.6666666666666667E-2</v>
      </c>
      <c r="P99" s="14">
        <f>('Project Data'!T99-'Project Data'!T98)/'Project Data'!T98</f>
        <v>2.7722772277227723E-2</v>
      </c>
      <c r="Q99" s="14">
        <f>('Project Data'!U99-'Project Data'!U98)/'Project Data'!U98</f>
        <v>-8.0000000000000099E-2</v>
      </c>
      <c r="R99" s="14">
        <f>('Project Data'!V99-'Project Data'!V98)/'Project Data'!V98</f>
        <v>-2.7508090614886731E-2</v>
      </c>
      <c r="S99" s="14">
        <f>('Project Data'!W99-'Project Data'!W98)/'Project Data'!W98</f>
        <v>7.7111812127585002E-3</v>
      </c>
      <c r="T99" s="14">
        <f>('Project Data'!X99-'Project Data'!X98)/'Project Data'!X98</f>
        <v>4.8192771084337352E-2</v>
      </c>
      <c r="U99" s="14">
        <f>('Project Data'!Y99-'Project Data'!Y98)/'Project Data'!Y98</f>
        <v>-2.145922746781128E-2</v>
      </c>
      <c r="V99" s="14">
        <f>('Project Data'!Z99-'Project Data'!Z98)/'Project Data'!Z98</f>
        <v>4.3478260869565216E-2</v>
      </c>
      <c r="W99" s="14">
        <f>('Project Data'!AA99-'Project Data'!AA98)/'Project Data'!AA98</f>
        <v>9.2872619874593484E-2</v>
      </c>
      <c r="X99" s="14">
        <f>('Project Data'!AB99-'Project Data'!AB98)/'Project Data'!AB98</f>
        <v>5.2809749492213946E-2</v>
      </c>
      <c r="Y99" s="14">
        <f>('Project Data'!AC99-'Project Data'!AC98)/'Project Data'!AC98</f>
        <v>0.14130434782608695</v>
      </c>
      <c r="Z99" s="14">
        <f>('Project Data'!AD99-'Project Data'!AD98)/'Project Data'!AD98</f>
        <v>2.3622047244094488E-2</v>
      </c>
      <c r="AA99" s="14">
        <f>('Project Data'!AE99-'Project Data'!AE98)/'Project Data'!AE98</f>
        <v>-4.779411764705882E-2</v>
      </c>
      <c r="AB99" s="14">
        <f>('Project Data'!AF99-'Project Data'!AF98)/'Project Data'!AF98</f>
        <v>2.8502285560634579E-2</v>
      </c>
      <c r="AC99" s="14">
        <f>('Project Data'!AG99-'Project Data'!AG98)/'Project Data'!AG98</f>
        <v>-8.0799304952215462E-2</v>
      </c>
      <c r="AD99" s="14">
        <f>('Project Data'!AH99-'Project Data'!AH98)/'Project Data'!AH98</f>
        <v>7.3770491803278687E-2</v>
      </c>
      <c r="AE99" s="14">
        <f>('Project Data'!AI99-'Project Data'!AI98)/'Project Data'!AI98</f>
        <v>-3.3368832090876821E-2</v>
      </c>
      <c r="AJ99" s="18"/>
    </row>
    <row r="100" spans="1:36" x14ac:dyDescent="0.25">
      <c r="A100" s="7">
        <v>44742</v>
      </c>
      <c r="B100" s="14">
        <f>('Project Data'!F100-'Project Data'!F99)/'Project Data'!F99</f>
        <v>3.309737899368663E-2</v>
      </c>
      <c r="C100" s="14">
        <f>('Project Data'!G100-'Project Data'!G99)/'Project Data'!G99</f>
        <v>-6.7441860465116285E-2</v>
      </c>
      <c r="D100" s="14">
        <f>('Project Data'!H100-'Project Data'!H99)/'Project Data'!H99</f>
        <v>9.7883597883598031E-2</v>
      </c>
      <c r="E100" s="14">
        <f>('Project Data'!I100-'Project Data'!I99)/'Project Data'!I99</f>
        <v>5.1399200456881773E-3</v>
      </c>
      <c r="F100" s="14">
        <f>('Project Data'!J100-'Project Data'!J99)/'Project Data'!J99</f>
        <v>-5.3475935828877002E-3</v>
      </c>
      <c r="G100" s="14">
        <f>('Project Data'!K100-'Project Data'!K99)/'Project Data'!K99</f>
        <v>1.2658227848101266E-2</v>
      </c>
      <c r="H100" s="14">
        <f>('Project Data'!L100-'Project Data'!L99)/'Project Data'!L99</f>
        <v>-7.575757575757576E-2</v>
      </c>
      <c r="I100" s="14">
        <f>('Project Data'!M100-'Project Data'!M99)/'Project Data'!M99</f>
        <v>-7.6923076923076927E-2</v>
      </c>
      <c r="J100" s="14">
        <f>('Project Data'!N100-'Project Data'!N99)/'Project Data'!N99</f>
        <v>-6.6666666666666666E-2</v>
      </c>
      <c r="K100" s="14">
        <f>('Project Data'!O100-'Project Data'!O99)/'Project Data'!O99</f>
        <v>-0.1</v>
      </c>
      <c r="L100" s="14">
        <f>('Project Data'!P100-'Project Data'!P99)/'Project Data'!P99</f>
        <v>-0.10130111524163568</v>
      </c>
      <c r="M100" s="14">
        <f>('Project Data'!Q100-'Project Data'!Q99)/'Project Data'!Q99</f>
        <v>-4.3668122270742356E-2</v>
      </c>
      <c r="N100" s="14">
        <f>('Project Data'!R100-'Project Data'!R99)/'Project Data'!R99</f>
        <v>-9.5399814757641241E-2</v>
      </c>
      <c r="O100" s="14">
        <f>('Project Data'!S100-'Project Data'!S99)/'Project Data'!S99</f>
        <v>-0.14423518603582913</v>
      </c>
      <c r="P100" s="14">
        <f>('Project Data'!T100-'Project Data'!T99)/'Project Data'!T99</f>
        <v>-2.119460500963391E-2</v>
      </c>
      <c r="Q100" s="14">
        <f>('Project Data'!U100-'Project Data'!U99)/'Project Data'!U99</f>
        <v>-6.1264822134387248E-2</v>
      </c>
      <c r="R100" s="14">
        <f>('Project Data'!V100-'Project Data'!V99)/'Project Data'!V99</f>
        <v>-5.4908485856905158E-2</v>
      </c>
      <c r="S100" s="14">
        <f>('Project Data'!W100-'Project Data'!W99)/'Project Data'!W99</f>
        <v>-0.14504347826086955</v>
      </c>
      <c r="T100" s="14">
        <f>('Project Data'!X100-'Project Data'!X99)/'Project Data'!X99</f>
        <v>-4.5977011494252873E-2</v>
      </c>
      <c r="U100" s="14">
        <f>('Project Data'!Y100-'Project Data'!Y99)/'Project Data'!Y99</f>
        <v>-0.10526315789473673</v>
      </c>
      <c r="V100" s="14">
        <f>('Project Data'!Z100-'Project Data'!Z99)/'Project Data'!Z99</f>
        <v>-9.9206349206349201E-2</v>
      </c>
      <c r="W100" s="14">
        <f>('Project Data'!AA100-'Project Data'!AA99)/'Project Data'!AA99</f>
        <v>-9.9742802901149522E-2</v>
      </c>
      <c r="X100" s="14">
        <f>('Project Data'!AB100-'Project Data'!AB99)/'Project Data'!AB99</f>
        <v>-0.10032154340836012</v>
      </c>
      <c r="Y100" s="14">
        <f>('Project Data'!AC100-'Project Data'!AC99)/'Project Data'!AC99</f>
        <v>-1.7460317460317461E-2</v>
      </c>
      <c r="Z100" s="14">
        <f>('Project Data'!AD100-'Project Data'!AD99)/'Project Data'!AD99</f>
        <v>-0.1</v>
      </c>
      <c r="AA100" s="14">
        <f>('Project Data'!AE100-'Project Data'!AE99)/'Project Data'!AE99</f>
        <v>-1.1583011583011582E-2</v>
      </c>
      <c r="AB100" s="14">
        <f>('Project Data'!AF100-'Project Data'!AF99)/'Project Data'!AF99</f>
        <v>-2.718954248366013E-2</v>
      </c>
      <c r="AC100" s="14">
        <f>('Project Data'!AG100-'Project Data'!AG99)/'Project Data'!AG99</f>
        <v>-3.5916824196597461E-2</v>
      </c>
      <c r="AD100" s="14">
        <f>('Project Data'!AH100-'Project Data'!AH99)/'Project Data'!AH99</f>
        <v>-3.0534351145038167E-2</v>
      </c>
      <c r="AE100" s="14">
        <f>('Project Data'!AI100-'Project Data'!AI99)/'Project Data'!AI99</f>
        <v>-8.9974293059125965E-2</v>
      </c>
      <c r="AJ100" s="18"/>
    </row>
    <row r="101" spans="1:36" x14ac:dyDescent="0.25">
      <c r="A101" s="7">
        <v>44771</v>
      </c>
      <c r="B101" s="14">
        <f>('Project Data'!F101-'Project Data'!F100)/'Project Data'!F100</f>
        <v>4.0740740740740737E-3</v>
      </c>
      <c r="C101" s="14">
        <f>('Project Data'!G101-'Project Data'!G100)/'Project Data'!G100</f>
        <v>-1.2468827930174564E-2</v>
      </c>
      <c r="D101" s="14">
        <f>('Project Data'!H101-'Project Data'!H100)/'Project Data'!H100</f>
        <v>-7.2289156626506146E-2</v>
      </c>
      <c r="E101" s="14">
        <f>('Project Data'!I101-'Project Data'!I100)/'Project Data'!I100</f>
        <v>-8.4943181818181931E-2</v>
      </c>
      <c r="F101" s="14">
        <f>('Project Data'!J101-'Project Data'!J100)/'Project Data'!J100</f>
        <v>-0.12903225806451613</v>
      </c>
      <c r="G101" s="14">
        <f>('Project Data'!K101-'Project Data'!K100)/'Project Data'!K100</f>
        <v>0.1</v>
      </c>
      <c r="H101" s="14">
        <f>('Project Data'!L101-'Project Data'!L100)/'Project Data'!L100</f>
        <v>6.1475409836065573E-2</v>
      </c>
      <c r="I101" s="14">
        <f>('Project Data'!M101-'Project Data'!M100)/'Project Data'!M100</f>
        <v>8.7499999999999994E-2</v>
      </c>
      <c r="J101" s="14">
        <f>('Project Data'!N101-'Project Data'!N100)/'Project Data'!N100</f>
        <v>7.1428571428571425E-2</v>
      </c>
      <c r="K101" s="14">
        <f>('Project Data'!O101-'Project Data'!O100)/'Project Data'!O100</f>
        <v>4.4444444444444446E-2</v>
      </c>
      <c r="L101" s="14">
        <f>('Project Data'!P101-'Project Data'!P100)/'Project Data'!P100</f>
        <v>7.5491209927611172E-2</v>
      </c>
      <c r="M101" s="14">
        <f>('Project Data'!Q101-'Project Data'!Q100)/'Project Data'!Q100</f>
        <v>0.14155251141552511</v>
      </c>
      <c r="N101" s="14">
        <f>('Project Data'!R101-'Project Data'!R100)/'Project Data'!R100</f>
        <v>0.16143344709897611</v>
      </c>
      <c r="O101" s="14">
        <f>('Project Data'!S101-'Project Data'!S100)/'Project Data'!S100</f>
        <v>1.1272141706924315E-2</v>
      </c>
      <c r="P101" s="14">
        <f>('Project Data'!T101-'Project Data'!T100)/'Project Data'!T100</f>
        <v>-9.8425196850393699E-3</v>
      </c>
      <c r="Q101" s="14">
        <f>('Project Data'!U101-'Project Data'!U100)/'Project Data'!U100</f>
        <v>0.13894736842105262</v>
      </c>
      <c r="R101" s="14">
        <f>('Project Data'!V101-'Project Data'!V100)/'Project Data'!V100</f>
        <v>0.12676056338028169</v>
      </c>
      <c r="S101" s="14">
        <f>('Project Data'!W101-'Project Data'!W100)/'Project Data'!W100</f>
        <v>1.6273393002441008E-3</v>
      </c>
      <c r="T101" s="14">
        <f>('Project Data'!X101-'Project Data'!X100)/'Project Data'!X100</f>
        <v>7.2289156626506021E-2</v>
      </c>
      <c r="U101" s="14">
        <f>('Project Data'!Y101-'Project Data'!Y100)/'Project Data'!Y100</f>
        <v>8.3333333333333329E-2</v>
      </c>
      <c r="V101" s="14">
        <f>('Project Data'!Z101-'Project Data'!Z100)/'Project Data'!Z100</f>
        <v>0.11233480176211454</v>
      </c>
      <c r="W101" s="14">
        <f>('Project Data'!AA101-'Project Data'!AA100)/'Project Data'!AA100</f>
        <v>1.7080788905202201E-2</v>
      </c>
      <c r="X101" s="14">
        <f>('Project Data'!AB101-'Project Data'!AB100)/'Project Data'!AB100</f>
        <v>0.10293066476054324</v>
      </c>
      <c r="Y101" s="14">
        <f>('Project Data'!AC101-'Project Data'!AC100)/'Project Data'!AC100</f>
        <v>-8.8852988691437804E-2</v>
      </c>
      <c r="Z101" s="14">
        <f>('Project Data'!AD101-'Project Data'!AD100)/'Project Data'!AD100</f>
        <v>8.5470085470085472E-2</v>
      </c>
      <c r="AA101" s="14">
        <f>('Project Data'!AE101-'Project Data'!AE100)/'Project Data'!AE100</f>
        <v>2.734375E-2</v>
      </c>
      <c r="AB101" s="14">
        <f>('Project Data'!AF101-'Project Data'!AF100)/'Project Data'!AF100</f>
        <v>7.6054823972050531E-2</v>
      </c>
      <c r="AC101" s="14">
        <f>('Project Data'!AG101-'Project Data'!AG100)/'Project Data'!AG100</f>
        <v>6.8627450980392274E-2</v>
      </c>
      <c r="AD101" s="14">
        <f>('Project Data'!AH101-'Project Data'!AH100)/'Project Data'!AH100</f>
        <v>-4.7244094488188976E-2</v>
      </c>
      <c r="AE101" s="14">
        <f>('Project Data'!AI101-'Project Data'!AI100)/'Project Data'!AI100</f>
        <v>4.8426150121065374E-2</v>
      </c>
      <c r="AJ101" s="18"/>
    </row>
    <row r="102" spans="1:36" x14ac:dyDescent="0.25">
      <c r="A102" s="7">
        <v>44804</v>
      </c>
      <c r="B102" s="14">
        <f>('Project Data'!F102-'Project Data'!F101)/'Project Data'!F101</f>
        <v>-1.8443378827001106E-2</v>
      </c>
      <c r="C102" s="14">
        <f>('Project Data'!G102-'Project Data'!G101)/'Project Data'!G101</f>
        <v>5.8080808080808226E-2</v>
      </c>
      <c r="D102" s="14">
        <f>('Project Data'!H102-'Project Data'!H101)/'Project Data'!H101</f>
        <v>7.7922077922077922E-3</v>
      </c>
      <c r="E102" s="14">
        <f>('Project Data'!I102-'Project Data'!I101)/'Project Data'!I101</f>
        <v>7.1406395529338709E-2</v>
      </c>
      <c r="F102" s="14">
        <f>('Project Data'!J102-'Project Data'!J101)/'Project Data'!J101</f>
        <v>-6.7901234567901231E-2</v>
      </c>
      <c r="G102" s="14">
        <f>('Project Data'!K102-'Project Data'!K101)/'Project Data'!K101</f>
        <v>-0.13636363636363635</v>
      </c>
      <c r="H102" s="14">
        <f>('Project Data'!L102-'Project Data'!L101)/'Project Data'!L101</f>
        <v>-0.10424710424710436</v>
      </c>
      <c r="I102" s="14">
        <f>('Project Data'!M102-'Project Data'!M101)/'Project Data'!M101</f>
        <v>-3.4482758620689655E-2</v>
      </c>
      <c r="J102" s="14">
        <f>('Project Data'!N102-'Project Data'!N101)/'Project Data'!N101</f>
        <v>-2.2222222222222223E-2</v>
      </c>
      <c r="K102" s="14">
        <f>('Project Data'!O102-'Project Data'!O101)/'Project Data'!O101</f>
        <v>-0.13475177304964539</v>
      </c>
      <c r="L102" s="14">
        <f>('Project Data'!P102-'Project Data'!P101)/'Project Data'!P101</f>
        <v>-4.7115384615384615E-2</v>
      </c>
      <c r="M102" s="14">
        <f>('Project Data'!Q102-'Project Data'!Q101)/'Project Data'!Q101</f>
        <v>-1.6E-2</v>
      </c>
      <c r="N102" s="14">
        <f>('Project Data'!R102-'Project Data'!R101)/'Project Data'!R101</f>
        <v>-0.14604760505436379</v>
      </c>
      <c r="O102" s="14">
        <f>('Project Data'!S102-'Project Data'!S101)/'Project Data'!S101</f>
        <v>-0.21656050955414013</v>
      </c>
      <c r="P102" s="14">
        <f>('Project Data'!T102-'Project Data'!T101)/'Project Data'!T101</f>
        <v>-0.10139165009940369</v>
      </c>
      <c r="Q102" s="14">
        <f>('Project Data'!U102-'Project Data'!U101)/'Project Data'!U101</f>
        <v>-3.6968576709796676E-2</v>
      </c>
      <c r="R102" s="14">
        <f>('Project Data'!V102-'Project Data'!V101)/'Project Data'!V101</f>
        <v>-0.05</v>
      </c>
      <c r="S102" s="14">
        <f>('Project Data'!W102-'Project Data'!W101)/'Project Data'!W101</f>
        <v>-3.1072298943948008E-2</v>
      </c>
      <c r="T102" s="14">
        <f>('Project Data'!X102-'Project Data'!X101)/'Project Data'!X101</f>
        <v>-0.1348314606741573</v>
      </c>
      <c r="U102" s="14">
        <f>('Project Data'!Y102-'Project Data'!Y101)/'Project Data'!Y101</f>
        <v>-8.1447963800905104E-2</v>
      </c>
      <c r="V102" s="14">
        <f>('Project Data'!Z102-'Project Data'!Z101)/'Project Data'!Z101</f>
        <v>-9.5049504950495051E-2</v>
      </c>
      <c r="W102" s="14">
        <f>('Project Data'!AA102-'Project Data'!AA101)/'Project Data'!AA101</f>
        <v>5.0993246566966598E-2</v>
      </c>
      <c r="X102" s="14">
        <f>('Project Data'!AB102-'Project Data'!AB101)/'Project Data'!AB101</f>
        <v>-3.3700583279325985E-2</v>
      </c>
      <c r="Y102" s="14">
        <f>('Project Data'!AC102-'Project Data'!AC101)/'Project Data'!AC101</f>
        <v>6.0283687943262408E-2</v>
      </c>
      <c r="Z102" s="14">
        <f>('Project Data'!AD102-'Project Data'!AD101)/'Project Data'!AD101</f>
        <v>-0.14960629921259844</v>
      </c>
      <c r="AA102" s="14">
        <f>('Project Data'!AE102-'Project Data'!AE101)/'Project Data'!AE101</f>
        <v>-5.3231939163497992E-2</v>
      </c>
      <c r="AB102" s="14">
        <f>('Project Data'!AF102-'Project Data'!AF101)/'Project Data'!AF101</f>
        <v>-1.948051948051948E-2</v>
      </c>
      <c r="AC102" s="14">
        <f>('Project Data'!AG102-'Project Data'!AG101)/'Project Data'!AG101</f>
        <v>-3.1192660550458717E-2</v>
      </c>
      <c r="AD102" s="14">
        <f>('Project Data'!AH102-'Project Data'!AH101)/'Project Data'!AH101</f>
        <v>-4.1322314049586896E-2</v>
      </c>
      <c r="AE102" s="14">
        <f>('Project Data'!AI102-'Project Data'!AI101)/'Project Data'!AI101</f>
        <v>-3.6181678214010776E-2</v>
      </c>
      <c r="AJ102" s="18"/>
    </row>
    <row r="103" spans="1:36" x14ac:dyDescent="0.25">
      <c r="A103" s="7">
        <v>44834</v>
      </c>
      <c r="B103" s="14">
        <f>('Project Data'!F103-'Project Data'!F102)/'Project Data'!F102</f>
        <v>-6.5764750093949637E-2</v>
      </c>
      <c r="C103" s="14">
        <f>('Project Data'!G103-'Project Data'!G102)/'Project Data'!G102</f>
        <v>-7.3985680190930908E-2</v>
      </c>
      <c r="D103" s="14">
        <f>('Project Data'!H103-'Project Data'!H102)/'Project Data'!H102</f>
        <v>1.804123711340206E-2</v>
      </c>
      <c r="E103" s="14">
        <f>('Project Data'!I103-'Project Data'!I102)/'Project Data'!I102</f>
        <v>-6.5198493190379597E-2</v>
      </c>
      <c r="F103" s="14">
        <f>('Project Data'!J103-'Project Data'!J102)/'Project Data'!J102</f>
        <v>-0.19867549668874171</v>
      </c>
      <c r="G103" s="14">
        <f>('Project Data'!K103-'Project Data'!K102)/'Project Data'!K102</f>
        <v>-6.5789473684210523E-2</v>
      </c>
      <c r="H103" s="14">
        <f>('Project Data'!L103-'Project Data'!L102)/'Project Data'!L102</f>
        <v>-5.1724137931034246E-2</v>
      </c>
      <c r="I103" s="14">
        <f>('Project Data'!M103-'Project Data'!M102)/'Project Data'!M102</f>
        <v>-0.14285714285714285</v>
      </c>
      <c r="J103" s="14">
        <f>('Project Data'!N103-'Project Data'!N102)/'Project Data'!N102</f>
        <v>-6.8181818181818177E-2</v>
      </c>
      <c r="K103" s="14">
        <f>('Project Data'!O103-'Project Data'!O102)/'Project Data'!O102</f>
        <v>-0.18852459016393441</v>
      </c>
      <c r="L103" s="14">
        <f>('Project Data'!P103-'Project Data'!P102)/'Project Data'!P102</f>
        <v>-0.136226034308779</v>
      </c>
      <c r="M103" s="14">
        <f>('Project Data'!Q103-'Project Data'!Q102)/'Project Data'!Q102</f>
        <v>-8.1300813008130191E-2</v>
      </c>
      <c r="N103" s="14">
        <f>('Project Data'!R103-'Project Data'!R102)/'Project Data'!R102</f>
        <v>-0.17395044735030971</v>
      </c>
      <c r="O103" s="14">
        <f>('Project Data'!S103-'Project Data'!S102)/'Project Data'!S102</f>
        <v>-0.16124661246612465</v>
      </c>
      <c r="P103" s="14">
        <f>('Project Data'!T103-'Project Data'!T102)/'Project Data'!T102</f>
        <v>-1.1061946902654742E-2</v>
      </c>
      <c r="Q103" s="14">
        <f>('Project Data'!U103-'Project Data'!U102)/'Project Data'!U102</f>
        <v>-8.4452975047984755E-2</v>
      </c>
      <c r="R103" s="14">
        <f>('Project Data'!V103-'Project Data'!V102)/'Project Data'!V102</f>
        <v>-0.20723684210526316</v>
      </c>
      <c r="S103" s="14">
        <f>('Project Data'!W103-'Project Data'!W102)/'Project Data'!W102</f>
        <v>2.6199958080067073E-2</v>
      </c>
      <c r="T103" s="14">
        <f>('Project Data'!X103-'Project Data'!X102)/'Project Data'!X102</f>
        <v>-9.0909090909090912E-2</v>
      </c>
      <c r="U103" s="14">
        <f>('Project Data'!Y103-'Project Data'!Y102)/'Project Data'!Y102</f>
        <v>-0.14285714285714274</v>
      </c>
      <c r="V103" s="14">
        <f>('Project Data'!Z103-'Project Data'!Z102)/'Project Data'!Z102</f>
        <v>-0.1487964989059081</v>
      </c>
      <c r="W103" s="14">
        <f>('Project Data'!AA103-'Project Data'!AA102)/'Project Data'!AA102</f>
        <v>-1.5913494976182295E-2</v>
      </c>
      <c r="X103" s="14">
        <f>('Project Data'!AB103-'Project Data'!AB102)/'Project Data'!AB102</f>
        <v>1.2743125419181758E-2</v>
      </c>
      <c r="Y103" s="14">
        <f>('Project Data'!AC103-'Project Data'!AC102)/'Project Data'!AC102</f>
        <v>-5.1839464882943144E-2</v>
      </c>
      <c r="Z103" s="14">
        <f>('Project Data'!AD103-'Project Data'!AD102)/'Project Data'!AD102</f>
        <v>-0.18518518518518517</v>
      </c>
      <c r="AA103" s="14">
        <f>('Project Data'!AE103-'Project Data'!AE102)/'Project Data'!AE102</f>
        <v>-0.16867469879518093</v>
      </c>
      <c r="AB103" s="14">
        <f>('Project Data'!AF103-'Project Data'!AF102)/'Project Data'!AF102</f>
        <v>1.0952623535404993E-2</v>
      </c>
      <c r="AC103" s="14">
        <f>('Project Data'!AG103-'Project Data'!AG102)/'Project Data'!AG102</f>
        <v>-0.15814393939393939</v>
      </c>
      <c r="AD103" s="14">
        <f>('Project Data'!AH103-'Project Data'!AH102)/'Project Data'!AH102</f>
        <v>-0.1293103448275861</v>
      </c>
      <c r="AE103" s="14">
        <f>('Project Data'!AI103-'Project Data'!AI102)/'Project Data'!AI102</f>
        <v>-8.0670926517571878E-2</v>
      </c>
      <c r="AJ103" s="18"/>
    </row>
    <row r="104" spans="1:36" x14ac:dyDescent="0.25">
      <c r="A104" s="7">
        <v>44865</v>
      </c>
      <c r="B104" s="14">
        <f>('Project Data'!F104-'Project Data'!F103)/'Project Data'!F103</f>
        <v>3.1174577634754626E-2</v>
      </c>
      <c r="C104" s="14">
        <f>('Project Data'!G104-'Project Data'!G103)/'Project Data'!G103</f>
        <v>7.7319587628865982E-2</v>
      </c>
      <c r="D104" s="14">
        <f>('Project Data'!H104-'Project Data'!H103)/'Project Data'!H103</f>
        <v>3.0379746835443037E-2</v>
      </c>
      <c r="E104" s="14">
        <f>('Project Data'!I104-'Project Data'!I103)/'Project Data'!I103</f>
        <v>6.4476131432114211E-2</v>
      </c>
      <c r="F104" s="14">
        <f>('Project Data'!J104-'Project Data'!J103)/'Project Data'!J103</f>
        <v>7.43801652892562E-2</v>
      </c>
      <c r="G104" s="14">
        <f>('Project Data'!K104-'Project Data'!K103)/'Project Data'!K103</f>
        <v>8.4507042253521125E-2</v>
      </c>
      <c r="H104" s="14">
        <f>('Project Data'!L104-'Project Data'!L103)/'Project Data'!L103</f>
        <v>-4.5454545454546745E-3</v>
      </c>
      <c r="I104" s="14">
        <f>('Project Data'!M104-'Project Data'!M103)/'Project Data'!M103</f>
        <v>7.8703703703703706E-2</v>
      </c>
      <c r="J104" s="14">
        <f>('Project Data'!N104-'Project Data'!N103)/'Project Data'!N103</f>
        <v>2.4390243902439025E-2</v>
      </c>
      <c r="K104" s="14">
        <f>('Project Data'!O104-'Project Data'!O103)/'Project Data'!O103</f>
        <v>7.0707070707070704E-2</v>
      </c>
      <c r="L104" s="14">
        <f>('Project Data'!P104-'Project Data'!P103)/'Project Data'!P103</f>
        <v>1.8691588785046863E-2</v>
      </c>
      <c r="M104" s="14">
        <f>('Project Data'!Q104-'Project Data'!Q103)/'Project Data'!Q103</f>
        <v>3.9823008849557653E-2</v>
      </c>
      <c r="N104" s="14">
        <f>('Project Data'!R104-'Project Data'!R103)/'Project Data'!R103</f>
        <v>2.6661112268277443E-2</v>
      </c>
      <c r="O104" s="14">
        <f>('Project Data'!S104-'Project Data'!S103)/'Project Data'!S103</f>
        <v>5.4119547657512118E-2</v>
      </c>
      <c r="P104" s="14">
        <f>('Project Data'!T104-'Project Data'!T103)/'Project Data'!T103</f>
        <v>-9.2841163310961969E-2</v>
      </c>
      <c r="Q104" s="14">
        <f>('Project Data'!U104-'Project Data'!U103)/'Project Data'!U103</f>
        <v>0.14046121593291419</v>
      </c>
      <c r="R104" s="14">
        <f>('Project Data'!V104-'Project Data'!V103)/'Project Data'!V103</f>
        <v>2.0746887966804978E-2</v>
      </c>
      <c r="S104" s="14">
        <f>('Project Data'!W104-'Project Data'!W103)/'Project Data'!W103</f>
        <v>-7.3325163398692814E-2</v>
      </c>
      <c r="T104" s="14">
        <f>('Project Data'!X104-'Project Data'!X103)/'Project Data'!X103</f>
        <v>0.11428571428571428</v>
      </c>
      <c r="U104" s="14">
        <f>('Project Data'!Y104-'Project Data'!Y103)/'Project Data'!Y103</f>
        <v>0.11494252873563218</v>
      </c>
      <c r="V104" s="14">
        <f>('Project Data'!Z104-'Project Data'!Z103)/'Project Data'!Z103</f>
        <v>7.7120822622107968E-3</v>
      </c>
      <c r="W104" s="14">
        <f>('Project Data'!AA104-'Project Data'!AA103)/'Project Data'!AA103</f>
        <v>6.7212509945637933E-2</v>
      </c>
      <c r="X104" s="14">
        <f>('Project Data'!AB104-'Project Data'!AB103)/'Project Data'!AB103</f>
        <v>3.3112582781456956E-2</v>
      </c>
      <c r="Y104" s="14">
        <f>('Project Data'!AC104-'Project Data'!AC103)/'Project Data'!AC103</f>
        <v>-8.2892416225749554E-2</v>
      </c>
      <c r="Z104" s="14">
        <f>('Project Data'!AD104-'Project Data'!AD103)/'Project Data'!AD103</f>
        <v>6.8181818181818177E-2</v>
      </c>
      <c r="AA104" s="14">
        <f>('Project Data'!AE104-'Project Data'!AE103)/'Project Data'!AE103</f>
        <v>3.8647342995169226E-2</v>
      </c>
      <c r="AB104" s="14">
        <f>('Project Data'!AF104-'Project Data'!AF103)/'Project Data'!AF103</f>
        <v>1.2597631645250692E-3</v>
      </c>
      <c r="AC104" s="14">
        <f>('Project Data'!AG104-'Project Data'!AG103)/'Project Data'!AG103</f>
        <v>5.6242969628796401E-2</v>
      </c>
      <c r="AD104" s="14">
        <f>('Project Data'!AH104-'Project Data'!AH103)/'Project Data'!AH103</f>
        <v>9.9009900990099011E-3</v>
      </c>
      <c r="AE104" s="14">
        <f>('Project Data'!AI104-'Project Data'!AI103)/'Project Data'!AI103</f>
        <v>0.11728931364031277</v>
      </c>
      <c r="AJ104" s="18"/>
    </row>
    <row r="105" spans="1:36" x14ac:dyDescent="0.25">
      <c r="A105" s="7">
        <v>44895</v>
      </c>
      <c r="B105" s="14">
        <f>('Project Data'!F105-'Project Data'!F104)/'Project Data'!F104</f>
        <v>8.894090111176127E-2</v>
      </c>
      <c r="C105" s="14">
        <f>('Project Data'!G105-'Project Data'!G104)/'Project Data'!G104</f>
        <v>6.220095693779918E-2</v>
      </c>
      <c r="D105" s="14">
        <f>('Project Data'!H105-'Project Data'!H104)/'Project Data'!H104</f>
        <v>1.1056511056511056E-2</v>
      </c>
      <c r="E105" s="14">
        <f>('Project Data'!I105-'Project Data'!I104)/'Project Data'!I104</f>
        <v>-1.2521840419336315E-2</v>
      </c>
      <c r="F105" s="14">
        <f>('Project Data'!J105-'Project Data'!J104)/'Project Data'!J104</f>
        <v>-6.9230769230769235E-2</v>
      </c>
      <c r="G105" s="14">
        <f>('Project Data'!K105-'Project Data'!K104)/'Project Data'!K104</f>
        <v>0.23376623376623376</v>
      </c>
      <c r="H105" s="14">
        <f>('Project Data'!L105-'Project Data'!L104)/'Project Data'!L104</f>
        <v>0.1004566210045662</v>
      </c>
      <c r="I105" s="14">
        <f>('Project Data'!M105-'Project Data'!M104)/'Project Data'!M104</f>
        <v>8.15450643776824E-2</v>
      </c>
      <c r="J105" s="14">
        <f>('Project Data'!N105-'Project Data'!N104)/'Project Data'!N104</f>
        <v>0.11904761904761904</v>
      </c>
      <c r="K105" s="14">
        <f>('Project Data'!O105-'Project Data'!O104)/'Project Data'!O104</f>
        <v>0.14150943396226415</v>
      </c>
      <c r="L105" s="14">
        <f>('Project Data'!P105-'Project Data'!P104)/'Project Data'!P104</f>
        <v>6.8807339449541149E-2</v>
      </c>
      <c r="M105" s="14">
        <f>('Project Data'!Q105-'Project Data'!Q104)/'Project Data'!Q104</f>
        <v>0.1148936170212766</v>
      </c>
      <c r="N105" s="14">
        <f>('Project Data'!R105-'Project Data'!R104)/'Project Data'!R104</f>
        <v>0.18482450801379591</v>
      </c>
      <c r="O105" s="14">
        <f>('Project Data'!S105-'Project Data'!S104)/'Project Data'!S104</f>
        <v>-2.528735632183908E-2</v>
      </c>
      <c r="P105" s="14">
        <f>('Project Data'!T105-'Project Data'!T104)/'Project Data'!T104</f>
        <v>0.20715166461159049</v>
      </c>
      <c r="Q105" s="14">
        <f>('Project Data'!U105-'Project Data'!U104)/'Project Data'!U104</f>
        <v>-5.5147058823529415E-3</v>
      </c>
      <c r="R105" s="14">
        <f>('Project Data'!V105-'Project Data'!V104)/'Project Data'!V104</f>
        <v>0.12398373983739837</v>
      </c>
      <c r="S105" s="14">
        <f>('Project Data'!W105-'Project Data'!W104)/'Project Data'!W104</f>
        <v>0.23098964073176106</v>
      </c>
      <c r="T105" s="14">
        <f>('Project Data'!X105-'Project Data'!X104)/'Project Data'!X104</f>
        <v>0.16666666666666666</v>
      </c>
      <c r="U105" s="14">
        <f>('Project Data'!Y105-'Project Data'!Y104)/'Project Data'!Y104</f>
        <v>0.14948453608247422</v>
      </c>
      <c r="V105" s="14">
        <f>('Project Data'!Z105-'Project Data'!Z104)/'Project Data'!Z104</f>
        <v>0.12755102040816327</v>
      </c>
      <c r="W105" s="14">
        <f>('Project Data'!AA105-'Project Data'!AA104)/'Project Data'!AA104</f>
        <v>1.7847176522528638E-2</v>
      </c>
      <c r="X105" s="14">
        <f>('Project Data'!AB105-'Project Data'!AB104)/'Project Data'!AB104</f>
        <v>1.858974358974359E-2</v>
      </c>
      <c r="Y105" s="14">
        <f>('Project Data'!AC105-'Project Data'!AC104)/'Project Data'!AC104</f>
        <v>0.18653846153846154</v>
      </c>
      <c r="Z105" s="14">
        <f>('Project Data'!AD105-'Project Data'!AD104)/'Project Data'!AD104</f>
        <v>9.5744680851063829E-2</v>
      </c>
      <c r="AA105" s="14">
        <f>('Project Data'!AE105-'Project Data'!AE104)/'Project Data'!AE104</f>
        <v>5.5813953488372092E-2</v>
      </c>
      <c r="AB105" s="14">
        <f>('Project Data'!AF105-'Project Data'!AF104)/'Project Data'!AF104</f>
        <v>4.2778057372924005E-2</v>
      </c>
      <c r="AC105" s="14">
        <f>('Project Data'!AG105-'Project Data'!AG104)/'Project Data'!AG104</f>
        <v>9.0521831735889249E-2</v>
      </c>
      <c r="AD105" s="14">
        <f>('Project Data'!AH105-'Project Data'!AH104)/'Project Data'!AH104</f>
        <v>-9.8039215686274508E-2</v>
      </c>
      <c r="AE105" s="14">
        <f>('Project Data'!AI105-'Project Data'!AI104)/'Project Data'!AI104</f>
        <v>4.6656298600311046E-3</v>
      </c>
      <c r="AJ105" s="18"/>
    </row>
    <row r="106" spans="1:36" x14ac:dyDescent="0.25">
      <c r="A106" s="7">
        <v>44925</v>
      </c>
      <c r="B106" s="14">
        <f>('Project Data'!F106-'Project Data'!F105)/'Project Data'!F105</f>
        <v>4.6569944474296977E-3</v>
      </c>
      <c r="C106" s="14">
        <f>('Project Data'!G106-'Project Data'!G105)/'Project Data'!G105</f>
        <v>-2.2522522522523802E-3</v>
      </c>
      <c r="D106" s="14">
        <f>('Project Data'!H106-'Project Data'!H105)/'Project Data'!H105</f>
        <v>4.0097205346294046E-2</v>
      </c>
      <c r="E106" s="14">
        <f>('Project Data'!I106-'Project Data'!I105)/'Project Data'!I105</f>
        <v>-3.2143910350928798E-2</v>
      </c>
      <c r="F106" s="14">
        <f>('Project Data'!J106-'Project Data'!J105)/'Project Data'!J105</f>
        <v>-7.4380165289256076E-2</v>
      </c>
      <c r="G106" s="14">
        <f>('Project Data'!K106-'Project Data'!K105)/'Project Data'!K105</f>
        <v>2.1052631578947368E-2</v>
      </c>
      <c r="H106" s="14">
        <f>('Project Data'!L106-'Project Data'!L105)/'Project Data'!L105</f>
        <v>-2.0746887966804978E-2</v>
      </c>
      <c r="I106" s="14">
        <f>('Project Data'!M106-'Project Data'!M105)/'Project Data'!M105</f>
        <v>-1.1904761904761791E-2</v>
      </c>
      <c r="J106" s="14">
        <f>('Project Data'!N106-'Project Data'!N105)/'Project Data'!N105</f>
        <v>-4.2553191489361701E-2</v>
      </c>
      <c r="K106" s="14">
        <f>('Project Data'!O106-'Project Data'!O105)/'Project Data'!O105</f>
        <v>1.6528925619834711E-2</v>
      </c>
      <c r="L106" s="14">
        <f>('Project Data'!P106-'Project Data'!P105)/'Project Data'!P105</f>
        <v>-1.6094420600858368E-2</v>
      </c>
      <c r="M106" s="14">
        <f>('Project Data'!Q106-'Project Data'!Q105)/'Project Data'!Q105</f>
        <v>1.1450381679389313E-2</v>
      </c>
      <c r="N106" s="14">
        <f>('Project Data'!R106-'Project Data'!R105)/'Project Data'!R105</f>
        <v>-5.8219178082191785E-3</v>
      </c>
      <c r="O106" s="14">
        <f>('Project Data'!S106-'Project Data'!S105)/'Project Data'!S105</f>
        <v>-4.3238993710691821E-2</v>
      </c>
      <c r="P106" s="14">
        <f>('Project Data'!T106-'Project Data'!T105)/'Project Data'!T105</f>
        <v>0.15117466802860074</v>
      </c>
      <c r="Q106" s="14">
        <f>('Project Data'!U106-'Project Data'!U105)/'Project Data'!U105</f>
        <v>-6.0998151571164512E-2</v>
      </c>
      <c r="R106" s="14">
        <f>('Project Data'!V106-'Project Data'!V105)/'Project Data'!V105</f>
        <v>-7.5949367088607486E-2</v>
      </c>
      <c r="S106" s="14">
        <f>('Project Data'!W106-'Project Data'!W105)/'Project Data'!W105</f>
        <v>3.8137869292748434E-2</v>
      </c>
      <c r="T106" s="14">
        <f>('Project Data'!X106-'Project Data'!X105)/'Project Data'!X105</f>
        <v>2.197802197802198E-2</v>
      </c>
      <c r="U106" s="14">
        <f>('Project Data'!Y106-'Project Data'!Y105)/'Project Data'!Y105</f>
        <v>-2.2421524663677004E-2</v>
      </c>
      <c r="V106" s="14">
        <f>('Project Data'!Z106-'Project Data'!Z105)/'Project Data'!Z105</f>
        <v>-1.3574660633484035E-2</v>
      </c>
      <c r="W106" s="14">
        <f>('Project Data'!AA106-'Project Data'!AA105)/'Project Data'!AA105</f>
        <v>-3.860806370432808E-2</v>
      </c>
      <c r="X106" s="14">
        <f>('Project Data'!AB106-'Project Data'!AB105)/'Project Data'!AB105</f>
        <v>5.6639395846444307E-3</v>
      </c>
      <c r="Y106" s="14">
        <f>('Project Data'!AC106-'Project Data'!AC105)/'Project Data'!AC105</f>
        <v>8.1037277147487843E-3</v>
      </c>
      <c r="Z106" s="14">
        <f>('Project Data'!AD106-'Project Data'!AD105)/'Project Data'!AD105</f>
        <v>-9.7087378640776691E-3</v>
      </c>
      <c r="AA106" s="14">
        <f>('Project Data'!AE106-'Project Data'!AE105)/'Project Data'!AE105</f>
        <v>-1.321585903083688E-2</v>
      </c>
      <c r="AB106" s="14">
        <f>('Project Data'!AF106-'Project Data'!AF105)/'Project Data'!AF105</f>
        <v>9.1698841698841706E-3</v>
      </c>
      <c r="AC106" s="14">
        <f>('Project Data'!AG106-'Project Data'!AG105)/'Project Data'!AG105</f>
        <v>-3.22265625E-2</v>
      </c>
      <c r="AD106" s="14">
        <f>('Project Data'!AH106-'Project Data'!AH105)/'Project Data'!AH105</f>
        <v>-8.6956521739130432E-2</v>
      </c>
      <c r="AE106" s="14">
        <f>('Project Data'!AI106-'Project Data'!AI105)/'Project Data'!AI105</f>
        <v>-5.4179566563467493E-3</v>
      </c>
      <c r="AJ106" s="18"/>
    </row>
    <row r="107" spans="1:36" x14ac:dyDescent="0.25">
      <c r="A107" s="7">
        <v>44957</v>
      </c>
      <c r="B107" s="14">
        <f>('Project Data'!F107-'Project Data'!F106)/'Project Data'!F106</f>
        <v>-5.5981458370476023E-2</v>
      </c>
      <c r="C107" s="14">
        <f>('Project Data'!G107-'Project Data'!G106)/'Project Data'!G106</f>
        <v>2.9345372460496486E-2</v>
      </c>
      <c r="D107" s="14">
        <f>('Project Data'!H107-'Project Data'!H106)/'Project Data'!H106</f>
        <v>1.1682242990654205E-3</v>
      </c>
      <c r="E107" s="14">
        <f>('Project Data'!I107-'Project Data'!I106)/'Project Data'!I106</f>
        <v>-5.6672760511882997E-2</v>
      </c>
      <c r="F107" s="14">
        <f>('Project Data'!J107-'Project Data'!J106)/'Project Data'!J106</f>
        <v>0.11607142857142844</v>
      </c>
      <c r="G107" s="14">
        <f>('Project Data'!K107-'Project Data'!K106)/'Project Data'!K106</f>
        <v>4.1237113402061855E-2</v>
      </c>
      <c r="H107" s="14">
        <f>('Project Data'!L107-'Project Data'!L106)/'Project Data'!L106</f>
        <v>0.18220338983050846</v>
      </c>
      <c r="I107" s="14">
        <f>('Project Data'!M107-'Project Data'!M106)/'Project Data'!M106</f>
        <v>2.0080321285140444E-2</v>
      </c>
      <c r="J107" s="14">
        <f>('Project Data'!N107-'Project Data'!N106)/'Project Data'!N106</f>
        <v>0.17777777777777778</v>
      </c>
      <c r="K107" s="14">
        <f>('Project Data'!O107-'Project Data'!O106)/'Project Data'!O106</f>
        <v>0.18699186991869918</v>
      </c>
      <c r="L107" s="14">
        <f>('Project Data'!P107-'Project Data'!P106)/'Project Data'!P106</f>
        <v>2.7262813522355506E-2</v>
      </c>
      <c r="M107" s="14">
        <f>('Project Data'!Q107-'Project Data'!Q106)/'Project Data'!Q106</f>
        <v>0.16226415094339622</v>
      </c>
      <c r="N107" s="14">
        <f>('Project Data'!R107-'Project Data'!R106)/'Project Data'!R106</f>
        <v>0.13985532208060641</v>
      </c>
      <c r="O107" s="14">
        <f>('Project Data'!S107-'Project Data'!S106)/'Project Data'!S106</f>
        <v>0.16023007395234182</v>
      </c>
      <c r="P107" s="14">
        <f>('Project Data'!T107-'Project Data'!T106)/'Project Data'!T106</f>
        <v>0.18899733806566105</v>
      </c>
      <c r="Q107" s="14">
        <f>('Project Data'!U107-'Project Data'!U106)/'Project Data'!U106</f>
        <v>-3.3464566929133861E-2</v>
      </c>
      <c r="R107" s="14">
        <f>('Project Data'!V107-'Project Data'!V106)/'Project Data'!V106</f>
        <v>0.14872798434442258</v>
      </c>
      <c r="S107" s="14">
        <f>('Project Data'!W107-'Project Data'!W106)/'Project Data'!W106</f>
        <v>8.9858571921352187E-2</v>
      </c>
      <c r="T107" s="14">
        <f>('Project Data'!X107-'Project Data'!X106)/'Project Data'!X106</f>
        <v>0.13978494623655913</v>
      </c>
      <c r="U107" s="14">
        <f>('Project Data'!Y107-'Project Data'!Y106)/'Project Data'!Y106</f>
        <v>0.2064220183486237</v>
      </c>
      <c r="V107" s="14">
        <f>('Project Data'!Z107-'Project Data'!Z106)/'Project Data'!Z106</f>
        <v>9.6330275229357651E-2</v>
      </c>
      <c r="W107" s="14">
        <f>('Project Data'!AA107-'Project Data'!AA106)/'Project Data'!AA106</f>
        <v>1.264982293652947E-2</v>
      </c>
      <c r="X107" s="14">
        <f>('Project Data'!AB107-'Project Data'!AB106)/'Project Data'!AB106</f>
        <v>8.0725907384230286E-2</v>
      </c>
      <c r="Y107" s="14">
        <f>('Project Data'!AC107-'Project Data'!AC106)/'Project Data'!AC106</f>
        <v>9.1639871382636656E-2</v>
      </c>
      <c r="Z107" s="14">
        <f>('Project Data'!AD107-'Project Data'!AD106)/'Project Data'!AD106</f>
        <v>0.14705882352941177</v>
      </c>
      <c r="AA107" s="14">
        <f>('Project Data'!AE107-'Project Data'!AE106)/'Project Data'!AE106</f>
        <v>9.8214285714285574E-2</v>
      </c>
      <c r="AB107" s="14">
        <f>('Project Data'!AF107-'Project Data'!AF106)/'Project Data'!AF106</f>
        <v>-1.7455762792922047E-2</v>
      </c>
      <c r="AC107" s="14">
        <f>('Project Data'!AG107-'Project Data'!AG106)/'Project Data'!AG106</f>
        <v>6.7608476286579219E-2</v>
      </c>
      <c r="AD107" s="14">
        <f>('Project Data'!AH107-'Project Data'!AH106)/'Project Data'!AH106</f>
        <v>0.10714285714285714</v>
      </c>
      <c r="AE107" s="14">
        <f>('Project Data'!AI107-'Project Data'!AI106)/'Project Data'!AI106</f>
        <v>0.18326848249027236</v>
      </c>
      <c r="AJ107" s="18"/>
    </row>
    <row r="108" spans="1:36" x14ac:dyDescent="0.25">
      <c r="A108" s="7">
        <v>44985</v>
      </c>
      <c r="B108" s="14">
        <f>('Project Data'!F108-'Project Data'!F107)/'Project Data'!F107</f>
        <v>2.7384324834749764E-2</v>
      </c>
      <c r="C108" s="14">
        <f>('Project Data'!G108-'Project Data'!G107)/'Project Data'!G107</f>
        <v>-2.1929824561403386E-2</v>
      </c>
      <c r="D108" s="14">
        <f>('Project Data'!H108-'Project Data'!H107)/'Project Data'!H107</f>
        <v>4.7841306884480746E-2</v>
      </c>
      <c r="E108" s="14">
        <f>('Project Data'!I108-'Project Data'!I107)/'Project Data'!I107</f>
        <v>1.5180878552971577E-2</v>
      </c>
      <c r="F108" s="14">
        <f>('Project Data'!J108-'Project Data'!J107)/'Project Data'!J107</f>
        <v>0.112</v>
      </c>
      <c r="G108" s="14">
        <f>('Project Data'!K108-'Project Data'!K107)/'Project Data'!K107</f>
        <v>3.9603960396039604E-2</v>
      </c>
      <c r="H108" s="14">
        <f>('Project Data'!L108-'Project Data'!L107)/'Project Data'!L107</f>
        <v>2.8673835125448029E-2</v>
      </c>
      <c r="I108" s="14">
        <f>('Project Data'!M108-'Project Data'!M107)/'Project Data'!M107</f>
        <v>7.874015748031496E-3</v>
      </c>
      <c r="J108" s="14">
        <f>('Project Data'!N108-'Project Data'!N107)/'Project Data'!N107</f>
        <v>0</v>
      </c>
      <c r="K108" s="14">
        <f>('Project Data'!O108-'Project Data'!O107)/'Project Data'!O107</f>
        <v>9.5890410958904104E-2</v>
      </c>
      <c r="L108" s="14">
        <f>('Project Data'!P108-'Project Data'!P107)/'Project Data'!P107</f>
        <v>2.2292993630573368E-2</v>
      </c>
      <c r="M108" s="14">
        <f>('Project Data'!Q108-'Project Data'!Q107)/'Project Data'!Q107</f>
        <v>-5.1948051948051951E-2</v>
      </c>
      <c r="N108" s="14">
        <f>('Project Data'!R108-'Project Data'!R107)/'Project Data'!R107</f>
        <v>3.3847083711090825E-2</v>
      </c>
      <c r="O108" s="14">
        <f>('Project Data'!S108-'Project Data'!S107)/'Project Data'!S107</f>
        <v>2.8328611898016998E-2</v>
      </c>
      <c r="P108" s="14">
        <f>('Project Data'!T108-'Project Data'!T107)/'Project Data'!T107</f>
        <v>-5.2985074626865671E-2</v>
      </c>
      <c r="Q108" s="14">
        <f>('Project Data'!U108-'Project Data'!U107)/'Project Data'!U107</f>
        <v>4.2769857433808553E-2</v>
      </c>
      <c r="R108" s="14">
        <f>('Project Data'!V108-'Project Data'!V107)/'Project Data'!V107</f>
        <v>-4.4293015332197615E-2</v>
      </c>
      <c r="S108" s="14">
        <f>('Project Data'!W108-'Project Data'!W107)/'Project Data'!W107</f>
        <v>-9.6059503085931322E-2</v>
      </c>
      <c r="T108" s="14">
        <f>('Project Data'!X108-'Project Data'!X107)/'Project Data'!X107</f>
        <v>0.36792452830188677</v>
      </c>
      <c r="U108" s="14">
        <f>('Project Data'!Y108-'Project Data'!Y107)/'Project Data'!Y107</f>
        <v>1.9011406844106463E-2</v>
      </c>
      <c r="V108" s="14">
        <f>('Project Data'!Z108-'Project Data'!Z107)/'Project Data'!Z107</f>
        <v>3.9748953974895397E-2</v>
      </c>
      <c r="W108" s="14">
        <f>('Project Data'!AA108-'Project Data'!AA107)/'Project Data'!AA107</f>
        <v>6.2005077422283492E-2</v>
      </c>
      <c r="X108" s="14">
        <f>('Project Data'!AB108-'Project Data'!AB107)/'Project Data'!AB107</f>
        <v>2.0845396641574986E-2</v>
      </c>
      <c r="Y108" s="14">
        <f>('Project Data'!AC108-'Project Data'!AC107)/'Project Data'!AC107</f>
        <v>0.15463917525773196</v>
      </c>
      <c r="Z108" s="14">
        <f>('Project Data'!AD108-'Project Data'!AD107)/'Project Data'!AD107</f>
        <v>5.128205128205128E-2</v>
      </c>
      <c r="AA108" s="14">
        <f>('Project Data'!AE108-'Project Data'!AE107)/'Project Data'!AE107</f>
        <v>3.6585365853658423E-2</v>
      </c>
      <c r="AB108" s="14">
        <f>('Project Data'!AF108-'Project Data'!AF107)/'Project Data'!AF107</f>
        <v>6.5709418349963493E-3</v>
      </c>
      <c r="AC108" s="14">
        <f>('Project Data'!AG108-'Project Data'!AG107)/'Project Data'!AG107</f>
        <v>-3.780718336483932E-2</v>
      </c>
      <c r="AD108" s="14">
        <f>('Project Data'!AH108-'Project Data'!AH107)/'Project Data'!AH107</f>
        <v>7.5268817204301078E-2</v>
      </c>
      <c r="AE108" s="14">
        <f>('Project Data'!AI108-'Project Data'!AI107)/'Project Data'!AI107</f>
        <v>1.5784281486353174E-2</v>
      </c>
      <c r="AJ108" s="18"/>
    </row>
    <row r="109" spans="1:36" x14ac:dyDescent="0.25">
      <c r="A109" s="7">
        <v>45016</v>
      </c>
      <c r="B109" s="14">
        <f>('Project Data'!F109-'Project Data'!F108)/'Project Data'!F108</f>
        <v>3.2352941176470591E-2</v>
      </c>
      <c r="C109" s="14">
        <f>('Project Data'!G109-'Project Data'!G108)/'Project Data'!G108</f>
        <v>-9.417040358744394E-2</v>
      </c>
      <c r="D109" s="14">
        <f>('Project Data'!H109-'Project Data'!H108)/'Project Data'!H108</f>
        <v>9.4654788418708238E-2</v>
      </c>
      <c r="E109" s="14">
        <f>('Project Data'!I109-'Project Data'!I108)/'Project Data'!I108</f>
        <v>-9.6404708876869236E-2</v>
      </c>
      <c r="F109" s="14">
        <f>('Project Data'!J109-'Project Data'!J108)/'Project Data'!J108</f>
        <v>5.0359712230215826E-2</v>
      </c>
      <c r="G109" s="14">
        <f>('Project Data'!K109-'Project Data'!K108)/'Project Data'!K108</f>
        <v>9.5238095238095247E-3</v>
      </c>
      <c r="H109" s="14">
        <f>('Project Data'!L109-'Project Data'!L108)/'Project Data'!L108</f>
        <v>-9.0592334494773524E-2</v>
      </c>
      <c r="I109" s="14">
        <f>('Project Data'!M109-'Project Data'!M108)/'Project Data'!M108</f>
        <v>-6.640625E-2</v>
      </c>
      <c r="J109" s="14">
        <f>('Project Data'!N109-'Project Data'!N108)/'Project Data'!N108</f>
        <v>-9.4339622641509441E-2</v>
      </c>
      <c r="K109" s="14">
        <f>('Project Data'!O109-'Project Data'!O108)/'Project Data'!O108</f>
        <v>4.3749999999999997E-2</v>
      </c>
      <c r="L109" s="14">
        <f>('Project Data'!P109-'Project Data'!P108)/'Project Data'!P108</f>
        <v>4.6728971962616696E-2</v>
      </c>
      <c r="M109" s="14">
        <f>('Project Data'!Q109-'Project Data'!Q108)/'Project Data'!Q108</f>
        <v>-9.5890410958904104E-2</v>
      </c>
      <c r="N109" s="14">
        <f>('Project Data'!R109-'Project Data'!R108)/'Project Data'!R108</f>
        <v>-3.9462145571470333E-2</v>
      </c>
      <c r="O109" s="14">
        <f>('Project Data'!S109-'Project Data'!S108)/'Project Data'!S108</f>
        <v>-0.13498622589531681</v>
      </c>
      <c r="P109" s="14">
        <f>('Project Data'!T109-'Project Data'!T108)/'Project Data'!T108</f>
        <v>-0.13159968479117415</v>
      </c>
      <c r="Q109" s="14">
        <f>('Project Data'!U109-'Project Data'!U108)/'Project Data'!U108</f>
        <v>0.15625</v>
      </c>
      <c r="R109" s="14">
        <f>('Project Data'!V109-'Project Data'!V108)/'Project Data'!V108</f>
        <v>3.5650623885918001E-3</v>
      </c>
      <c r="S109" s="14">
        <f>('Project Data'!W109-'Project Data'!W108)/'Project Data'!W108</f>
        <v>-4.0966386554621849E-2</v>
      </c>
      <c r="T109" s="14">
        <f>('Project Data'!X109-'Project Data'!X108)/'Project Data'!X108</f>
        <v>2.7586206896551724E-2</v>
      </c>
      <c r="U109" s="14">
        <f>('Project Data'!Y109-'Project Data'!Y108)/'Project Data'!Y108</f>
        <v>4.1044776119402986E-2</v>
      </c>
      <c r="V109" s="14">
        <f>('Project Data'!Z109-'Project Data'!Z108)/'Project Data'!Z108</f>
        <v>-7.444668008048301E-2</v>
      </c>
      <c r="W109" s="14">
        <f>('Project Data'!AA109-'Project Data'!AA108)/'Project Data'!AA108</f>
        <v>-7.8759478841800137E-2</v>
      </c>
      <c r="X109" s="14">
        <f>('Project Data'!AB109-'Project Data'!AB108)/'Project Data'!AB108</f>
        <v>-2.6659103800340329E-2</v>
      </c>
      <c r="Y109" s="14">
        <f>('Project Data'!AC109-'Project Data'!AC108)/'Project Data'!AC108</f>
        <v>-0.21683673469387754</v>
      </c>
      <c r="Z109" s="14">
        <f>('Project Data'!AD109-'Project Data'!AD108)/'Project Data'!AD108</f>
        <v>-3.2520325203252036E-2</v>
      </c>
      <c r="AA109" s="14">
        <f>('Project Data'!AE109-'Project Data'!AE108)/'Project Data'!AE108</f>
        <v>4.3137254901960902E-2</v>
      </c>
      <c r="AB109" s="14">
        <f>('Project Data'!AF109-'Project Data'!AF108)/'Project Data'!AF108</f>
        <v>1.3056092843326886E-2</v>
      </c>
      <c r="AC109" s="14">
        <f>('Project Data'!AG109-'Project Data'!AG108)/'Project Data'!AG108</f>
        <v>4.1257367387033402E-2</v>
      </c>
      <c r="AD109" s="14">
        <f>('Project Data'!AH109-'Project Data'!AH108)/'Project Data'!AH108</f>
        <v>-0.11</v>
      </c>
      <c r="AE109" s="14">
        <f>('Project Data'!AI109-'Project Data'!AI108)/'Project Data'!AI108</f>
        <v>-3.3020394949821952E-2</v>
      </c>
      <c r="AJ109" s="18"/>
    </row>
    <row r="110" spans="1:36" x14ac:dyDescent="0.25">
      <c r="A110" s="7">
        <v>45044</v>
      </c>
      <c r="B110" s="14">
        <f>('Project Data'!F110-'Project Data'!F109)/'Project Data'!F109</f>
        <v>4.5762108262108261E-2</v>
      </c>
      <c r="C110" s="14">
        <f>('Project Data'!G110-'Project Data'!G109)/'Project Data'!G109</f>
        <v>4.7029702970297169E-2</v>
      </c>
      <c r="D110" s="14">
        <f>('Project Data'!H110-'Project Data'!H109)/'Project Data'!H109</f>
        <v>3.1536113936927769E-2</v>
      </c>
      <c r="E110" s="14">
        <f>('Project Data'!I110-'Project Data'!I109)/'Project Data'!I109</f>
        <v>3.0633802816901409E-2</v>
      </c>
      <c r="F110" s="14">
        <f>('Project Data'!J110-'Project Data'!J109)/'Project Data'!J109</f>
        <v>8.9041095890410954E-2</v>
      </c>
      <c r="G110" s="14">
        <f>('Project Data'!K110-'Project Data'!K109)/'Project Data'!K109</f>
        <v>8.4905660377358361E-2</v>
      </c>
      <c r="H110" s="14">
        <f>('Project Data'!L110-'Project Data'!L109)/'Project Data'!L109</f>
        <v>-1.532567049808429E-2</v>
      </c>
      <c r="I110" s="14">
        <f>('Project Data'!M110-'Project Data'!M109)/'Project Data'!M109</f>
        <v>-2.0920502092050208E-2</v>
      </c>
      <c r="J110" s="14">
        <f>('Project Data'!N110-'Project Data'!N109)/'Project Data'!N109</f>
        <v>0</v>
      </c>
      <c r="K110" s="14">
        <f>('Project Data'!O110-'Project Data'!O109)/'Project Data'!O109</f>
        <v>-1.7964071856287425E-2</v>
      </c>
      <c r="L110" s="14">
        <f>('Project Data'!P110-'Project Data'!P109)/'Project Data'!P109</f>
        <v>4.3650793650793648E-2</v>
      </c>
      <c r="M110" s="14">
        <f>('Project Data'!Q110-'Project Data'!Q109)/'Project Data'!Q109</f>
        <v>-7.575757575757576E-3</v>
      </c>
      <c r="N110" s="14">
        <f>('Project Data'!R110-'Project Data'!R109)/'Project Data'!R109</f>
        <v>2.5562994522215599E-2</v>
      </c>
      <c r="O110" s="14">
        <f>('Project Data'!S110-'Project Data'!S109)/'Project Data'!S109</f>
        <v>4.6178343949044583E-2</v>
      </c>
      <c r="P110" s="14">
        <f>('Project Data'!T110-'Project Data'!T109)/'Project Data'!T109</f>
        <v>9.8911070780399277E-2</v>
      </c>
      <c r="Q110" s="14">
        <f>('Project Data'!U110-'Project Data'!U109)/'Project Data'!U109</f>
        <v>6.7567567567567571E-2</v>
      </c>
      <c r="R110" s="14">
        <f>('Project Data'!V110-'Project Data'!V109)/'Project Data'!V109</f>
        <v>1.9538188277087035E-2</v>
      </c>
      <c r="S110" s="14">
        <f>('Project Data'!W110-'Project Data'!W109)/'Project Data'!W109</f>
        <v>-7.8313253012048195E-2</v>
      </c>
      <c r="T110" s="14">
        <f>('Project Data'!X110-'Project Data'!X109)/'Project Data'!X109</f>
        <v>2.0134228187919462E-2</v>
      </c>
      <c r="U110" s="14">
        <f>('Project Data'!Y110-'Project Data'!Y109)/'Project Data'!Y109</f>
        <v>-1.0752688172043012E-2</v>
      </c>
      <c r="V110" s="14">
        <f>('Project Data'!Z110-'Project Data'!Z109)/'Project Data'!Z109</f>
        <v>5.6521739130435039E-2</v>
      </c>
      <c r="W110" s="14">
        <f>('Project Data'!AA110-'Project Data'!AA109)/'Project Data'!AA109</f>
        <v>5.997387957107482E-2</v>
      </c>
      <c r="X110" s="14">
        <f>('Project Data'!AB110-'Project Data'!AB109)/'Project Data'!AB109</f>
        <v>-2.0396270396270528E-2</v>
      </c>
      <c r="Y110" s="14">
        <f>('Project Data'!AC110-'Project Data'!AC109)/'Project Data'!AC109</f>
        <v>2.2801302931596091E-2</v>
      </c>
      <c r="Z110" s="14">
        <f>('Project Data'!AD110-'Project Data'!AD109)/'Project Data'!AD109</f>
        <v>7.5630252100840331E-2</v>
      </c>
      <c r="AA110" s="14">
        <f>('Project Data'!AE110-'Project Data'!AE109)/'Project Data'!AE109</f>
        <v>5.6390977443609019E-2</v>
      </c>
      <c r="AB110" s="14">
        <f>('Project Data'!AF110-'Project Data'!AF109)/'Project Data'!AF109</f>
        <v>5.8949880668257758E-2</v>
      </c>
      <c r="AC110" s="14">
        <f>('Project Data'!AG110-'Project Data'!AG109)/'Project Data'!AG109</f>
        <v>2.0754716981132074E-2</v>
      </c>
      <c r="AD110" s="14">
        <f>('Project Data'!AH110-'Project Data'!AH109)/'Project Data'!AH109</f>
        <v>7.8651685393258425E-2</v>
      </c>
      <c r="AE110" s="14">
        <f>('Project Data'!AI110-'Project Data'!AI109)/'Project Data'!AI109</f>
        <v>8.7043856712420486E-2</v>
      </c>
      <c r="AJ110" s="18"/>
    </row>
    <row r="111" spans="1:36" x14ac:dyDescent="0.25">
      <c r="A111" s="7">
        <v>45077</v>
      </c>
      <c r="B111" s="14">
        <f>('Project Data'!F111-'Project Data'!F110)/'Project Data'!F110</f>
        <v>-7.3216414098416479E-3</v>
      </c>
      <c r="C111" s="14">
        <f>('Project Data'!G111-'Project Data'!G110)/'Project Data'!G110</f>
        <v>-6.8557919621749536E-2</v>
      </c>
      <c r="D111" s="14">
        <f>('Project Data'!H111-'Project Data'!H110)/'Project Data'!H110</f>
        <v>-8.481262327416185E-2</v>
      </c>
      <c r="E111" s="14">
        <f>('Project Data'!I111-'Project Data'!I110)/'Project Data'!I110</f>
        <v>-0.12743423300307483</v>
      </c>
      <c r="F111" s="14">
        <f>('Project Data'!J111-'Project Data'!J110)/'Project Data'!J110</f>
        <v>-7.5471698113207544E-2</v>
      </c>
      <c r="G111" s="14">
        <f>('Project Data'!K111-'Project Data'!K110)/'Project Data'!K110</f>
        <v>2.6086956521739257E-2</v>
      </c>
      <c r="H111" s="14">
        <f>('Project Data'!L111-'Project Data'!L110)/'Project Data'!L110</f>
        <v>-0.10116731517509728</v>
      </c>
      <c r="I111" s="14">
        <f>('Project Data'!M111-'Project Data'!M110)/'Project Data'!M110</f>
        <v>-2.5641025641025762E-2</v>
      </c>
      <c r="J111" s="14">
        <f>('Project Data'!N111-'Project Data'!N110)/'Project Data'!N110</f>
        <v>-8.3333333333333329E-2</v>
      </c>
      <c r="K111" s="14">
        <f>('Project Data'!O111-'Project Data'!O110)/'Project Data'!O110</f>
        <v>9.1463414634146339E-2</v>
      </c>
      <c r="L111" s="14">
        <f>('Project Data'!P111-'Project Data'!P110)/'Project Data'!P110</f>
        <v>-3.3269961977186312E-2</v>
      </c>
      <c r="M111" s="14">
        <f>('Project Data'!Q111-'Project Data'!Q110)/'Project Data'!Q110</f>
        <v>-7.6335877862595417E-3</v>
      </c>
      <c r="N111" s="14">
        <f>('Project Data'!R111-'Project Data'!R110)/'Project Data'!R110</f>
        <v>-5.8456973293768671E-2</v>
      </c>
      <c r="O111" s="14">
        <f>('Project Data'!S111-'Project Data'!S110)/'Project Data'!S110</f>
        <v>-8.5235920852359204E-2</v>
      </c>
      <c r="P111" s="14">
        <f>('Project Data'!T111-'Project Data'!T110)/'Project Data'!T110</f>
        <v>-0.12799339388934763</v>
      </c>
      <c r="Q111" s="14">
        <f>('Project Data'!U111-'Project Data'!U110)/'Project Data'!U110</f>
        <v>1.1075949367088608E-2</v>
      </c>
      <c r="R111" s="14">
        <f>('Project Data'!V111-'Project Data'!V110)/'Project Data'!V110</f>
        <v>-8.7108013937282236E-2</v>
      </c>
      <c r="S111" s="14">
        <f>('Project Data'!W111-'Project Data'!W110)/'Project Data'!W110</f>
        <v>-5.2881758764111705E-2</v>
      </c>
      <c r="T111" s="14">
        <f>('Project Data'!X111-'Project Data'!X110)/'Project Data'!X110</f>
        <v>-5.921052631578947E-2</v>
      </c>
      <c r="U111" s="14">
        <f>('Project Data'!Y111-'Project Data'!Y110)/'Project Data'!Y110</f>
        <v>-1.8115942028985508E-2</v>
      </c>
      <c r="V111" s="14">
        <f>('Project Data'!Z111-'Project Data'!Z110)/'Project Data'!Z110</f>
        <v>-6.1728395061728621E-2</v>
      </c>
      <c r="W111" s="14">
        <f>('Project Data'!AA111-'Project Data'!AA110)/'Project Data'!AA110</f>
        <v>-8.6905418112253024E-2</v>
      </c>
      <c r="X111" s="14">
        <f>('Project Data'!AB111-'Project Data'!AB110)/'Project Data'!AB110</f>
        <v>-4.4616299821534804E-2</v>
      </c>
      <c r="Y111" s="14">
        <f>('Project Data'!AC111-'Project Data'!AC110)/'Project Data'!AC110</f>
        <v>9.5541401273885346E-3</v>
      </c>
      <c r="Z111" s="14">
        <f>('Project Data'!AD111-'Project Data'!AD110)/'Project Data'!AD110</f>
        <v>-0.10937500000000011</v>
      </c>
      <c r="AA111" s="14">
        <f>('Project Data'!AE111-'Project Data'!AE110)/'Project Data'!AE110</f>
        <v>-7.1174377224199295E-2</v>
      </c>
      <c r="AB111" s="14">
        <f>('Project Data'!AF111-'Project Data'!AF110)/'Project Data'!AF110</f>
        <v>-9.1954022988505746E-2</v>
      </c>
      <c r="AC111" s="14">
        <f>('Project Data'!AG111-'Project Data'!AG110)/'Project Data'!AG110</f>
        <v>-6.3770794824399152E-2</v>
      </c>
      <c r="AD111" s="14">
        <f>('Project Data'!AH111-'Project Data'!AH110)/'Project Data'!AH110</f>
        <v>-0.20833333333333334</v>
      </c>
      <c r="AE111" s="14">
        <f>('Project Data'!AI111-'Project Data'!AI110)/'Project Data'!AI110</f>
        <v>1.2011087157376039E-2</v>
      </c>
      <c r="AJ111" s="18"/>
    </row>
    <row r="112" spans="1:36" x14ac:dyDescent="0.25">
      <c r="A112" s="7">
        <v>45107</v>
      </c>
      <c r="B112" s="14">
        <f>('Project Data'!F112-'Project Data'!F111)/'Project Data'!F111</f>
        <v>-3.293310463121784E-2</v>
      </c>
      <c r="C112" s="14">
        <f>('Project Data'!G112-'Project Data'!G111)/'Project Data'!G111</f>
        <v>2.5380710659898475E-3</v>
      </c>
      <c r="D112" s="14">
        <f>('Project Data'!H112-'Project Data'!H111)/'Project Data'!H111</f>
        <v>-1.0775862068964294E-3</v>
      </c>
      <c r="E112" s="14">
        <f>('Project Data'!I112-'Project Data'!I111)/'Project Data'!I111</f>
        <v>2.1143304620203602E-2</v>
      </c>
      <c r="F112" s="14">
        <f>('Project Data'!J112-'Project Data'!J111)/'Project Data'!J111</f>
        <v>-0.17006802721088435</v>
      </c>
      <c r="G112" s="14">
        <f>('Project Data'!K112-'Project Data'!K111)/'Project Data'!K111</f>
        <v>5.0847457627118647E-2</v>
      </c>
      <c r="H112" s="14">
        <f>('Project Data'!L112-'Project Data'!L111)/'Project Data'!L111</f>
        <v>4.3290043290042058E-3</v>
      </c>
      <c r="I112" s="14">
        <f>('Project Data'!M112-'Project Data'!M111)/'Project Data'!M111</f>
        <v>-4.3859649122805775E-3</v>
      </c>
      <c r="J112" s="14">
        <f>('Project Data'!N112-'Project Data'!N111)/'Project Data'!N111</f>
        <v>0</v>
      </c>
      <c r="K112" s="14">
        <f>('Project Data'!O112-'Project Data'!O111)/'Project Data'!O111</f>
        <v>7.8212290502793297E-2</v>
      </c>
      <c r="L112" s="14">
        <f>('Project Data'!P112-'Project Data'!P111)/'Project Data'!P111</f>
        <v>-5.9980334316617499E-2</v>
      </c>
      <c r="M112" s="14">
        <f>('Project Data'!Q112-'Project Data'!Q111)/'Project Data'!Q111</f>
        <v>-7.3076923076923081E-2</v>
      </c>
      <c r="N112" s="14">
        <f>('Project Data'!R112-'Project Data'!R111)/'Project Data'!R111</f>
        <v>8.7299086038449422E-2</v>
      </c>
      <c r="O112" s="14">
        <f>('Project Data'!S112-'Project Data'!S111)/'Project Data'!S111</f>
        <v>-0.1464226289517471</v>
      </c>
      <c r="P112" s="14">
        <f>('Project Data'!T112-'Project Data'!T111)/'Project Data'!T111</f>
        <v>5.0189393939393936E-2</v>
      </c>
      <c r="Q112" s="14">
        <f>('Project Data'!U112-'Project Data'!U111)/'Project Data'!U111</f>
        <v>-3.7558685446009391E-2</v>
      </c>
      <c r="R112" s="14">
        <f>('Project Data'!V112-'Project Data'!V111)/'Project Data'!V111</f>
        <v>-1.9083969465648854E-3</v>
      </c>
      <c r="S112" s="14">
        <f>('Project Data'!W112-'Project Data'!W111)/'Project Data'!W111</f>
        <v>4.2450857381848596E-2</v>
      </c>
      <c r="T112" s="14">
        <f>('Project Data'!X112-'Project Data'!X111)/'Project Data'!X111</f>
        <v>5.5944055944055944E-2</v>
      </c>
      <c r="U112" s="14">
        <f>('Project Data'!Y112-'Project Data'!Y111)/'Project Data'!Y111</f>
        <v>-7.3800738007380072E-3</v>
      </c>
      <c r="V112" s="14">
        <f>('Project Data'!Z112-'Project Data'!Z111)/'Project Data'!Z111</f>
        <v>-4.1666666666666546E-2</v>
      </c>
      <c r="W112" s="14">
        <f>('Project Data'!AA112-'Project Data'!AA111)/'Project Data'!AA111</f>
        <v>5.1139440533366491E-2</v>
      </c>
      <c r="X112" s="14">
        <f>('Project Data'!AB112-'Project Data'!AB111)/'Project Data'!AB111</f>
        <v>2.3661270236612988E-2</v>
      </c>
      <c r="Y112" s="14">
        <f>('Project Data'!AC112-'Project Data'!AC111)/'Project Data'!AC111</f>
        <v>7.7287066246056788E-2</v>
      </c>
      <c r="Z112" s="14">
        <f>('Project Data'!AD112-'Project Data'!AD111)/'Project Data'!AD111</f>
        <v>-9.6491228070175322E-2</v>
      </c>
      <c r="AA112" s="14">
        <f>('Project Data'!AE112-'Project Data'!AE111)/'Project Data'!AE111</f>
        <v>-4.9808429118773943E-2</v>
      </c>
      <c r="AB112" s="14">
        <f>('Project Data'!AF112-'Project Data'!AF111)/'Project Data'!AF111</f>
        <v>1.7125837676842889E-2</v>
      </c>
      <c r="AC112" s="14">
        <f>('Project Data'!AG112-'Project Data'!AG111)/'Project Data'!AG111</f>
        <v>-5.0345508390918281E-2</v>
      </c>
      <c r="AD112" s="14">
        <f>('Project Data'!AH112-'Project Data'!AH111)/'Project Data'!AH111</f>
        <v>-2.6315789473684209E-2</v>
      </c>
      <c r="AE112" s="14">
        <f>('Project Data'!AI112-'Project Data'!AI111)/'Project Data'!AI111</f>
        <v>3.0432136335970784E-2</v>
      </c>
      <c r="AJ112" s="18"/>
    </row>
    <row r="113" spans="1:36" x14ac:dyDescent="0.25">
      <c r="A113" s="7">
        <v>45138</v>
      </c>
      <c r="B113" s="14">
        <f>('Project Data'!F113-'Project Data'!F112)/'Project Data'!F112</f>
        <v>-7.9815537424618652E-3</v>
      </c>
      <c r="C113" s="14">
        <f>('Project Data'!G113-'Project Data'!G112)/'Project Data'!G112</f>
        <v>-1.7721518987341773E-2</v>
      </c>
      <c r="D113" s="14">
        <f>('Project Data'!H113-'Project Data'!H112)/'Project Data'!H112</f>
        <v>4.3149946062567418E-3</v>
      </c>
      <c r="E113" s="14">
        <f>('Project Data'!I113-'Project Data'!I112)/'Project Data'!I112</f>
        <v>2.6840490797546013E-3</v>
      </c>
      <c r="F113" s="14">
        <f>('Project Data'!J113-'Project Data'!J112)/'Project Data'!J112</f>
        <v>0</v>
      </c>
      <c r="G113" s="14">
        <f>('Project Data'!K113-'Project Data'!K112)/'Project Data'!K112</f>
        <v>0.11290322580645161</v>
      </c>
      <c r="H113" s="14">
        <f>('Project Data'!L113-'Project Data'!L112)/'Project Data'!L112</f>
        <v>6.0344827586207024E-2</v>
      </c>
      <c r="I113" s="14">
        <f>('Project Data'!M113-'Project Data'!M112)/'Project Data'!M112</f>
        <v>2.643171806167401E-2</v>
      </c>
      <c r="J113" s="14">
        <f>('Project Data'!N113-'Project Data'!N112)/'Project Data'!N112</f>
        <v>2.2727272727272728E-2</v>
      </c>
      <c r="K113" s="14">
        <f>('Project Data'!O113-'Project Data'!O112)/'Project Data'!O112</f>
        <v>6.7357512953367879E-2</v>
      </c>
      <c r="L113" s="14">
        <f>('Project Data'!P113-'Project Data'!P112)/'Project Data'!P112</f>
        <v>-8.368200836820083E-3</v>
      </c>
      <c r="M113" s="14">
        <f>('Project Data'!Q113-'Project Data'!Q112)/'Project Data'!Q112</f>
        <v>1.2448132780082987E-2</v>
      </c>
      <c r="N113" s="14">
        <f>('Project Data'!R113-'Project Data'!R112)/'Project Data'!R112</f>
        <v>2.1449275362318842E-2</v>
      </c>
      <c r="O113" s="14">
        <f>('Project Data'!S113-'Project Data'!S112)/'Project Data'!S112</f>
        <v>0.12962962962962962</v>
      </c>
      <c r="P113" s="14">
        <f>('Project Data'!T113-'Project Data'!T112)/'Project Data'!T112</f>
        <v>-2.4346257889990983E-2</v>
      </c>
      <c r="Q113" s="14">
        <f>('Project Data'!U113-'Project Data'!U112)/'Project Data'!U112</f>
        <v>3.2520325203252036E-2</v>
      </c>
      <c r="R113" s="14">
        <f>('Project Data'!V113-'Project Data'!V112)/'Project Data'!V112</f>
        <v>8.9866156787762913E-2</v>
      </c>
      <c r="S113" s="14">
        <f>('Project Data'!W113-'Project Data'!W112)/'Project Data'!W112</f>
        <v>3.3099297893681046E-2</v>
      </c>
      <c r="T113" s="14">
        <f>('Project Data'!X113-'Project Data'!X112)/'Project Data'!X112</f>
        <v>0.2251655629139073</v>
      </c>
      <c r="U113" s="14">
        <f>('Project Data'!Y113-'Project Data'!Y112)/'Project Data'!Y112</f>
        <v>2.9739776951672861E-2</v>
      </c>
      <c r="V113" s="14">
        <f>('Project Data'!Z113-'Project Data'!Z112)/'Project Data'!Z112</f>
        <v>5.0343249427917618E-2</v>
      </c>
      <c r="W113" s="14">
        <f>('Project Data'!AA113-'Project Data'!AA112)/'Project Data'!AA112</f>
        <v>1.265165303390507E-2</v>
      </c>
      <c r="X113" s="14">
        <f>('Project Data'!AB113-'Project Data'!AB112)/'Project Data'!AB112</f>
        <v>3.3454987834549595E-2</v>
      </c>
      <c r="Y113" s="14">
        <f>('Project Data'!AC113-'Project Data'!AC112)/'Project Data'!AC112</f>
        <v>9.3704245973645683E-2</v>
      </c>
      <c r="Z113" s="14">
        <f>('Project Data'!AD113-'Project Data'!AD112)/'Project Data'!AD112</f>
        <v>0.10679611650485422</v>
      </c>
      <c r="AA113" s="14">
        <f>('Project Data'!AE113-'Project Data'!AE112)/'Project Data'!AE112</f>
        <v>4.0322580645161289E-2</v>
      </c>
      <c r="AB113" s="14">
        <f>('Project Data'!AF113-'Project Data'!AF112)/'Project Data'!AF112</f>
        <v>2.2693997071742314E-2</v>
      </c>
      <c r="AC113" s="14">
        <f>('Project Data'!AG113-'Project Data'!AG112)/'Project Data'!AG112</f>
        <v>3.8461538461538582E-2</v>
      </c>
      <c r="AD113" s="14">
        <f>('Project Data'!AH113-'Project Data'!AH112)/'Project Data'!AH112</f>
        <v>0</v>
      </c>
      <c r="AE113" s="14">
        <f>('Project Data'!AI113-'Project Data'!AI112)/'Project Data'!AI112</f>
        <v>3.3372711163614885E-2</v>
      </c>
      <c r="AJ113" s="18"/>
    </row>
    <row r="114" spans="1:36" x14ac:dyDescent="0.25">
      <c r="A114" s="7">
        <v>45169</v>
      </c>
      <c r="B114" s="14">
        <f>('Project Data'!F114-'Project Data'!F113)/'Project Data'!F113</f>
        <v>-4.6844269622742712E-2</v>
      </c>
      <c r="C114" s="14">
        <f>('Project Data'!G114-'Project Data'!G113)/'Project Data'!G113</f>
        <v>-3.3505154639175257E-2</v>
      </c>
      <c r="D114" s="14">
        <f>('Project Data'!H114-'Project Data'!H113)/'Project Data'!H113</f>
        <v>8.1632653061224483E-2</v>
      </c>
      <c r="E114" s="14">
        <f>('Project Data'!I114-'Project Data'!I113)/'Project Data'!I113</f>
        <v>3.0592734225621415E-3</v>
      </c>
      <c r="F114" s="14">
        <f>('Project Data'!J114-'Project Data'!J113)/'Project Data'!J113</f>
        <v>-4.9180327868852576E-2</v>
      </c>
      <c r="G114" s="14">
        <f>('Project Data'!K114-'Project Data'!K113)/'Project Data'!K113</f>
        <v>0.10144927536231885</v>
      </c>
      <c r="H114" s="14">
        <f>('Project Data'!L114-'Project Data'!L113)/'Project Data'!L113</f>
        <v>-4.878048780487805E-2</v>
      </c>
      <c r="I114" s="14">
        <f>('Project Data'!M114-'Project Data'!M113)/'Project Data'!M113</f>
        <v>-6.0085836909871244E-2</v>
      </c>
      <c r="J114" s="14">
        <f>('Project Data'!N114-'Project Data'!N113)/'Project Data'!N113</f>
        <v>-6.6666666666666666E-2</v>
      </c>
      <c r="K114" s="14">
        <f>('Project Data'!O114-'Project Data'!O113)/'Project Data'!O113</f>
        <v>0.10194174757281553</v>
      </c>
      <c r="L114" s="14">
        <f>('Project Data'!P114-'Project Data'!P113)/'Project Data'!P113</f>
        <v>-4.0084388185654012E-2</v>
      </c>
      <c r="M114" s="14">
        <f>('Project Data'!Q114-'Project Data'!Q113)/'Project Data'!Q113</f>
        <v>-5.7377049180327988E-2</v>
      </c>
      <c r="N114" s="14">
        <f>('Project Data'!R114-'Project Data'!R113)/'Project Data'!R113</f>
        <v>-8.5130533484676502E-3</v>
      </c>
      <c r="O114" s="14">
        <f>('Project Data'!S114-'Project Data'!S113)/'Project Data'!S113</f>
        <v>-8.0241587575496112E-2</v>
      </c>
      <c r="P114" s="14">
        <f>('Project Data'!T114-'Project Data'!T113)/'Project Data'!T113</f>
        <v>-0.10720887245841035</v>
      </c>
      <c r="Q114" s="14">
        <f>('Project Data'!U114-'Project Data'!U113)/'Project Data'!U113</f>
        <v>-5.1968503937007873E-2</v>
      </c>
      <c r="R114" s="14">
        <f>('Project Data'!V114-'Project Data'!V113)/'Project Data'!V113</f>
        <v>-1.7543859649122806E-2</v>
      </c>
      <c r="S114" s="14">
        <f>('Project Data'!W114-'Project Data'!W113)/'Project Data'!W113</f>
        <v>-5.3786407766990292E-2</v>
      </c>
      <c r="T114" s="14">
        <f>('Project Data'!X114-'Project Data'!X113)/'Project Data'!X113</f>
        <v>0.20000000000000015</v>
      </c>
      <c r="U114" s="14">
        <f>('Project Data'!Y114-'Project Data'!Y113)/'Project Data'!Y113</f>
        <v>-2.5270758122743681E-2</v>
      </c>
      <c r="V114" s="14">
        <f>('Project Data'!Z114-'Project Data'!Z113)/'Project Data'!Z113</f>
        <v>-0.10239651416122005</v>
      </c>
      <c r="W114" s="14">
        <f>('Project Data'!AA114-'Project Data'!AA113)/'Project Data'!AA113</f>
        <v>1.9895497554242459E-2</v>
      </c>
      <c r="X114" s="14">
        <f>('Project Data'!AB114-'Project Data'!AB113)/'Project Data'!AB113</f>
        <v>-3.4726309593878756E-2</v>
      </c>
      <c r="Y114" s="14">
        <f>('Project Data'!AC114-'Project Data'!AC113)/'Project Data'!AC113</f>
        <v>-4.6854082998661312E-2</v>
      </c>
      <c r="Z114" s="14">
        <f>('Project Data'!AD114-'Project Data'!AD113)/'Project Data'!AD113</f>
        <v>0</v>
      </c>
      <c r="AA114" s="14">
        <f>('Project Data'!AE114-'Project Data'!AE113)/'Project Data'!AE113</f>
        <v>3.1007751937984496E-2</v>
      </c>
      <c r="AB114" s="14">
        <f>('Project Data'!AF114-'Project Data'!AF113)/'Project Data'!AF113</f>
        <v>-3.5552374135051301E-2</v>
      </c>
      <c r="AC114" s="14">
        <f>('Project Data'!AG114-'Project Data'!AG113)/'Project Data'!AG113</f>
        <v>-5.2052052052051941E-2</v>
      </c>
      <c r="AD114" s="14">
        <f>('Project Data'!AH114-'Project Data'!AH113)/'Project Data'!AH113</f>
        <v>-1.3513513513513514E-2</v>
      </c>
      <c r="AE114" s="14">
        <f>('Project Data'!AI114-'Project Data'!AI113)/'Project Data'!AI113</f>
        <v>-1.6861960560160046E-2</v>
      </c>
      <c r="AJ114" s="18"/>
    </row>
    <row r="115" spans="1:36" x14ac:dyDescent="0.25">
      <c r="A115" s="7">
        <v>45198</v>
      </c>
      <c r="B115" s="14">
        <f>('Project Data'!F115-'Project Data'!F114)/'Project Data'!F114</f>
        <v>4.1268054773963607E-2</v>
      </c>
      <c r="C115" s="14">
        <f>('Project Data'!G115-'Project Data'!G114)/'Project Data'!G114</f>
        <v>0.04</v>
      </c>
      <c r="D115" s="14">
        <f>('Project Data'!H115-'Project Data'!H114)/'Project Data'!H114</f>
        <v>-8.9374379344587893E-3</v>
      </c>
      <c r="E115" s="14">
        <f>('Project Data'!I115-'Project Data'!I114)/'Project Data'!I114</f>
        <v>-1.7537171178040413E-2</v>
      </c>
      <c r="F115" s="14">
        <f>('Project Data'!J115-'Project Data'!J114)/'Project Data'!J114</f>
        <v>8.6206896551725368E-3</v>
      </c>
      <c r="G115" s="14">
        <f>('Project Data'!K115-'Project Data'!K114)/'Project Data'!K114</f>
        <v>1.3157894736842105E-2</v>
      </c>
      <c r="H115" s="14">
        <f>('Project Data'!L115-'Project Data'!L114)/'Project Data'!L114</f>
        <v>-4.7008547008547008E-2</v>
      </c>
      <c r="I115" s="14">
        <f>('Project Data'!M115-'Project Data'!M114)/'Project Data'!M114</f>
        <v>1.8264840182648401E-2</v>
      </c>
      <c r="J115" s="14">
        <f>('Project Data'!N115-'Project Data'!N114)/'Project Data'!N114</f>
        <v>4.7619047619047616E-2</v>
      </c>
      <c r="K115" s="14">
        <f>('Project Data'!O115-'Project Data'!O114)/'Project Data'!O114</f>
        <v>4.405286343612335E-2</v>
      </c>
      <c r="L115" s="14">
        <f>('Project Data'!P115-'Project Data'!P114)/'Project Data'!P114</f>
        <v>-9.8901098901098897E-3</v>
      </c>
      <c r="M115" s="14">
        <f>('Project Data'!Q115-'Project Data'!Q114)/'Project Data'!Q114</f>
        <v>2.6086956521739257E-2</v>
      </c>
      <c r="N115" s="14">
        <f>('Project Data'!R115-'Project Data'!R114)/'Project Data'!R114</f>
        <v>4.4075558099599184E-2</v>
      </c>
      <c r="O115" s="14">
        <f>('Project Data'!S115-'Project Data'!S114)/'Project Data'!S114</f>
        <v>1.0318949343339587E-2</v>
      </c>
      <c r="P115" s="14">
        <f>('Project Data'!T115-'Project Data'!T114)/'Project Data'!T114</f>
        <v>-7.9710144927536225E-2</v>
      </c>
      <c r="Q115" s="14">
        <f>('Project Data'!U115-'Project Data'!U114)/'Project Data'!U114</f>
        <v>1.3289036544850499E-2</v>
      </c>
      <c r="R115" s="14">
        <f>('Project Data'!V115-'Project Data'!V114)/'Project Data'!V114</f>
        <v>3.5714285714285713E-3</v>
      </c>
      <c r="S115" s="14">
        <f>('Project Data'!W115-'Project Data'!W114)/'Project Data'!W114</f>
        <v>6.1768930843422942E-2</v>
      </c>
      <c r="T115" s="14">
        <f>('Project Data'!X115-'Project Data'!X114)/'Project Data'!X114</f>
        <v>-4.504504504504632E-3</v>
      </c>
      <c r="U115" s="14">
        <f>('Project Data'!Y115-'Project Data'!Y114)/'Project Data'!Y114</f>
        <v>-6.2962962962963068E-2</v>
      </c>
      <c r="V115" s="14">
        <f>('Project Data'!Z115-'Project Data'!Z114)/'Project Data'!Z114</f>
        <v>-1.2135922330097087E-2</v>
      </c>
      <c r="W115" s="14">
        <f>('Project Data'!AA115-'Project Data'!AA114)/'Project Data'!AA114</f>
        <v>8.1881148445869245E-2</v>
      </c>
      <c r="X115" s="14">
        <f>('Project Data'!AB115-'Project Data'!AB114)/'Project Data'!AB114</f>
        <v>-1.2195121951219376E-2</v>
      </c>
      <c r="Y115" s="14">
        <f>('Project Data'!AC115-'Project Data'!AC114)/'Project Data'!AC114</f>
        <v>6.4606741573033713E-2</v>
      </c>
      <c r="Z115" s="14">
        <f>('Project Data'!AD115-'Project Data'!AD114)/'Project Data'!AD114</f>
        <v>2.6315789473684337E-2</v>
      </c>
      <c r="AA115" s="14">
        <f>('Project Data'!AE115-'Project Data'!AE114)/'Project Data'!AE114</f>
        <v>-7.5187969924812026E-3</v>
      </c>
      <c r="AB115" s="14">
        <f>('Project Data'!AF115-'Project Data'!AF114)/'Project Data'!AF114</f>
        <v>4.9480455220186903E-3</v>
      </c>
      <c r="AC115" s="14">
        <f>('Project Data'!AG115-'Project Data'!AG114)/'Project Data'!AG114</f>
        <v>1.0559662090811892E-3</v>
      </c>
      <c r="AD115" s="14">
        <f>('Project Data'!AH115-'Project Data'!AH114)/'Project Data'!AH114</f>
        <v>5.4794520547945202E-2</v>
      </c>
      <c r="AE115" s="14">
        <f>('Project Data'!AI115-'Project Data'!AI114)/'Project Data'!AI114</f>
        <v>6.9767441860465115E-3</v>
      </c>
      <c r="AJ115" s="18"/>
    </row>
    <row r="116" spans="1:36" x14ac:dyDescent="0.25">
      <c r="A116" s="7">
        <v>45230</v>
      </c>
      <c r="B116" s="14">
        <f>('Project Data'!F116-'Project Data'!F115)/'Project Data'!F115</f>
        <v>-7.6742929201945601E-2</v>
      </c>
      <c r="C116" s="14">
        <f>('Project Data'!G116-'Project Data'!G115)/'Project Data'!G115</f>
        <v>2.0512820512820513E-2</v>
      </c>
      <c r="D116" s="14">
        <f>('Project Data'!H116-'Project Data'!H115)/'Project Data'!H115</f>
        <v>0.10621242484969939</v>
      </c>
      <c r="E116" s="14">
        <f>('Project Data'!I116-'Project Data'!I115)/'Project Data'!I115</f>
        <v>-4.7729918509895226E-2</v>
      </c>
      <c r="F116" s="14">
        <f>('Project Data'!J116-'Project Data'!J115)/'Project Data'!J115</f>
        <v>-3.4188034188034309E-2</v>
      </c>
      <c r="G116" s="14">
        <f>('Project Data'!K116-'Project Data'!K115)/'Project Data'!K115</f>
        <v>1.948051948051948E-2</v>
      </c>
      <c r="H116" s="14">
        <f>('Project Data'!L116-'Project Data'!L115)/'Project Data'!L115</f>
        <v>-5.829596412556054E-2</v>
      </c>
      <c r="I116" s="14">
        <f>('Project Data'!M116-'Project Data'!M115)/'Project Data'!M115</f>
        <v>-5.3811659192825115E-2</v>
      </c>
      <c r="J116" s="14">
        <f>('Project Data'!N116-'Project Data'!N115)/'Project Data'!N115</f>
        <v>-9.0909090909090912E-2</v>
      </c>
      <c r="K116" s="14">
        <f>('Project Data'!O116-'Project Data'!O115)/'Project Data'!O115</f>
        <v>-8.4388185654008435E-2</v>
      </c>
      <c r="L116" s="14">
        <f>('Project Data'!P116-'Project Data'!P115)/'Project Data'!P115</f>
        <v>-2.2197558268590455E-3</v>
      </c>
      <c r="M116" s="14">
        <f>('Project Data'!Q116-'Project Data'!Q115)/'Project Data'!Q115</f>
        <v>-0.24576271186440679</v>
      </c>
      <c r="N116" s="14">
        <f>('Project Data'!R116-'Project Data'!R115)/'Project Data'!R115</f>
        <v>-5.6469298245613919E-2</v>
      </c>
      <c r="O116" s="14">
        <f>('Project Data'!S116-'Project Data'!S115)/'Project Data'!S115</f>
        <v>-5.6638811513463325E-2</v>
      </c>
      <c r="P116" s="14">
        <f>('Project Data'!T116-'Project Data'!T115)/'Project Data'!T115</f>
        <v>-3.4870641169853771E-2</v>
      </c>
      <c r="Q116" s="14">
        <f>('Project Data'!U116-'Project Data'!U115)/'Project Data'!U115</f>
        <v>-0.31639344262295083</v>
      </c>
      <c r="R116" s="14">
        <f>('Project Data'!V116-'Project Data'!V115)/'Project Data'!V115</f>
        <v>-0.15836298932384332</v>
      </c>
      <c r="S116" s="14">
        <f>('Project Data'!W116-'Project Data'!W115)/'Project Data'!W115</f>
        <v>1.5655199072284499E-2</v>
      </c>
      <c r="T116" s="14">
        <f>('Project Data'!X116-'Project Data'!X115)/'Project Data'!X115</f>
        <v>-2.7149321266968326E-2</v>
      </c>
      <c r="U116" s="14">
        <f>('Project Data'!Y116-'Project Data'!Y115)/'Project Data'!Y115</f>
        <v>1.5810276679842011E-2</v>
      </c>
      <c r="V116" s="14">
        <f>('Project Data'!Z116-'Project Data'!Z115)/'Project Data'!Z115</f>
        <v>-9.3366093366093361E-2</v>
      </c>
      <c r="W116" s="14">
        <f>('Project Data'!AA116-'Project Data'!AA115)/'Project Data'!AA115</f>
        <v>1.5071806500377798E-2</v>
      </c>
      <c r="X116" s="14">
        <f>('Project Data'!AB116-'Project Data'!AB115)/'Project Data'!AB115</f>
        <v>-4.3209876543209872E-3</v>
      </c>
      <c r="Y116" s="14">
        <f>('Project Data'!AC116-'Project Data'!AC115)/'Project Data'!AC115</f>
        <v>-0.16886543535620052</v>
      </c>
      <c r="Z116" s="14">
        <f>('Project Data'!AD116-'Project Data'!AD115)/'Project Data'!AD115</f>
        <v>-5.1282051282051162E-2</v>
      </c>
      <c r="AA116" s="14">
        <f>('Project Data'!AE116-'Project Data'!AE115)/'Project Data'!AE115</f>
        <v>2.2727272727272728E-2</v>
      </c>
      <c r="AB116" s="14">
        <f>('Project Data'!AF116-'Project Data'!AF115)/'Project Data'!AF115</f>
        <v>-4.2589857213195366E-2</v>
      </c>
      <c r="AC116" s="14">
        <f>('Project Data'!AG116-'Project Data'!AG115)/'Project Data'!AG115</f>
        <v>0.12130801687763713</v>
      </c>
      <c r="AD116" s="14">
        <f>('Project Data'!AH116-'Project Data'!AH115)/'Project Data'!AH115</f>
        <v>-1.2987012987012988E-2</v>
      </c>
      <c r="AE116" s="14">
        <f>('Project Data'!AI116-'Project Data'!AI115)/'Project Data'!AI115</f>
        <v>-3.9260969976905313E-2</v>
      </c>
      <c r="AJ116" s="18"/>
    </row>
    <row r="117" spans="1:36" x14ac:dyDescent="0.25">
      <c r="A117" s="7">
        <v>45260</v>
      </c>
      <c r="B117" s="14">
        <f>('Project Data'!F117-'Project Data'!F116)/'Project Data'!F116</f>
        <v>-1.2097560975609756E-2</v>
      </c>
      <c r="C117" s="14">
        <f>('Project Data'!G117-'Project Data'!G116)/'Project Data'!G116</f>
        <v>5.0251256281407038E-2</v>
      </c>
      <c r="D117" s="14">
        <f>('Project Data'!H117-'Project Data'!H116)/'Project Data'!H116</f>
        <v>-4.8913043478260872E-2</v>
      </c>
      <c r="E117" s="14">
        <f>('Project Data'!I117-'Project Data'!I116)/'Project Data'!I116</f>
        <v>2.3634881825590873E-2</v>
      </c>
      <c r="F117" s="14">
        <f>('Project Data'!J117-'Project Data'!J116)/'Project Data'!J116</f>
        <v>8.8495575221239076E-2</v>
      </c>
      <c r="G117" s="14">
        <f>('Project Data'!K117-'Project Data'!K116)/'Project Data'!K116</f>
        <v>-5.0955414012738856E-2</v>
      </c>
      <c r="H117" s="14">
        <f>('Project Data'!L117-'Project Data'!L116)/'Project Data'!L116</f>
        <v>4.2857142857142858E-2</v>
      </c>
      <c r="I117" s="14">
        <f>('Project Data'!M117-'Project Data'!M116)/'Project Data'!M116</f>
        <v>8.5308056872037921E-2</v>
      </c>
      <c r="J117" s="14">
        <f>('Project Data'!N117-'Project Data'!N116)/'Project Data'!N116</f>
        <v>7.4999999999999997E-2</v>
      </c>
      <c r="K117" s="14">
        <f>('Project Data'!O117-'Project Data'!O116)/'Project Data'!O116</f>
        <v>0.16129032258064516</v>
      </c>
      <c r="L117" s="14">
        <f>('Project Data'!P117-'Project Data'!P116)/'Project Data'!P116</f>
        <v>5.0055617352614018E-2</v>
      </c>
      <c r="M117" s="14">
        <f>('Project Data'!Q117-'Project Data'!Q116)/'Project Data'!Q116</f>
        <v>0.16853932584269662</v>
      </c>
      <c r="N117" s="14">
        <f>('Project Data'!R117-'Project Data'!R116)/'Project Data'!R116</f>
        <v>0.15194654270772806</v>
      </c>
      <c r="O117" s="14">
        <f>('Project Data'!S117-'Project Data'!S116)/'Project Data'!S116</f>
        <v>0.23228346456692914</v>
      </c>
      <c r="P117" s="14">
        <f>('Project Data'!T117-'Project Data'!T116)/'Project Data'!T116</f>
        <v>5.8275058275059598E-3</v>
      </c>
      <c r="Q117" s="14">
        <f>('Project Data'!U117-'Project Data'!U116)/'Project Data'!U116</f>
        <v>2.8776978417266189E-2</v>
      </c>
      <c r="R117" s="14">
        <f>('Project Data'!V117-'Project Data'!V116)/'Project Data'!V116</f>
        <v>0.15221987315010557</v>
      </c>
      <c r="S117" s="14">
        <f>('Project Data'!W117-'Project Data'!W116)/'Project Data'!W116</f>
        <v>2.7402473834443386E-2</v>
      </c>
      <c r="T117" s="14">
        <f>('Project Data'!X117-'Project Data'!X116)/'Project Data'!X116</f>
        <v>0.25116279069767444</v>
      </c>
      <c r="U117" s="14">
        <f>('Project Data'!Y117-'Project Data'!Y116)/'Project Data'!Y116</f>
        <v>0.11284046692607004</v>
      </c>
      <c r="V117" s="14">
        <f>('Project Data'!Z117-'Project Data'!Z116)/'Project Data'!Z116</f>
        <v>8.9430894308942938E-2</v>
      </c>
      <c r="W117" s="14">
        <f>('Project Data'!AA117-'Project Data'!AA116)/'Project Data'!AA116</f>
        <v>-3.3504847573234763E-2</v>
      </c>
      <c r="X117" s="14">
        <f>('Project Data'!AB117-'Project Data'!AB116)/'Project Data'!AB116</f>
        <v>2.1698698078115312E-2</v>
      </c>
      <c r="Y117" s="14">
        <f>('Project Data'!AC117-'Project Data'!AC116)/'Project Data'!AC116</f>
        <v>3.650793650793651E-2</v>
      </c>
      <c r="Z117" s="14">
        <f>('Project Data'!AD117-'Project Data'!AD116)/'Project Data'!AD116</f>
        <v>0.17117117117117103</v>
      </c>
      <c r="AA117" s="14">
        <f>('Project Data'!AE117-'Project Data'!AE116)/'Project Data'!AE116</f>
        <v>5.9259259259259262E-2</v>
      </c>
      <c r="AB117" s="14">
        <f>('Project Data'!AF117-'Project Data'!AF116)/'Project Data'!AF116</f>
        <v>-3.0599125739264474E-2</v>
      </c>
      <c r="AC117" s="14">
        <f>('Project Data'!AG117-'Project Data'!AG116)/'Project Data'!AG116</f>
        <v>2.634054562558796E-2</v>
      </c>
      <c r="AD117" s="14">
        <f>('Project Data'!AH117-'Project Data'!AH116)/'Project Data'!AH116</f>
        <v>-6.5789473684210523E-2</v>
      </c>
      <c r="AE117" s="14">
        <f>('Project Data'!AI117-'Project Data'!AI116)/'Project Data'!AI116</f>
        <v>-7.1213942307692304E-2</v>
      </c>
      <c r="AJ117" s="18"/>
    </row>
    <row r="118" spans="1:36" x14ac:dyDescent="0.25">
      <c r="A118" s="7">
        <v>45289</v>
      </c>
      <c r="B118" s="14">
        <f>('Project Data'!F118-'Project Data'!F117)/'Project Data'!F117</f>
        <v>4.6810191586016195E-2</v>
      </c>
      <c r="C118" s="14">
        <f>('Project Data'!G118-'Project Data'!G117)/'Project Data'!G117</f>
        <v>4.0669856459330009E-2</v>
      </c>
      <c r="D118" s="14">
        <f>('Project Data'!H118-'Project Data'!H117)/'Project Data'!H117</f>
        <v>5.7142857142857141E-2</v>
      </c>
      <c r="E118" s="14">
        <f>('Project Data'!I118-'Project Data'!I117)/'Project Data'!I117</f>
        <v>-8.598726114649681E-2</v>
      </c>
      <c r="F118" s="14">
        <f>('Project Data'!J118-'Project Data'!J117)/'Project Data'!J117</f>
        <v>8.130081300813009E-3</v>
      </c>
      <c r="G118" s="14">
        <f>('Project Data'!K118-'Project Data'!K117)/'Project Data'!K117</f>
        <v>-5.3691275167785234E-2</v>
      </c>
      <c r="H118" s="14">
        <f>('Project Data'!L118-'Project Data'!L117)/'Project Data'!L117</f>
        <v>0.10958904109589054</v>
      </c>
      <c r="I118" s="14">
        <f>('Project Data'!M118-'Project Data'!M117)/'Project Data'!M117</f>
        <v>9.6069868995633065E-2</v>
      </c>
      <c r="J118" s="14">
        <f>('Project Data'!N118-'Project Data'!N117)/'Project Data'!N117</f>
        <v>0.11627906976744186</v>
      </c>
      <c r="K118" s="14">
        <f>('Project Data'!O118-'Project Data'!O117)/'Project Data'!O117</f>
        <v>7.9365079365079361E-2</v>
      </c>
      <c r="L118" s="14">
        <f>('Project Data'!P118-'Project Data'!P117)/'Project Data'!P117</f>
        <v>2.9661016949152661E-2</v>
      </c>
      <c r="M118" s="14">
        <f>('Project Data'!Q118-'Project Data'!Q117)/'Project Data'!Q117</f>
        <v>5.2884615384615384E-2</v>
      </c>
      <c r="N118" s="14">
        <f>('Project Data'!R118-'Project Data'!R117)/'Project Data'!R117</f>
        <v>2.370744010088284E-2</v>
      </c>
      <c r="O118" s="14">
        <f>('Project Data'!S118-'Project Data'!S117)/'Project Data'!S117</f>
        <v>0.10942492012779553</v>
      </c>
      <c r="P118" s="14">
        <f>('Project Data'!T118-'Project Data'!T117)/'Project Data'!T117</f>
        <v>2.7809965237543186E-2</v>
      </c>
      <c r="Q118" s="14">
        <f>('Project Data'!U118-'Project Data'!U117)/'Project Data'!U117</f>
        <v>2.7972027972027972E-2</v>
      </c>
      <c r="R118" s="14">
        <f>('Project Data'!V118-'Project Data'!V117)/'Project Data'!V117</f>
        <v>5.6880733944954132E-2</v>
      </c>
      <c r="S118" s="14">
        <f>('Project Data'!W118-'Project Data'!W117)/'Project Data'!W117</f>
        <v>8.2052231894795338E-2</v>
      </c>
      <c r="T118" s="14">
        <f>('Project Data'!X118-'Project Data'!X117)/'Project Data'!X117</f>
        <v>0.11524163568773234</v>
      </c>
      <c r="U118" s="14">
        <f>('Project Data'!Y118-'Project Data'!Y117)/'Project Data'!Y117</f>
        <v>5.944055944055944E-2</v>
      </c>
      <c r="V118" s="14">
        <f>('Project Data'!Z118-'Project Data'!Z117)/'Project Data'!Z117</f>
        <v>6.9651741293532493E-2</v>
      </c>
      <c r="W118" s="14">
        <f>('Project Data'!AA118-'Project Data'!AA117)/'Project Data'!AA117</f>
        <v>-5.227494231265466E-3</v>
      </c>
      <c r="X118" s="14">
        <f>('Project Data'!AB118-'Project Data'!AB117)/'Project Data'!AB117</f>
        <v>6.9781553398058249E-2</v>
      </c>
      <c r="Y118" s="14">
        <f>('Project Data'!AC118-'Project Data'!AC117)/'Project Data'!AC117</f>
        <v>2.1439509954058193E-2</v>
      </c>
      <c r="Z118" s="14">
        <f>('Project Data'!AD118-'Project Data'!AD117)/'Project Data'!AD117</f>
        <v>0.13076923076923078</v>
      </c>
      <c r="AA118" s="14">
        <f>('Project Data'!AE118-'Project Data'!AE117)/'Project Data'!AE117</f>
        <v>1.3986013986013986E-2</v>
      </c>
      <c r="AB118" s="14">
        <f>('Project Data'!AF118-'Project Data'!AF117)/'Project Data'!AF117</f>
        <v>7.9575596816974913E-3</v>
      </c>
      <c r="AC118" s="14">
        <f>('Project Data'!AG118-'Project Data'!AG117)/'Project Data'!AG117</f>
        <v>-2.8414298808432631E-2</v>
      </c>
      <c r="AD118" s="14">
        <f>('Project Data'!AH118-'Project Data'!AH117)/'Project Data'!AH117</f>
        <v>-2.8169014084507043E-2</v>
      </c>
      <c r="AE118" s="14">
        <f>('Project Data'!AI118-'Project Data'!AI117)/'Project Data'!AI117</f>
        <v>0.18278874150760271</v>
      </c>
      <c r="AJ118" s="18"/>
    </row>
    <row r="119" spans="1:36" x14ac:dyDescent="0.25">
      <c r="A119" s="7">
        <v>45322</v>
      </c>
      <c r="B119" s="14">
        <f>('Project Data'!F119-'Project Data'!F118)/'Project Data'!F118</f>
        <v>-9.433962264150943E-3</v>
      </c>
      <c r="C119" s="14">
        <f>('Project Data'!G119-'Project Data'!G118)/'Project Data'!G118</f>
        <v>-6.8965517241378008E-3</v>
      </c>
      <c r="D119" s="14">
        <f>('Project Data'!H119-'Project Data'!H118)/'Project Data'!H118</f>
        <v>6.0360360360360361E-2</v>
      </c>
      <c r="E119" s="14">
        <f>('Project Data'!I119-'Project Data'!I118)/'Project Data'!I118</f>
        <v>1.8292682926829267E-2</v>
      </c>
      <c r="F119" s="14">
        <f>('Project Data'!J119-'Project Data'!J118)/'Project Data'!J118</f>
        <v>-9.6774193548386983E-2</v>
      </c>
      <c r="G119" s="14">
        <f>('Project Data'!K119-'Project Data'!K118)/'Project Data'!K118</f>
        <v>-2.1276595744680851E-2</v>
      </c>
      <c r="H119" s="14">
        <f>('Project Data'!L119-'Project Data'!L118)/'Project Data'!L118</f>
        <v>-9.4650205761316858E-2</v>
      </c>
      <c r="I119" s="14">
        <f>('Project Data'!M119-'Project Data'!M118)/'Project Data'!M118</f>
        <v>1.5936254980079684E-2</v>
      </c>
      <c r="J119" s="14">
        <f>('Project Data'!N119-'Project Data'!N118)/'Project Data'!N118</f>
        <v>-0.10416666666666667</v>
      </c>
      <c r="K119" s="14">
        <f>('Project Data'!O119-'Project Data'!O118)/'Project Data'!O118</f>
        <v>-9.1911764705882248E-2</v>
      </c>
      <c r="L119" s="14">
        <f>('Project Data'!P119-'Project Data'!P118)/'Project Data'!P118</f>
        <v>-2.0576131687245133E-3</v>
      </c>
      <c r="M119" s="14">
        <f>('Project Data'!Q119-'Project Data'!Q118)/'Project Data'!Q118</f>
        <v>2.7397260273972601E-2</v>
      </c>
      <c r="N119" s="14">
        <f>('Project Data'!R119-'Project Data'!R118)/'Project Data'!R118</f>
        <v>4.3114067504311293E-2</v>
      </c>
      <c r="O119" s="14">
        <f>('Project Data'!S119-'Project Data'!S118)/'Project Data'!S118</f>
        <v>5.3275737940964719E-2</v>
      </c>
      <c r="P119" s="14">
        <f>('Project Data'!T119-'Project Data'!T118)/'Project Data'!T118</f>
        <v>-7.7790304396843174E-2</v>
      </c>
      <c r="Q119" s="14">
        <f>('Project Data'!U119-'Project Data'!U118)/'Project Data'!U118</f>
        <v>-7.4829931972789115E-2</v>
      </c>
      <c r="R119" s="14">
        <f>('Project Data'!V119-'Project Data'!V118)/'Project Data'!V118</f>
        <v>-2.7777777777777776E-2</v>
      </c>
      <c r="S119" s="14">
        <f>('Project Data'!W119-'Project Data'!W118)/'Project Data'!W118</f>
        <v>-5.8028072577884289E-2</v>
      </c>
      <c r="T119" s="14">
        <f>('Project Data'!X119-'Project Data'!X118)/'Project Data'!X118</f>
        <v>3.3333333333333335E-3</v>
      </c>
      <c r="U119" s="14">
        <f>('Project Data'!Y119-'Project Data'!Y118)/'Project Data'!Y118</f>
        <v>-0.10891089108910891</v>
      </c>
      <c r="V119" s="14">
        <f>('Project Data'!Z119-'Project Data'!Z118)/'Project Data'!Z118</f>
        <v>-5.5813953488372224E-2</v>
      </c>
      <c r="W119" s="14">
        <f>('Project Data'!AA119-'Project Data'!AA118)/'Project Data'!AA118</f>
        <v>-3.9917593481830264E-2</v>
      </c>
      <c r="X119" s="14">
        <f>('Project Data'!AB119-'Project Data'!AB118)/'Project Data'!AB118</f>
        <v>-7.9410096426545659E-2</v>
      </c>
      <c r="Y119" s="14">
        <f>('Project Data'!AC119-'Project Data'!AC118)/'Project Data'!AC118</f>
        <v>-0.10194902548725637</v>
      </c>
      <c r="Z119" s="14">
        <f>('Project Data'!AD119-'Project Data'!AD118)/'Project Data'!AD118</f>
        <v>6.8027210884353739E-3</v>
      </c>
      <c r="AA119" s="14">
        <f>('Project Data'!AE119-'Project Data'!AE118)/'Project Data'!AE118</f>
        <v>-1.0344827586206896E-2</v>
      </c>
      <c r="AB119" s="14">
        <f>('Project Data'!AF119-'Project Data'!AF118)/'Project Data'!AF118</f>
        <v>1.2368421052631579E-2</v>
      </c>
      <c r="AC119" s="14">
        <f>('Project Data'!AG119-'Project Data'!AG118)/'Project Data'!AG118</f>
        <v>5.6603773584905656E-3</v>
      </c>
      <c r="AD119" s="14">
        <f>('Project Data'!AH119-'Project Data'!AH118)/'Project Data'!AH118</f>
        <v>-2.8985507246376812E-2</v>
      </c>
      <c r="AE119" s="14">
        <f>('Project Data'!AI119-'Project Data'!AI118)/'Project Data'!AI118</f>
        <v>-1.6411378555798686E-2</v>
      </c>
      <c r="AJ119" s="18"/>
    </row>
    <row r="120" spans="1:36" x14ac:dyDescent="0.25">
      <c r="A120" s="7">
        <v>45351</v>
      </c>
      <c r="B120" s="14">
        <f>('Project Data'!F120-'Project Data'!F119)/'Project Data'!F119</f>
        <v>-4.9238095238095241E-2</v>
      </c>
      <c r="C120" s="14">
        <f>('Project Data'!G120-'Project Data'!G119)/'Project Data'!G119</f>
        <v>3.2407407407407406E-2</v>
      </c>
      <c r="D120" s="14">
        <f>('Project Data'!H120-'Project Data'!H119)/'Project Data'!H119</f>
        <v>5.5225148683092605E-2</v>
      </c>
      <c r="E120" s="14">
        <f>('Project Data'!I120-'Project Data'!I119)/'Project Data'!I119</f>
        <v>2.9940119760479044E-3</v>
      </c>
      <c r="F120" s="14">
        <f>('Project Data'!J120-'Project Data'!J119)/'Project Data'!J119</f>
        <v>-7.142857142857155E-2</v>
      </c>
      <c r="G120" s="14">
        <f>('Project Data'!K120-'Project Data'!K119)/'Project Data'!K119</f>
        <v>-8.6956521739130432E-2</v>
      </c>
      <c r="H120" s="14">
        <f>('Project Data'!L120-'Project Data'!L119)/'Project Data'!L119</f>
        <v>6.8181818181818038E-2</v>
      </c>
      <c r="I120" s="14">
        <f>('Project Data'!M120-'Project Data'!M119)/'Project Data'!M119</f>
        <v>-5.098039215686264E-2</v>
      </c>
      <c r="J120" s="14">
        <f>('Project Data'!N120-'Project Data'!N119)/'Project Data'!N119</f>
        <v>9.3023255813953487E-2</v>
      </c>
      <c r="K120" s="14">
        <f>('Project Data'!O120-'Project Data'!O119)/'Project Data'!O119</f>
        <v>-4.0485829959514281E-2</v>
      </c>
      <c r="L120" s="14">
        <f>('Project Data'!P120-'Project Data'!P119)/'Project Data'!P119</f>
        <v>-1.6494845360824743E-2</v>
      </c>
      <c r="M120" s="14">
        <f>('Project Data'!Q120-'Project Data'!Q119)/'Project Data'!Q119</f>
        <v>6.222222222222222E-2</v>
      </c>
      <c r="N120" s="14">
        <f>('Project Data'!R120-'Project Data'!R119)/'Project Data'!R119</f>
        <v>-1.8186112423240433E-2</v>
      </c>
      <c r="O120" s="14">
        <f>('Project Data'!S120-'Project Data'!S119)/'Project Data'!S119</f>
        <v>-6.7669172932330823E-2</v>
      </c>
      <c r="P120" s="14">
        <f>('Project Data'!T120-'Project Data'!T119)/'Project Data'!T119</f>
        <v>-4.8899755501222497E-2</v>
      </c>
      <c r="Q120" s="14">
        <f>('Project Data'!U120-'Project Data'!U119)/'Project Data'!U119</f>
        <v>7.3529411764705885E-2</v>
      </c>
      <c r="R120" s="14">
        <f>('Project Data'!V120-'Project Data'!V119)/'Project Data'!V119</f>
        <v>1.2500000000000001E-2</v>
      </c>
      <c r="S120" s="14">
        <f>('Project Data'!W120-'Project Data'!W119)/'Project Data'!W119</f>
        <v>-7.7048882427766668E-2</v>
      </c>
      <c r="T120" s="14">
        <f>('Project Data'!X120-'Project Data'!X119)/'Project Data'!X119</f>
        <v>0.22591362126245848</v>
      </c>
      <c r="U120" s="14">
        <f>('Project Data'!Y120-'Project Data'!Y119)/'Project Data'!Y119</f>
        <v>-7.407407407407407E-2</v>
      </c>
      <c r="V120" s="14">
        <f>('Project Data'!Z120-'Project Data'!Z119)/'Project Data'!Z119</f>
        <v>-3.2019704433497401E-2</v>
      </c>
      <c r="W120" s="14">
        <f>('Project Data'!AA120-'Project Data'!AA119)/'Project Data'!AA119</f>
        <v>3.4486374856809855E-3</v>
      </c>
      <c r="X120" s="14">
        <f>('Project Data'!AB120-'Project Data'!AB119)/'Project Data'!AB119</f>
        <v>-9.2421441774493077E-3</v>
      </c>
      <c r="Y120" s="14">
        <f>('Project Data'!AC120-'Project Data'!AC119)/'Project Data'!AC119</f>
        <v>0.11519198664440734</v>
      </c>
      <c r="Z120" s="14">
        <f>('Project Data'!AD120-'Project Data'!AD119)/'Project Data'!AD119</f>
        <v>-6.7567567567567571E-2</v>
      </c>
      <c r="AA120" s="14">
        <f>('Project Data'!AE120-'Project Data'!AE119)/'Project Data'!AE119</f>
        <v>-2.7874564459930314E-2</v>
      </c>
      <c r="AB120" s="14">
        <f>('Project Data'!AF120-'Project Data'!AF119)/'Project Data'!AF119</f>
        <v>4.9389134390432918E-3</v>
      </c>
      <c r="AC120" s="14">
        <f>('Project Data'!AG120-'Project Data'!AG119)/'Project Data'!AG119</f>
        <v>-3.8461538461538464E-2</v>
      </c>
      <c r="AD120" s="14">
        <f>('Project Data'!AH120-'Project Data'!AH119)/'Project Data'!AH119</f>
        <v>2.9850746268656716E-2</v>
      </c>
      <c r="AE120" s="14">
        <f>('Project Data'!AI120-'Project Data'!AI119)/'Project Data'!AI119</f>
        <v>-8.1479421579532821E-2</v>
      </c>
      <c r="AJ120" s="18"/>
    </row>
    <row r="121" spans="1:36" x14ac:dyDescent="0.25">
      <c r="A121" s="7">
        <v>45380</v>
      </c>
      <c r="B121" s="14">
        <f>('Project Data'!F121-'Project Data'!F120)/'Project Data'!F120</f>
        <v>6.9618351197034953E-2</v>
      </c>
      <c r="C121" s="14">
        <f>('Project Data'!G121-'Project Data'!G120)/'Project Data'!G120</f>
        <v>0.11434977578475336</v>
      </c>
      <c r="D121" s="14">
        <f>('Project Data'!H121-'Project Data'!H120)/'Project Data'!H120</f>
        <v>8.6151368760064406E-2</v>
      </c>
      <c r="E121" s="14">
        <f>('Project Data'!I121-'Project Data'!I120)/'Project Data'!I120</f>
        <v>2.601279317697228E-2</v>
      </c>
      <c r="F121" s="14">
        <f>('Project Data'!J121-'Project Data'!J120)/'Project Data'!J120</f>
        <v>5.7692307692307827E-2</v>
      </c>
      <c r="G121" s="14">
        <f>('Project Data'!K121-'Project Data'!K120)/'Project Data'!K120</f>
        <v>1.5873015873015872E-2</v>
      </c>
      <c r="H121" s="14">
        <f>('Project Data'!L121-'Project Data'!L120)/'Project Data'!L120</f>
        <v>5.9574468085106504E-2</v>
      </c>
      <c r="I121" s="14">
        <f>('Project Data'!M121-'Project Data'!M120)/'Project Data'!M120</f>
        <v>4.9586776859504134E-2</v>
      </c>
      <c r="J121" s="14">
        <f>('Project Data'!N121-'Project Data'!N120)/'Project Data'!N120</f>
        <v>0.10638297872340426</v>
      </c>
      <c r="K121" s="14">
        <f>('Project Data'!O121-'Project Data'!O120)/'Project Data'!O120</f>
        <v>0.11814345991561181</v>
      </c>
      <c r="L121" s="14">
        <f>('Project Data'!P121-'Project Data'!P120)/'Project Data'!P120</f>
        <v>2.7253668763102968E-2</v>
      </c>
      <c r="M121" s="14">
        <f>('Project Data'!Q121-'Project Data'!Q120)/'Project Data'!Q120</f>
        <v>0.10878661087866109</v>
      </c>
      <c r="N121" s="14">
        <f>('Project Data'!R121-'Project Data'!R120)/'Project Data'!R120</f>
        <v>0.11041616550396921</v>
      </c>
      <c r="O121" s="14">
        <f>('Project Data'!S121-'Project Data'!S120)/'Project Data'!S120</f>
        <v>-3.519061583577713E-2</v>
      </c>
      <c r="P121" s="14">
        <f>('Project Data'!T121-'Project Data'!T120)/'Project Data'!T120</f>
        <v>-4.4987146529562982E-2</v>
      </c>
      <c r="Q121" s="14">
        <f>('Project Data'!U121-'Project Data'!U120)/'Project Data'!U120</f>
        <v>7.7625570776255703E-2</v>
      </c>
      <c r="R121" s="14">
        <f>('Project Data'!V121-'Project Data'!V120)/'Project Data'!V120</f>
        <v>-2.9982363315696647E-2</v>
      </c>
      <c r="S121" s="14">
        <f>('Project Data'!W121-'Project Data'!W120)/'Project Data'!W120</f>
        <v>-1.2207127387280961E-2</v>
      </c>
      <c r="T121" s="14">
        <f>('Project Data'!X121-'Project Data'!X120)/'Project Data'!X120</f>
        <v>0.15718157181571801</v>
      </c>
      <c r="U121" s="14">
        <f>('Project Data'!Y121-'Project Data'!Y120)/'Project Data'!Y120</f>
        <v>0.08</v>
      </c>
      <c r="V121" s="14">
        <f>('Project Data'!Z121-'Project Data'!Z120)/'Project Data'!Z120</f>
        <v>-4.0712468193384227E-2</v>
      </c>
      <c r="W121" s="14">
        <f>('Project Data'!AA121-'Project Data'!AA120)/'Project Data'!AA120</f>
        <v>6.3795577601003309E-2</v>
      </c>
      <c r="X121" s="14">
        <f>('Project Data'!AB121-'Project Data'!AB120)/'Project Data'!AB120</f>
        <v>2.0522388059701639E-2</v>
      </c>
      <c r="Y121" s="14">
        <f>('Project Data'!AC121-'Project Data'!AC120)/'Project Data'!AC120</f>
        <v>4.4910179640718561E-3</v>
      </c>
      <c r="Z121" s="14">
        <f>('Project Data'!AD121-'Project Data'!AD120)/'Project Data'!AD120</f>
        <v>-7.246376811594203E-3</v>
      </c>
      <c r="AA121" s="14">
        <f>('Project Data'!AE121-'Project Data'!AE120)/'Project Data'!AE120</f>
        <v>6.4516129032258063E-2</v>
      </c>
      <c r="AB121" s="14">
        <f>('Project Data'!AF121-'Project Data'!AF120)/'Project Data'!AF120</f>
        <v>2.8453181583031679E-2</v>
      </c>
      <c r="AC121" s="14">
        <f>('Project Data'!AG121-'Project Data'!AG120)/'Project Data'!AG120</f>
        <v>3.9024390243902439E-3</v>
      </c>
      <c r="AD121" s="14">
        <f>('Project Data'!AH121-'Project Data'!AH120)/'Project Data'!AH120</f>
        <v>1.4492753623188406E-2</v>
      </c>
      <c r="AE121" s="14">
        <f>('Project Data'!AI121-'Project Data'!AI120)/'Project Data'!AI120</f>
        <v>3.3303057826218588E-3</v>
      </c>
      <c r="AJ121" s="18"/>
    </row>
    <row r="122" spans="1:36" x14ac:dyDescent="0.25">
      <c r="A122" s="7">
        <v>45412</v>
      </c>
      <c r="B122" s="14">
        <f>('Project Data'!F122-'Project Data'!F121)/'Project Data'!F121</f>
        <v>0.12961228694512081</v>
      </c>
      <c r="C122" s="14">
        <f>('Project Data'!G122-'Project Data'!G121)/'Project Data'!G121</f>
        <v>-6.2374245472837021E-2</v>
      </c>
      <c r="D122" s="14">
        <f>('Project Data'!H122-'Project Data'!H121)/'Project Data'!H121</f>
        <v>-1.1860637509266123E-2</v>
      </c>
      <c r="E122" s="14">
        <f>('Project Data'!I122-'Project Data'!I121)/'Project Data'!I121</f>
        <v>-2.2859517871986701E-2</v>
      </c>
      <c r="F122" s="14">
        <f>('Project Data'!J122-'Project Data'!J121)/'Project Data'!J121</f>
        <v>-6.3636363636363755E-2</v>
      </c>
      <c r="G122" s="14">
        <f>('Project Data'!K122-'Project Data'!K121)/'Project Data'!K121</f>
        <v>0</v>
      </c>
      <c r="H122" s="14">
        <f>('Project Data'!L122-'Project Data'!L121)/'Project Data'!L121</f>
        <v>-4.0160642570282257E-3</v>
      </c>
      <c r="I122" s="14">
        <f>('Project Data'!M122-'Project Data'!M121)/'Project Data'!M121</f>
        <v>-7.0866141732283464E-2</v>
      </c>
      <c r="J122" s="14">
        <f>('Project Data'!N122-'Project Data'!N121)/'Project Data'!N121</f>
        <v>0</v>
      </c>
      <c r="K122" s="14">
        <f>('Project Data'!O122-'Project Data'!O121)/'Project Data'!O121</f>
        <v>-3.3962264150943396E-2</v>
      </c>
      <c r="L122" s="14">
        <f>('Project Data'!P122-'Project Data'!P121)/'Project Data'!P121</f>
        <v>-1.73469387755102E-2</v>
      </c>
      <c r="M122" s="14">
        <f>('Project Data'!Q122-'Project Data'!Q121)/'Project Data'!Q121</f>
        <v>0.14339622641509434</v>
      </c>
      <c r="N122" s="14">
        <f>('Project Data'!R122-'Project Data'!R121)/'Project Data'!R121</f>
        <v>-2.4263431542461005E-2</v>
      </c>
      <c r="O122" s="14">
        <f>('Project Data'!S122-'Project Data'!S121)/'Project Data'!S121</f>
        <v>-9.11854103343465E-3</v>
      </c>
      <c r="P122" s="14">
        <f>('Project Data'!T122-'Project Data'!T121)/'Project Data'!T121</f>
        <v>-5.652759084791386E-2</v>
      </c>
      <c r="Q122" s="14">
        <f>('Project Data'!U122-'Project Data'!U121)/'Project Data'!U121</f>
        <v>-0.13771186440677965</v>
      </c>
      <c r="R122" s="14">
        <f>('Project Data'!V122-'Project Data'!V121)/'Project Data'!V121</f>
        <v>-6.363636363636363E-2</v>
      </c>
      <c r="S122" s="14">
        <f>('Project Data'!W122-'Project Data'!W121)/'Project Data'!W121</f>
        <v>9.0691648395455446E-2</v>
      </c>
      <c r="T122" s="14">
        <f>('Project Data'!X122-'Project Data'!X121)/'Project Data'!X121</f>
        <v>-3.2786885245901509E-2</v>
      </c>
      <c r="U122" s="14">
        <f>('Project Data'!Y122-'Project Data'!Y121)/'Project Data'!Y121</f>
        <v>-2.5925925925925925E-2</v>
      </c>
      <c r="V122" s="14">
        <f>('Project Data'!Z122-'Project Data'!Z121)/'Project Data'!Z121</f>
        <v>-6.3660477453580902E-2</v>
      </c>
      <c r="W122" s="14">
        <f>('Project Data'!AA122-'Project Data'!AA121)/'Project Data'!AA121</f>
        <v>8.8467787644058229E-2</v>
      </c>
      <c r="X122" s="14">
        <f>('Project Data'!AB122-'Project Data'!AB121)/'Project Data'!AB121</f>
        <v>-1.5234613040828763E-2</v>
      </c>
      <c r="Y122" s="14">
        <f>('Project Data'!AC122-'Project Data'!AC121)/'Project Data'!AC121</f>
        <v>2.8315946348733235E-2</v>
      </c>
      <c r="Z122" s="14">
        <f>('Project Data'!AD122-'Project Data'!AD121)/'Project Data'!AD121</f>
        <v>-3.6496350364963501E-2</v>
      </c>
      <c r="AA122" s="14">
        <f>('Project Data'!AE122-'Project Data'!AE121)/'Project Data'!AE121</f>
        <v>-3.3670033670033669E-3</v>
      </c>
      <c r="AB122" s="14">
        <f>('Project Data'!AF122-'Project Data'!AF121)/'Project Data'!AF121</f>
        <v>4.124748490945674E-2</v>
      </c>
      <c r="AC122" s="14">
        <f>('Project Data'!AG122-'Project Data'!AG121)/'Project Data'!AG121</f>
        <v>1.4577259475218658E-2</v>
      </c>
      <c r="AD122" s="14">
        <f>('Project Data'!AH122-'Project Data'!AH121)/'Project Data'!AH121</f>
        <v>-2.8571428571428571E-2</v>
      </c>
      <c r="AE122" s="14">
        <f>('Project Data'!AI122-'Project Data'!AI121)/'Project Data'!AI121</f>
        <v>-4.4357272178636088E-2</v>
      </c>
      <c r="AJ122" s="18"/>
    </row>
    <row r="123" spans="1:36" x14ac:dyDescent="0.25">
      <c r="A123" s="7">
        <v>45443</v>
      </c>
      <c r="B123" s="14">
        <f>('Project Data'!F123-'Project Data'!F122)/'Project Data'!F122</f>
        <v>1.0611838832697729E-2</v>
      </c>
      <c r="C123" s="14">
        <f>('Project Data'!G123-'Project Data'!G122)/'Project Data'!G122</f>
        <v>3.0042918454935622E-2</v>
      </c>
      <c r="D123" s="14">
        <f>('Project Data'!H123-'Project Data'!H122)/'Project Data'!H122</f>
        <v>4.4261065266316582E-2</v>
      </c>
      <c r="E123" s="14">
        <f>('Project Data'!I123-'Project Data'!I122)/'Project Data'!I122</f>
        <v>2.7222458528285837E-2</v>
      </c>
      <c r="F123" s="14">
        <f>('Project Data'!J123-'Project Data'!J122)/'Project Data'!J122</f>
        <v>0.27184466019417475</v>
      </c>
      <c r="G123" s="14">
        <f>('Project Data'!K123-'Project Data'!K122)/'Project Data'!K122</f>
        <v>0.109375</v>
      </c>
      <c r="H123" s="14">
        <f>('Project Data'!L123-'Project Data'!L122)/'Project Data'!L122</f>
        <v>6.4516129032258063E-2</v>
      </c>
      <c r="I123" s="14">
        <f>('Project Data'!M123-'Project Data'!M122)/'Project Data'!M122</f>
        <v>5.9322033898305086E-2</v>
      </c>
      <c r="J123" s="14">
        <f>('Project Data'!N123-'Project Data'!N122)/'Project Data'!N122</f>
        <v>7.6923076923077066E-2</v>
      </c>
      <c r="K123" s="14">
        <f>('Project Data'!O123-'Project Data'!O122)/'Project Data'!O122</f>
        <v>0.1796875</v>
      </c>
      <c r="L123" s="14">
        <f>('Project Data'!P123-'Project Data'!P122)/'Project Data'!P122</f>
        <v>-8.4112149532710387E-2</v>
      </c>
      <c r="M123" s="14">
        <f>('Project Data'!Q123-'Project Data'!Q122)/'Project Data'!Q122</f>
        <v>3.9603960396039604E-2</v>
      </c>
      <c r="N123" s="14">
        <f>('Project Data'!R123-'Project Data'!R122)/'Project Data'!R122</f>
        <v>3.6634103019538192E-2</v>
      </c>
      <c r="O123" s="14">
        <f>('Project Data'!S123-'Project Data'!S122)/'Project Data'!S122</f>
        <v>0.10812883435582822</v>
      </c>
      <c r="P123" s="14">
        <f>('Project Data'!T123-'Project Data'!T122)/'Project Data'!T122</f>
        <v>6.5620542082738945E-2</v>
      </c>
      <c r="Q123" s="14">
        <f>('Project Data'!U123-'Project Data'!U122)/'Project Data'!U122</f>
        <v>1.719901719901706E-2</v>
      </c>
      <c r="R123" s="14">
        <f>('Project Data'!V123-'Project Data'!V122)/'Project Data'!V122</f>
        <v>3.4951456310679613E-2</v>
      </c>
      <c r="S123" s="14">
        <f>('Project Data'!W123-'Project Data'!W122)/'Project Data'!W122</f>
        <v>7.3099415204678359E-4</v>
      </c>
      <c r="T123" s="14">
        <f>('Project Data'!X123-'Project Data'!X122)/'Project Data'!X122</f>
        <v>9.6852300242130748E-2</v>
      </c>
      <c r="U123" s="14">
        <f>('Project Data'!Y123-'Project Data'!Y122)/'Project Data'!Y122</f>
        <v>5.3231939163498096E-2</v>
      </c>
      <c r="V123" s="14">
        <f>('Project Data'!Z123-'Project Data'!Z122)/'Project Data'!Z122</f>
        <v>0.11048158640226628</v>
      </c>
      <c r="W123" s="14">
        <f>('Project Data'!AA123-'Project Data'!AA122)/'Project Data'!AA122</f>
        <v>-1.7152497891086273E-2</v>
      </c>
      <c r="X123" s="14">
        <f>('Project Data'!AB123-'Project Data'!AB122)/'Project Data'!AB122</f>
        <v>6.5594059405940597E-2</v>
      </c>
      <c r="Y123" s="14">
        <f>('Project Data'!AC123-'Project Data'!AC122)/'Project Data'!AC122</f>
        <v>0.12608695652173912</v>
      </c>
      <c r="Z123" s="14">
        <f>('Project Data'!AD123-'Project Data'!AD122)/'Project Data'!AD122</f>
        <v>0.11363636363636363</v>
      </c>
      <c r="AA123" s="14">
        <f>('Project Data'!AE123-'Project Data'!AE122)/'Project Data'!AE122</f>
        <v>5.0675675675675678E-2</v>
      </c>
      <c r="AB123" s="14">
        <f>('Project Data'!AF123-'Project Data'!AF122)/'Project Data'!AF122</f>
        <v>3.3574879227053142E-2</v>
      </c>
      <c r="AC123" s="14">
        <f>('Project Data'!AG123-'Project Data'!AG122)/'Project Data'!AG122</f>
        <v>-2.681992337164751E-2</v>
      </c>
      <c r="AD123" s="14">
        <f>('Project Data'!AH123-'Project Data'!AH122)/'Project Data'!AH122</f>
        <v>0.11764705882352941</v>
      </c>
      <c r="AE123" s="14">
        <f>('Project Data'!AI123-'Project Data'!AI122)/'Project Data'!AI122</f>
        <v>-6.7571834543732237E-2</v>
      </c>
      <c r="AJ123" s="18"/>
    </row>
    <row r="124" spans="1:36" x14ac:dyDescent="0.2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J124" s="18"/>
    </row>
    <row r="125" spans="1:36" x14ac:dyDescent="0.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J125" s="18"/>
    </row>
    <row r="126" spans="1:36" x14ac:dyDescent="0.2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J126" s="18"/>
    </row>
    <row r="127" spans="1:36" x14ac:dyDescent="0.25">
      <c r="AJ127" s="18"/>
    </row>
    <row r="128" spans="1:36" x14ac:dyDescent="0.25">
      <c r="AJ128" s="18"/>
    </row>
    <row r="129" spans="36:36" x14ac:dyDescent="0.25">
      <c r="AJ129" s="18"/>
    </row>
    <row r="130" spans="36:36" x14ac:dyDescent="0.25">
      <c r="AJ130" s="18"/>
    </row>
    <row r="131" spans="36:36" x14ac:dyDescent="0.25">
      <c r="AJ131" s="18"/>
    </row>
    <row r="132" spans="36:36" x14ac:dyDescent="0.25">
      <c r="AJ132" s="18"/>
    </row>
    <row r="133" spans="36:36" x14ac:dyDescent="0.25">
      <c r="AJ133" s="18"/>
    </row>
    <row r="134" spans="36:36" x14ac:dyDescent="0.25">
      <c r="AJ134" s="18"/>
    </row>
    <row r="135" spans="36:36" x14ac:dyDescent="0.25">
      <c r="AJ135" s="18"/>
    </row>
    <row r="136" spans="36:36" x14ac:dyDescent="0.25">
      <c r="AJ136" s="18"/>
    </row>
    <row r="137" spans="36:36" x14ac:dyDescent="0.25">
      <c r="AJ137" s="18"/>
    </row>
    <row r="138" spans="36:36" x14ac:dyDescent="0.25">
      <c r="AJ138" s="18"/>
    </row>
    <row r="139" spans="36:36" x14ac:dyDescent="0.25">
      <c r="AJ139" s="18"/>
    </row>
    <row r="140" spans="36:36" x14ac:dyDescent="0.25">
      <c r="AJ140" s="18"/>
    </row>
    <row r="141" spans="36:36" x14ac:dyDescent="0.25">
      <c r="AJ141" s="18"/>
    </row>
    <row r="142" spans="36:36" x14ac:dyDescent="0.25">
      <c r="AJ142" s="18"/>
    </row>
    <row r="143" spans="36:36" x14ac:dyDescent="0.25">
      <c r="AJ143" s="18"/>
    </row>
    <row r="144" spans="36:36" x14ac:dyDescent="0.25">
      <c r="AJ144" s="18"/>
    </row>
    <row r="145" spans="36:36" x14ac:dyDescent="0.25">
      <c r="AJ145" s="18"/>
    </row>
    <row r="146" spans="36:36" x14ac:dyDescent="0.25">
      <c r="AJ146" s="18"/>
    </row>
    <row r="147" spans="36:36" x14ac:dyDescent="0.25">
      <c r="AJ147" s="18"/>
    </row>
    <row r="148" spans="36:36" x14ac:dyDescent="0.25">
      <c r="AJ148" s="18"/>
    </row>
    <row r="149" spans="36:36" x14ac:dyDescent="0.25">
      <c r="AJ149" s="18"/>
    </row>
    <row r="150" spans="36:36" x14ac:dyDescent="0.25">
      <c r="AJ150" s="18"/>
    </row>
    <row r="151" spans="36:36" x14ac:dyDescent="0.25">
      <c r="AJ151" s="18"/>
    </row>
    <row r="152" spans="36:36" x14ac:dyDescent="0.25">
      <c r="AJ152" s="18"/>
    </row>
    <row r="153" spans="36:36" x14ac:dyDescent="0.25">
      <c r="AJ153" s="18"/>
    </row>
    <row r="154" spans="36:36" x14ac:dyDescent="0.25">
      <c r="AJ154" s="18"/>
    </row>
    <row r="155" spans="36:36" x14ac:dyDescent="0.25">
      <c r="AJ155" s="18"/>
    </row>
    <row r="156" spans="36:36" x14ac:dyDescent="0.25">
      <c r="AJ156" s="18"/>
    </row>
    <row r="157" spans="36:36" x14ac:dyDescent="0.25">
      <c r="AJ157" s="18"/>
    </row>
    <row r="158" spans="36:36" x14ac:dyDescent="0.25">
      <c r="AJ158" s="18"/>
    </row>
    <row r="159" spans="36:36" x14ac:dyDescent="0.25">
      <c r="AJ159" s="18"/>
    </row>
    <row r="160" spans="36:36" x14ac:dyDescent="0.25">
      <c r="AJ160" s="18"/>
    </row>
    <row r="161" spans="36:36" x14ac:dyDescent="0.25">
      <c r="AJ161" s="18"/>
    </row>
    <row r="162" spans="36:36" x14ac:dyDescent="0.25">
      <c r="AJ162" s="18"/>
    </row>
    <row r="163" spans="36:36" x14ac:dyDescent="0.25">
      <c r="AJ163" s="18"/>
    </row>
    <row r="164" spans="36:36" x14ac:dyDescent="0.25">
      <c r="AJ164" s="18"/>
    </row>
    <row r="165" spans="36:36" x14ac:dyDescent="0.25">
      <c r="AJ165" s="18"/>
    </row>
    <row r="166" spans="36:36" x14ac:dyDescent="0.25">
      <c r="AJ166" s="18"/>
    </row>
    <row r="167" spans="36:36" x14ac:dyDescent="0.25">
      <c r="AJ167" s="18"/>
    </row>
    <row r="168" spans="36:36" x14ac:dyDescent="0.25">
      <c r="AJ168" s="18"/>
    </row>
    <row r="169" spans="36:36" x14ac:dyDescent="0.25">
      <c r="AJ169" s="18"/>
    </row>
    <row r="170" spans="36:36" x14ac:dyDescent="0.25">
      <c r="AJ170" s="18"/>
    </row>
    <row r="171" spans="36:36" x14ac:dyDescent="0.25">
      <c r="AJ171" s="18"/>
    </row>
    <row r="172" spans="36:36" x14ac:dyDescent="0.25">
      <c r="AJ172" s="18"/>
    </row>
    <row r="173" spans="36:36" x14ac:dyDescent="0.25">
      <c r="AJ173" s="18"/>
    </row>
    <row r="174" spans="36:36" x14ac:dyDescent="0.25">
      <c r="AJ174" s="18"/>
    </row>
    <row r="175" spans="36:36" x14ac:dyDescent="0.25">
      <c r="AJ175" s="18"/>
    </row>
    <row r="176" spans="36:36" x14ac:dyDescent="0.25">
      <c r="AJ176" s="18"/>
    </row>
    <row r="177" spans="36:36" x14ac:dyDescent="0.25">
      <c r="AJ177" s="18"/>
    </row>
    <row r="178" spans="36:36" x14ac:dyDescent="0.25">
      <c r="AJ178" s="18"/>
    </row>
    <row r="179" spans="36:36" x14ac:dyDescent="0.25">
      <c r="AJ179" s="18"/>
    </row>
    <row r="180" spans="36:36" x14ac:dyDescent="0.25">
      <c r="AJ180" s="18"/>
    </row>
    <row r="181" spans="36:36" x14ac:dyDescent="0.25">
      <c r="AJ181" s="18"/>
    </row>
    <row r="182" spans="36:36" x14ac:dyDescent="0.25">
      <c r="AJ182" s="18"/>
    </row>
    <row r="183" spans="36:36" x14ac:dyDescent="0.25">
      <c r="AJ183" s="18"/>
    </row>
    <row r="184" spans="36:36" x14ac:dyDescent="0.25">
      <c r="AJ184" s="18"/>
    </row>
    <row r="185" spans="36:36" x14ac:dyDescent="0.25">
      <c r="AJ185" s="18"/>
    </row>
    <row r="186" spans="36:36" x14ac:dyDescent="0.25">
      <c r="AJ186" s="18"/>
    </row>
    <row r="187" spans="36:36" x14ac:dyDescent="0.25">
      <c r="AJ187" s="18"/>
    </row>
    <row r="188" spans="36:36" x14ac:dyDescent="0.25">
      <c r="AJ188" s="18"/>
    </row>
    <row r="189" spans="36:36" x14ac:dyDescent="0.25">
      <c r="AJ189" s="18"/>
    </row>
    <row r="190" spans="36:36" x14ac:dyDescent="0.25">
      <c r="AJ190" s="18"/>
    </row>
    <row r="191" spans="36:36" x14ac:dyDescent="0.25">
      <c r="AJ191" s="18"/>
    </row>
    <row r="192" spans="36:36" x14ac:dyDescent="0.25">
      <c r="AJ192" s="18"/>
    </row>
    <row r="193" spans="36:36" x14ac:dyDescent="0.25">
      <c r="AJ193" s="18"/>
    </row>
    <row r="194" spans="36:36" x14ac:dyDescent="0.25">
      <c r="AJ194" s="18"/>
    </row>
    <row r="195" spans="36:36" x14ac:dyDescent="0.25">
      <c r="AJ195" s="18"/>
    </row>
    <row r="196" spans="36:36" x14ac:dyDescent="0.25">
      <c r="AJ196" s="18"/>
    </row>
    <row r="197" spans="36:36" x14ac:dyDescent="0.25">
      <c r="AJ197" s="18"/>
    </row>
    <row r="198" spans="36:36" x14ac:dyDescent="0.25">
      <c r="AJ198" s="18"/>
    </row>
    <row r="199" spans="36:36" x14ac:dyDescent="0.25">
      <c r="AJ199" s="18"/>
    </row>
    <row r="200" spans="36:36" x14ac:dyDescent="0.25">
      <c r="AJ200" s="18"/>
    </row>
    <row r="201" spans="36:36" x14ac:dyDescent="0.25">
      <c r="AJ201" s="18"/>
    </row>
    <row r="202" spans="36:36" x14ac:dyDescent="0.25">
      <c r="AJ202" s="18"/>
    </row>
    <row r="203" spans="36:36" x14ac:dyDescent="0.25">
      <c r="AJ203" s="18"/>
    </row>
    <row r="204" spans="36:36" x14ac:dyDescent="0.25">
      <c r="AJ204" s="18"/>
    </row>
    <row r="205" spans="36:36" x14ac:dyDescent="0.25">
      <c r="AJ205" s="18"/>
    </row>
    <row r="206" spans="36:36" x14ac:dyDescent="0.25">
      <c r="AJ206" s="18"/>
    </row>
    <row r="207" spans="36:36" x14ac:dyDescent="0.25">
      <c r="AJ207" s="18"/>
    </row>
    <row r="208" spans="36:36" x14ac:dyDescent="0.25">
      <c r="AJ208" s="18"/>
    </row>
    <row r="209" spans="36:36" x14ac:dyDescent="0.25">
      <c r="AJ209" s="18"/>
    </row>
    <row r="210" spans="36:36" x14ac:dyDescent="0.25">
      <c r="AJ210" s="18"/>
    </row>
    <row r="211" spans="36:36" x14ac:dyDescent="0.25">
      <c r="AJ211" s="18"/>
    </row>
    <row r="212" spans="36:36" x14ac:dyDescent="0.25">
      <c r="AJ212" s="18"/>
    </row>
    <row r="213" spans="36:36" x14ac:dyDescent="0.25">
      <c r="AJ213" s="18"/>
    </row>
    <row r="214" spans="36:36" x14ac:dyDescent="0.25">
      <c r="AJ214" s="18"/>
    </row>
    <row r="215" spans="36:36" x14ac:dyDescent="0.25">
      <c r="AJ215" s="18"/>
    </row>
    <row r="216" spans="36:36" x14ac:dyDescent="0.25">
      <c r="AJ216" s="18"/>
    </row>
    <row r="217" spans="36:36" x14ac:dyDescent="0.25">
      <c r="AJ217" s="18"/>
    </row>
    <row r="218" spans="36:36" x14ac:dyDescent="0.25">
      <c r="AJ218" s="18"/>
    </row>
    <row r="219" spans="36:36" x14ac:dyDescent="0.25">
      <c r="AJ219" s="18"/>
    </row>
    <row r="220" spans="36:36" x14ac:dyDescent="0.25">
      <c r="AJ220" s="18"/>
    </row>
    <row r="221" spans="36:36" x14ac:dyDescent="0.25">
      <c r="AJ221" s="18"/>
    </row>
    <row r="222" spans="36:36" x14ac:dyDescent="0.25">
      <c r="AJ222" s="18"/>
    </row>
    <row r="223" spans="36:36" x14ac:dyDescent="0.25">
      <c r="AJ223" s="18"/>
    </row>
    <row r="224" spans="36:36" x14ac:dyDescent="0.25">
      <c r="AJ224" s="18"/>
    </row>
    <row r="225" spans="36:36" x14ac:dyDescent="0.25">
      <c r="AJ225" s="18"/>
    </row>
    <row r="226" spans="36:36" x14ac:dyDescent="0.25">
      <c r="AJ226" s="18"/>
    </row>
    <row r="227" spans="36:36" x14ac:dyDescent="0.25">
      <c r="AJ227" s="18"/>
    </row>
    <row r="228" spans="36:36" x14ac:dyDescent="0.25">
      <c r="AJ228" s="18"/>
    </row>
    <row r="229" spans="36:36" x14ac:dyDescent="0.25">
      <c r="AJ229" s="18"/>
    </row>
    <row r="230" spans="36:36" x14ac:dyDescent="0.25">
      <c r="AJ230" s="18"/>
    </row>
    <row r="231" spans="36:36" x14ac:dyDescent="0.25">
      <c r="AJ231" s="18"/>
    </row>
    <row r="232" spans="36:36" x14ac:dyDescent="0.25">
      <c r="AJ232" s="18"/>
    </row>
    <row r="233" spans="36:36" x14ac:dyDescent="0.25">
      <c r="AJ233" s="18"/>
    </row>
    <row r="234" spans="36:36" x14ac:dyDescent="0.25">
      <c r="AJ234" s="18"/>
    </row>
    <row r="235" spans="36:36" x14ac:dyDescent="0.25">
      <c r="AJ235" s="18"/>
    </row>
    <row r="236" spans="36:36" x14ac:dyDescent="0.25">
      <c r="AJ236" s="18"/>
    </row>
    <row r="237" spans="36:36" x14ac:dyDescent="0.25">
      <c r="AJ237" s="18"/>
    </row>
    <row r="238" spans="36:36" x14ac:dyDescent="0.25">
      <c r="AJ238" s="18"/>
    </row>
    <row r="239" spans="36:36" x14ac:dyDescent="0.25">
      <c r="AJ239" s="18"/>
    </row>
    <row r="240" spans="36:36" x14ac:dyDescent="0.25">
      <c r="AJ240" s="18"/>
    </row>
    <row r="241" spans="36:36" x14ac:dyDescent="0.25">
      <c r="AJ241" s="18"/>
    </row>
    <row r="242" spans="36:36" x14ac:dyDescent="0.25">
      <c r="AJ242" s="18"/>
    </row>
    <row r="243" spans="36:36" x14ac:dyDescent="0.25">
      <c r="AJ243" s="18"/>
    </row>
    <row r="244" spans="36:36" x14ac:dyDescent="0.25">
      <c r="AJ244" s="18"/>
    </row>
    <row r="245" spans="36:36" x14ac:dyDescent="0.25">
      <c r="AJ245" s="18"/>
    </row>
    <row r="246" spans="36:36" x14ac:dyDescent="0.25">
      <c r="AJ246" s="18"/>
    </row>
    <row r="247" spans="36:36" x14ac:dyDescent="0.25">
      <c r="AJ247" s="18"/>
    </row>
    <row r="248" spans="36:36" x14ac:dyDescent="0.25">
      <c r="AJ248" s="18"/>
    </row>
    <row r="249" spans="36:36" x14ac:dyDescent="0.25">
      <c r="AJ249" s="18"/>
    </row>
    <row r="250" spans="36:36" x14ac:dyDescent="0.25">
      <c r="AJ250" s="18"/>
    </row>
    <row r="251" spans="36:36" x14ac:dyDescent="0.25">
      <c r="AJ251" s="18"/>
    </row>
    <row r="252" spans="36:36" x14ac:dyDescent="0.25">
      <c r="AJ252" s="18"/>
    </row>
    <row r="253" spans="36:36" x14ac:dyDescent="0.25">
      <c r="AJ253" s="18"/>
    </row>
    <row r="254" spans="36:36" x14ac:dyDescent="0.25">
      <c r="AJ254" s="18"/>
    </row>
    <row r="255" spans="36:36" x14ac:dyDescent="0.25">
      <c r="AJ255" s="18"/>
    </row>
    <row r="256" spans="36:36" x14ac:dyDescent="0.25">
      <c r="AJ256" s="18"/>
    </row>
    <row r="257" spans="36:36" x14ac:dyDescent="0.25">
      <c r="AJ257" s="18"/>
    </row>
    <row r="258" spans="36:36" x14ac:dyDescent="0.25">
      <c r="AJ258" s="18"/>
    </row>
    <row r="259" spans="36:36" x14ac:dyDescent="0.25">
      <c r="AJ259" s="18"/>
    </row>
    <row r="260" spans="36:36" x14ac:dyDescent="0.25">
      <c r="AJ260" s="18"/>
    </row>
    <row r="261" spans="36:36" x14ac:dyDescent="0.25">
      <c r="AJ261" s="18"/>
    </row>
    <row r="262" spans="36:36" x14ac:dyDescent="0.25">
      <c r="AJ262" s="18"/>
    </row>
    <row r="263" spans="36:36" x14ac:dyDescent="0.25">
      <c r="AJ263" s="18"/>
    </row>
    <row r="264" spans="36:36" x14ac:dyDescent="0.25">
      <c r="AJ264" s="18"/>
    </row>
    <row r="265" spans="36:36" x14ac:dyDescent="0.25">
      <c r="AJ265" s="18"/>
    </row>
    <row r="266" spans="36:36" x14ac:dyDescent="0.25">
      <c r="AJ266" s="18"/>
    </row>
    <row r="267" spans="36:36" x14ac:dyDescent="0.25">
      <c r="AJ267" s="18"/>
    </row>
    <row r="268" spans="36:36" x14ac:dyDescent="0.25">
      <c r="AJ268" s="18"/>
    </row>
    <row r="269" spans="36:36" x14ac:dyDescent="0.25">
      <c r="AJ269" s="18"/>
    </row>
    <row r="270" spans="36:36" x14ac:dyDescent="0.25">
      <c r="AJ270" s="18"/>
    </row>
    <row r="271" spans="36:36" x14ac:dyDescent="0.25">
      <c r="AJ271" s="18"/>
    </row>
    <row r="272" spans="36:36" x14ac:dyDescent="0.25">
      <c r="AJ272" s="18"/>
    </row>
    <row r="273" spans="36:36" x14ac:dyDescent="0.25">
      <c r="AJ273" s="18"/>
    </row>
    <row r="274" spans="36:36" x14ac:dyDescent="0.25">
      <c r="AJ274" s="18"/>
    </row>
    <row r="275" spans="36:36" x14ac:dyDescent="0.25">
      <c r="AJ275" s="18"/>
    </row>
    <row r="276" spans="36:36" x14ac:dyDescent="0.25">
      <c r="AJ276" s="18"/>
    </row>
    <row r="277" spans="36:36" x14ac:dyDescent="0.25">
      <c r="AJ277" s="18"/>
    </row>
    <row r="278" spans="36:36" x14ac:dyDescent="0.25">
      <c r="AJ278" s="18"/>
    </row>
    <row r="279" spans="36:36" x14ac:dyDescent="0.25">
      <c r="AJ279" s="18"/>
    </row>
    <row r="280" spans="36:36" x14ac:dyDescent="0.25">
      <c r="AJ280" s="18"/>
    </row>
    <row r="281" spans="36:36" x14ac:dyDescent="0.25">
      <c r="AJ281" s="18"/>
    </row>
    <row r="282" spans="36:36" x14ac:dyDescent="0.25">
      <c r="AJ282" s="18"/>
    </row>
    <row r="283" spans="36:36" x14ac:dyDescent="0.25">
      <c r="AJ283" s="18"/>
    </row>
    <row r="284" spans="36:36" x14ac:dyDescent="0.25">
      <c r="AJ284" s="18"/>
    </row>
    <row r="285" spans="36:36" x14ac:dyDescent="0.25">
      <c r="AJ285" s="18"/>
    </row>
    <row r="286" spans="36:36" x14ac:dyDescent="0.25">
      <c r="AJ286" s="18"/>
    </row>
    <row r="287" spans="36:36" x14ac:dyDescent="0.25">
      <c r="AJ287" s="18"/>
    </row>
    <row r="288" spans="36:36" x14ac:dyDescent="0.25">
      <c r="AJ288" s="18"/>
    </row>
    <row r="289" spans="36:36" x14ac:dyDescent="0.25">
      <c r="AJ289" s="18"/>
    </row>
    <row r="290" spans="36:36" x14ac:dyDescent="0.25">
      <c r="AJ290" s="18"/>
    </row>
    <row r="291" spans="36:36" x14ac:dyDescent="0.25">
      <c r="AJ291" s="18"/>
    </row>
    <row r="292" spans="36:36" x14ac:dyDescent="0.25">
      <c r="AJ292" s="18"/>
    </row>
    <row r="293" spans="36:36" x14ac:dyDescent="0.25">
      <c r="AJ293" s="18"/>
    </row>
    <row r="294" spans="36:36" x14ac:dyDescent="0.25">
      <c r="AJ294" s="18"/>
    </row>
    <row r="295" spans="36:36" x14ac:dyDescent="0.25">
      <c r="AJ295" s="18"/>
    </row>
    <row r="296" spans="36:36" x14ac:dyDescent="0.25">
      <c r="AJ296" s="18"/>
    </row>
    <row r="297" spans="36:36" x14ac:dyDescent="0.25">
      <c r="AJ297" s="18"/>
    </row>
    <row r="298" spans="36:36" x14ac:dyDescent="0.25">
      <c r="AJ298" s="18"/>
    </row>
    <row r="299" spans="36:36" x14ac:dyDescent="0.25">
      <c r="AJ299" s="18"/>
    </row>
    <row r="300" spans="36:36" x14ac:dyDescent="0.25">
      <c r="AJ300" s="18"/>
    </row>
    <row r="301" spans="36:36" x14ac:dyDescent="0.25">
      <c r="AJ301" s="18"/>
    </row>
    <row r="302" spans="36:36" x14ac:dyDescent="0.25">
      <c r="AJ302" s="18"/>
    </row>
    <row r="303" spans="36:36" x14ac:dyDescent="0.25">
      <c r="AJ303" s="18"/>
    </row>
    <row r="304" spans="36:36" x14ac:dyDescent="0.25">
      <c r="AJ304" s="18"/>
    </row>
    <row r="305" spans="36:36" x14ac:dyDescent="0.25">
      <c r="AJ305" s="18"/>
    </row>
    <row r="306" spans="36:36" x14ac:dyDescent="0.25">
      <c r="AJ306" s="18"/>
    </row>
    <row r="307" spans="36:36" x14ac:dyDescent="0.25">
      <c r="AJ307" s="18"/>
    </row>
    <row r="308" spans="36:36" x14ac:dyDescent="0.25">
      <c r="AJ308" s="18"/>
    </row>
    <row r="309" spans="36:36" x14ac:dyDescent="0.25">
      <c r="AJ309" s="18"/>
    </row>
    <row r="310" spans="36:36" x14ac:dyDescent="0.25">
      <c r="AJ310" s="18"/>
    </row>
    <row r="311" spans="36:36" x14ac:dyDescent="0.25">
      <c r="AJ311" s="18"/>
    </row>
    <row r="312" spans="36:36" x14ac:dyDescent="0.25">
      <c r="AJ312" s="18"/>
    </row>
    <row r="313" spans="36:36" x14ac:dyDescent="0.25">
      <c r="AJ313" s="18"/>
    </row>
    <row r="314" spans="36:36" x14ac:dyDescent="0.25">
      <c r="AJ314" s="18"/>
    </row>
    <row r="315" spans="36:36" x14ac:dyDescent="0.25">
      <c r="AJ315" s="18"/>
    </row>
    <row r="316" spans="36:36" x14ac:dyDescent="0.25">
      <c r="AJ316" s="18"/>
    </row>
    <row r="317" spans="36:36" x14ac:dyDescent="0.25">
      <c r="AJ317" s="18"/>
    </row>
    <row r="318" spans="36:36" x14ac:dyDescent="0.25">
      <c r="AJ318" s="18"/>
    </row>
    <row r="319" spans="36:36" x14ac:dyDescent="0.25">
      <c r="AJ319" s="18"/>
    </row>
    <row r="320" spans="36:36" x14ac:dyDescent="0.25">
      <c r="AJ320" s="18"/>
    </row>
    <row r="321" spans="36:36" x14ac:dyDescent="0.25">
      <c r="AJ321" s="18"/>
    </row>
    <row r="322" spans="36:36" x14ac:dyDescent="0.25">
      <c r="AJ322" s="18"/>
    </row>
    <row r="323" spans="36:36" x14ac:dyDescent="0.25">
      <c r="AJ323" s="18"/>
    </row>
    <row r="324" spans="36:36" x14ac:dyDescent="0.25">
      <c r="AJ324" s="18"/>
    </row>
    <row r="325" spans="36:36" x14ac:dyDescent="0.25">
      <c r="AJ325" s="18"/>
    </row>
    <row r="326" spans="36:36" x14ac:dyDescent="0.25">
      <c r="AJ326" s="18"/>
    </row>
    <row r="327" spans="36:36" x14ac:dyDescent="0.25">
      <c r="AJ327" s="18"/>
    </row>
    <row r="328" spans="36:36" x14ac:dyDescent="0.25">
      <c r="AJ328" s="18"/>
    </row>
    <row r="329" spans="36:36" x14ac:dyDescent="0.25">
      <c r="AJ329" s="18"/>
    </row>
    <row r="330" spans="36:36" x14ac:dyDescent="0.25">
      <c r="AJ330" s="18"/>
    </row>
    <row r="331" spans="36:36" x14ac:dyDescent="0.25">
      <c r="AJ331" s="18"/>
    </row>
    <row r="332" spans="36:36" x14ac:dyDescent="0.25">
      <c r="AJ332" s="18"/>
    </row>
    <row r="333" spans="36:36" x14ac:dyDescent="0.25">
      <c r="AJ333" s="18"/>
    </row>
    <row r="334" spans="36:36" x14ac:dyDescent="0.25">
      <c r="AJ334" s="18"/>
    </row>
    <row r="335" spans="36:36" x14ac:dyDescent="0.25">
      <c r="AJ335" s="18"/>
    </row>
    <row r="336" spans="36:36" x14ac:dyDescent="0.25">
      <c r="AJ336" s="18"/>
    </row>
    <row r="337" spans="36:36" x14ac:dyDescent="0.25">
      <c r="AJ337" s="18"/>
    </row>
    <row r="338" spans="36:36" x14ac:dyDescent="0.25">
      <c r="AJ338" s="18"/>
    </row>
    <row r="339" spans="36:36" x14ac:dyDescent="0.25">
      <c r="AJ339" s="18"/>
    </row>
    <row r="340" spans="36:36" x14ac:dyDescent="0.25">
      <c r="AJ340" s="18"/>
    </row>
    <row r="341" spans="36:36" x14ac:dyDescent="0.25">
      <c r="AJ341" s="18"/>
    </row>
    <row r="342" spans="36:36" x14ac:dyDescent="0.25">
      <c r="AJ342" s="18"/>
    </row>
    <row r="343" spans="36:36" x14ac:dyDescent="0.25">
      <c r="AJ343" s="18"/>
    </row>
    <row r="344" spans="36:36" x14ac:dyDescent="0.25">
      <c r="AJ344" s="18"/>
    </row>
    <row r="345" spans="36:36" x14ac:dyDescent="0.25">
      <c r="AJ345" s="18"/>
    </row>
    <row r="346" spans="36:36" x14ac:dyDescent="0.25">
      <c r="AJ346" s="18"/>
    </row>
    <row r="347" spans="36:36" x14ac:dyDescent="0.25">
      <c r="AJ347" s="18"/>
    </row>
    <row r="348" spans="36:36" x14ac:dyDescent="0.25">
      <c r="AJ348" s="18"/>
    </row>
    <row r="349" spans="36:36" x14ac:dyDescent="0.25">
      <c r="AJ349" s="18"/>
    </row>
    <row r="350" spans="36:36" x14ac:dyDescent="0.25">
      <c r="AJ350" s="18"/>
    </row>
    <row r="351" spans="36:36" x14ac:dyDescent="0.25">
      <c r="AJ351" s="18"/>
    </row>
    <row r="352" spans="36:36" x14ac:dyDescent="0.25">
      <c r="AJ352" s="18"/>
    </row>
    <row r="353" spans="36:36" x14ac:dyDescent="0.25">
      <c r="AJ353" s="18"/>
    </row>
    <row r="354" spans="36:36" x14ac:dyDescent="0.25">
      <c r="AJ354" s="18"/>
    </row>
    <row r="355" spans="36:36" x14ac:dyDescent="0.25">
      <c r="AJ355" s="18"/>
    </row>
    <row r="356" spans="36:36" x14ac:dyDescent="0.25">
      <c r="AJ356" s="18"/>
    </row>
    <row r="357" spans="36:36" x14ac:dyDescent="0.25">
      <c r="AJ357" s="18"/>
    </row>
    <row r="358" spans="36:36" x14ac:dyDescent="0.25">
      <c r="AJ358" s="18"/>
    </row>
    <row r="359" spans="36:36" x14ac:dyDescent="0.25">
      <c r="AJ359" s="18"/>
    </row>
    <row r="360" spans="36:36" x14ac:dyDescent="0.25">
      <c r="AJ360" s="18"/>
    </row>
    <row r="361" spans="36:36" x14ac:dyDescent="0.25">
      <c r="AJ361" s="18"/>
    </row>
    <row r="362" spans="36:36" x14ac:dyDescent="0.25">
      <c r="AJ362" s="18"/>
    </row>
    <row r="363" spans="36:36" x14ac:dyDescent="0.25">
      <c r="AJ363" s="18"/>
    </row>
    <row r="364" spans="36:36" x14ac:dyDescent="0.25">
      <c r="AJ364" s="18"/>
    </row>
    <row r="365" spans="36:36" x14ac:dyDescent="0.25">
      <c r="AJ365" s="18"/>
    </row>
    <row r="366" spans="36:36" x14ac:dyDescent="0.25">
      <c r="AJ366" s="18"/>
    </row>
    <row r="367" spans="36:36" x14ac:dyDescent="0.25">
      <c r="AJ367" s="18"/>
    </row>
    <row r="368" spans="36:36" x14ac:dyDescent="0.25">
      <c r="AJ368" s="18"/>
    </row>
    <row r="369" spans="36:36" x14ac:dyDescent="0.25">
      <c r="AJ369" s="18"/>
    </row>
    <row r="370" spans="36:36" x14ac:dyDescent="0.25">
      <c r="AJ370" s="18"/>
    </row>
    <row r="371" spans="36:36" x14ac:dyDescent="0.25">
      <c r="AJ371" s="18"/>
    </row>
    <row r="372" spans="36:36" x14ac:dyDescent="0.25">
      <c r="AJ372" s="18"/>
    </row>
    <row r="373" spans="36:36" x14ac:dyDescent="0.25">
      <c r="AJ373" s="18"/>
    </row>
    <row r="374" spans="36:36" x14ac:dyDescent="0.25">
      <c r="AJ374" s="18"/>
    </row>
    <row r="375" spans="36:36" x14ac:dyDescent="0.25">
      <c r="AJ375" s="18"/>
    </row>
    <row r="376" spans="36:36" x14ac:dyDescent="0.25">
      <c r="AJ376" s="18"/>
    </row>
    <row r="377" spans="36:36" x14ac:dyDescent="0.25">
      <c r="AJ377" s="18"/>
    </row>
    <row r="378" spans="36:36" x14ac:dyDescent="0.25">
      <c r="AJ378" s="18"/>
    </row>
    <row r="379" spans="36:36" x14ac:dyDescent="0.25">
      <c r="AJ379" s="18"/>
    </row>
    <row r="380" spans="36:36" x14ac:dyDescent="0.25">
      <c r="AJ380" s="18"/>
    </row>
    <row r="381" spans="36:36" x14ac:dyDescent="0.25">
      <c r="AJ381" s="18"/>
    </row>
    <row r="382" spans="36:36" x14ac:dyDescent="0.25">
      <c r="AJ382" s="18"/>
    </row>
    <row r="383" spans="36:36" x14ac:dyDescent="0.25">
      <c r="AJ383" s="18"/>
    </row>
    <row r="384" spans="36:36" x14ac:dyDescent="0.25">
      <c r="AJ384" s="18"/>
    </row>
    <row r="385" spans="36:36" x14ac:dyDescent="0.25">
      <c r="AJ385" s="18"/>
    </row>
    <row r="386" spans="36:36" x14ac:dyDescent="0.25">
      <c r="AJ386" s="18"/>
    </row>
    <row r="387" spans="36:36" x14ac:dyDescent="0.25">
      <c r="AJ387" s="18"/>
    </row>
    <row r="388" spans="36:36" x14ac:dyDescent="0.25">
      <c r="AJ388" s="18"/>
    </row>
    <row r="389" spans="36:36" x14ac:dyDescent="0.25">
      <c r="AJ389" s="18"/>
    </row>
    <row r="390" spans="36:36" x14ac:dyDescent="0.25">
      <c r="AJ390" s="18"/>
    </row>
    <row r="391" spans="36:36" x14ac:dyDescent="0.25">
      <c r="AJ391" s="18"/>
    </row>
    <row r="392" spans="36:36" x14ac:dyDescent="0.25">
      <c r="AJ392" s="18"/>
    </row>
    <row r="393" spans="36:36" x14ac:dyDescent="0.25">
      <c r="AJ393" s="18"/>
    </row>
    <row r="394" spans="36:36" x14ac:dyDescent="0.25">
      <c r="AJ394" s="18"/>
    </row>
    <row r="395" spans="36:36" x14ac:dyDescent="0.25">
      <c r="AJ395" s="18"/>
    </row>
    <row r="396" spans="36:36" x14ac:dyDescent="0.25">
      <c r="AJ396" s="18"/>
    </row>
    <row r="397" spans="36:36" x14ac:dyDescent="0.25">
      <c r="AJ397" s="18"/>
    </row>
    <row r="398" spans="36:36" x14ac:dyDescent="0.25">
      <c r="AJ398" s="18"/>
    </row>
    <row r="399" spans="36:36" x14ac:dyDescent="0.25">
      <c r="AJ399" s="18"/>
    </row>
    <row r="400" spans="36:36" x14ac:dyDescent="0.25">
      <c r="AJ400" s="18"/>
    </row>
    <row r="401" spans="36:36" x14ac:dyDescent="0.25">
      <c r="AJ401" s="18"/>
    </row>
    <row r="402" spans="36:36" x14ac:dyDescent="0.25">
      <c r="AJ402" s="18"/>
    </row>
    <row r="403" spans="36:36" x14ac:dyDescent="0.25">
      <c r="AJ403" s="18"/>
    </row>
    <row r="404" spans="36:36" x14ac:dyDescent="0.25">
      <c r="AJ404" s="18"/>
    </row>
    <row r="405" spans="36:36" x14ac:dyDescent="0.25">
      <c r="AJ405" s="18"/>
    </row>
    <row r="406" spans="36:36" x14ac:dyDescent="0.25">
      <c r="AJ406" s="18"/>
    </row>
    <row r="407" spans="36:36" x14ac:dyDescent="0.25">
      <c r="AJ407" s="18"/>
    </row>
    <row r="408" spans="36:36" x14ac:dyDescent="0.25">
      <c r="AJ408" s="18"/>
    </row>
    <row r="409" spans="36:36" x14ac:dyDescent="0.25">
      <c r="AJ409" s="18"/>
    </row>
    <row r="410" spans="36:36" x14ac:dyDescent="0.25">
      <c r="AJ410" s="18"/>
    </row>
    <row r="411" spans="36:36" x14ac:dyDescent="0.25">
      <c r="AJ411" s="18"/>
    </row>
    <row r="412" spans="36:36" x14ac:dyDescent="0.25">
      <c r="AJ412" s="18"/>
    </row>
    <row r="413" spans="36:36" x14ac:dyDescent="0.25">
      <c r="AJ413" s="18"/>
    </row>
    <row r="414" spans="36:36" x14ac:dyDescent="0.25">
      <c r="AJ414" s="18"/>
    </row>
    <row r="415" spans="36:36" x14ac:dyDescent="0.25">
      <c r="AJ415" s="18"/>
    </row>
    <row r="416" spans="36:36" x14ac:dyDescent="0.25">
      <c r="AJ416" s="18"/>
    </row>
    <row r="417" spans="36:36" x14ac:dyDescent="0.25">
      <c r="AJ417" s="18"/>
    </row>
    <row r="418" spans="36:36" x14ac:dyDescent="0.25">
      <c r="AJ418" s="18"/>
    </row>
    <row r="419" spans="36:36" x14ac:dyDescent="0.25">
      <c r="AJ419" s="18"/>
    </row>
    <row r="420" spans="36:36" x14ac:dyDescent="0.25">
      <c r="AJ420" s="18"/>
    </row>
    <row r="421" spans="36:36" x14ac:dyDescent="0.25">
      <c r="AJ421" s="18"/>
    </row>
    <row r="422" spans="36:36" x14ac:dyDescent="0.25">
      <c r="AJ422" s="18"/>
    </row>
    <row r="423" spans="36:36" x14ac:dyDescent="0.25">
      <c r="AJ423" s="18"/>
    </row>
    <row r="424" spans="36:36" x14ac:dyDescent="0.25">
      <c r="AJ424" s="18"/>
    </row>
    <row r="425" spans="36:36" x14ac:dyDescent="0.25">
      <c r="AJ425" s="18"/>
    </row>
    <row r="426" spans="36:36" x14ac:dyDescent="0.25">
      <c r="AJ426" s="18"/>
    </row>
    <row r="427" spans="36:36" x14ac:dyDescent="0.25">
      <c r="AJ427" s="18"/>
    </row>
    <row r="428" spans="36:36" x14ac:dyDescent="0.25">
      <c r="AJ428" s="18"/>
    </row>
    <row r="429" spans="36:36" x14ac:dyDescent="0.25">
      <c r="AJ429" s="18"/>
    </row>
    <row r="430" spans="36:36" x14ac:dyDescent="0.25">
      <c r="AJ430" s="18"/>
    </row>
    <row r="431" spans="36:36" x14ac:dyDescent="0.25">
      <c r="AJ431" s="18"/>
    </row>
    <row r="432" spans="36:36" x14ac:dyDescent="0.25">
      <c r="AJ432" s="18"/>
    </row>
    <row r="433" spans="36:36" x14ac:dyDescent="0.25">
      <c r="AJ433" s="18"/>
    </row>
    <row r="434" spans="36:36" x14ac:dyDescent="0.25">
      <c r="AJ434" s="18"/>
    </row>
    <row r="435" spans="36:36" x14ac:dyDescent="0.25">
      <c r="AJ435" s="18"/>
    </row>
    <row r="436" spans="36:36" x14ac:dyDescent="0.25">
      <c r="AJ436" s="18"/>
    </row>
    <row r="437" spans="36:36" x14ac:dyDescent="0.25">
      <c r="AJ437" s="18"/>
    </row>
    <row r="438" spans="36:36" x14ac:dyDescent="0.25">
      <c r="AJ438" s="18"/>
    </row>
    <row r="439" spans="36:36" x14ac:dyDescent="0.25">
      <c r="AJ439" s="18"/>
    </row>
    <row r="440" spans="36:36" x14ac:dyDescent="0.25">
      <c r="AJ440" s="18"/>
    </row>
    <row r="441" spans="36:36" x14ac:dyDescent="0.25">
      <c r="AJ441" s="18"/>
    </row>
    <row r="442" spans="36:36" x14ac:dyDescent="0.25">
      <c r="AJ442" s="18"/>
    </row>
    <row r="443" spans="36:36" x14ac:dyDescent="0.25">
      <c r="AJ443" s="18"/>
    </row>
    <row r="444" spans="36:36" x14ac:dyDescent="0.25">
      <c r="AJ444" s="18"/>
    </row>
    <row r="445" spans="36:36" x14ac:dyDescent="0.25">
      <c r="AJ445" s="18"/>
    </row>
    <row r="446" spans="36:36" x14ac:dyDescent="0.25">
      <c r="AJ446" s="18"/>
    </row>
    <row r="447" spans="36:36" x14ac:dyDescent="0.25">
      <c r="AJ447" s="18"/>
    </row>
    <row r="448" spans="36:36" x14ac:dyDescent="0.25">
      <c r="AJ448" s="18"/>
    </row>
    <row r="449" spans="36:36" x14ac:dyDescent="0.25">
      <c r="AJ449" s="18"/>
    </row>
    <row r="450" spans="36:36" x14ac:dyDescent="0.25">
      <c r="AJ450" s="18"/>
    </row>
    <row r="451" spans="36:36" x14ac:dyDescent="0.25">
      <c r="AJ451" s="18"/>
    </row>
    <row r="452" spans="36:36" x14ac:dyDescent="0.25">
      <c r="AJ452" s="18"/>
    </row>
    <row r="453" spans="36:36" x14ac:dyDescent="0.25">
      <c r="AJ453" s="18"/>
    </row>
    <row r="454" spans="36:36" x14ac:dyDescent="0.25">
      <c r="AJ454" s="18"/>
    </row>
    <row r="455" spans="36:36" x14ac:dyDescent="0.25">
      <c r="AJ455" s="18"/>
    </row>
    <row r="456" spans="36:36" x14ac:dyDescent="0.25">
      <c r="AJ456" s="18"/>
    </row>
    <row r="457" spans="36:36" x14ac:dyDescent="0.25">
      <c r="AJ457" s="18"/>
    </row>
    <row r="458" spans="36:36" x14ac:dyDescent="0.25">
      <c r="AJ458" s="18"/>
    </row>
    <row r="459" spans="36:36" x14ac:dyDescent="0.25">
      <c r="AJ459" s="18"/>
    </row>
    <row r="460" spans="36:36" x14ac:dyDescent="0.25">
      <c r="AJ460" s="18"/>
    </row>
    <row r="461" spans="36:36" x14ac:dyDescent="0.25">
      <c r="AJ461" s="18"/>
    </row>
    <row r="462" spans="36:36" x14ac:dyDescent="0.25">
      <c r="AJ462" s="18"/>
    </row>
    <row r="463" spans="36:36" x14ac:dyDescent="0.25">
      <c r="AJ463" s="18"/>
    </row>
    <row r="464" spans="36:36" x14ac:dyDescent="0.25">
      <c r="AJ464" s="18"/>
    </row>
    <row r="465" spans="36:36" x14ac:dyDescent="0.25">
      <c r="AJ465" s="18"/>
    </row>
    <row r="466" spans="36:36" x14ac:dyDescent="0.25">
      <c r="AJ466" s="18"/>
    </row>
    <row r="467" spans="36:36" x14ac:dyDescent="0.25">
      <c r="AJ467" s="18"/>
    </row>
    <row r="468" spans="36:36" x14ac:dyDescent="0.25">
      <c r="AJ468" s="18"/>
    </row>
    <row r="469" spans="36:36" x14ac:dyDescent="0.25">
      <c r="AJ469" s="18"/>
    </row>
    <row r="470" spans="36:36" x14ac:dyDescent="0.25">
      <c r="AJ470" s="18"/>
    </row>
    <row r="471" spans="36:36" x14ac:dyDescent="0.25">
      <c r="AJ471" s="18"/>
    </row>
    <row r="472" spans="36:36" x14ac:dyDescent="0.25">
      <c r="AJ472" s="18"/>
    </row>
    <row r="473" spans="36:36" x14ac:dyDescent="0.25">
      <c r="AJ473" s="18"/>
    </row>
    <row r="474" spans="36:36" x14ac:dyDescent="0.25">
      <c r="AJ474" s="18"/>
    </row>
    <row r="475" spans="36:36" x14ac:dyDescent="0.25">
      <c r="AJ475" s="18"/>
    </row>
    <row r="476" spans="36:36" x14ac:dyDescent="0.25">
      <c r="AJ476" s="18"/>
    </row>
    <row r="477" spans="36:36" x14ac:dyDescent="0.25">
      <c r="AJ477" s="18"/>
    </row>
    <row r="478" spans="36:36" x14ac:dyDescent="0.25">
      <c r="AJ478" s="18"/>
    </row>
    <row r="479" spans="36:36" x14ac:dyDescent="0.25">
      <c r="AJ479" s="18"/>
    </row>
    <row r="480" spans="36:36" x14ac:dyDescent="0.25">
      <c r="AJ480" s="18"/>
    </row>
    <row r="481" spans="36:36" x14ac:dyDescent="0.25">
      <c r="AJ481" s="18"/>
    </row>
    <row r="482" spans="36:36" x14ac:dyDescent="0.25">
      <c r="AJ482" s="18"/>
    </row>
    <row r="483" spans="36:36" x14ac:dyDescent="0.25">
      <c r="AJ483" s="18"/>
    </row>
    <row r="484" spans="36:36" x14ac:dyDescent="0.25">
      <c r="AJ484" s="18"/>
    </row>
    <row r="485" spans="36:36" x14ac:dyDescent="0.25">
      <c r="AJ485" s="18"/>
    </row>
    <row r="486" spans="36:36" x14ac:dyDescent="0.25">
      <c r="AJ486" s="18"/>
    </row>
    <row r="487" spans="36:36" x14ac:dyDescent="0.25">
      <c r="AJ487" s="18"/>
    </row>
    <row r="488" spans="36:36" x14ac:dyDescent="0.25">
      <c r="AJ488" s="18"/>
    </row>
    <row r="489" spans="36:36" x14ac:dyDescent="0.25">
      <c r="AJ489" s="18"/>
    </row>
    <row r="490" spans="36:36" x14ac:dyDescent="0.25">
      <c r="AJ490" s="18"/>
    </row>
    <row r="491" spans="36:36" x14ac:dyDescent="0.25">
      <c r="AJ491" s="18"/>
    </row>
    <row r="492" spans="36:36" x14ac:dyDescent="0.25">
      <c r="AJ492" s="18"/>
    </row>
    <row r="493" spans="36:36" x14ac:dyDescent="0.25">
      <c r="AJ493" s="18"/>
    </row>
    <row r="494" spans="36:36" x14ac:dyDescent="0.25">
      <c r="AJ494" s="18"/>
    </row>
    <row r="495" spans="36:36" x14ac:dyDescent="0.25">
      <c r="AJ495" s="18"/>
    </row>
    <row r="496" spans="36:36" x14ac:dyDescent="0.25">
      <c r="AJ496" s="18"/>
    </row>
    <row r="497" spans="36:36" x14ac:dyDescent="0.25">
      <c r="AJ497" s="18"/>
    </row>
    <row r="498" spans="36:36" x14ac:dyDescent="0.25">
      <c r="AJ498" s="18"/>
    </row>
    <row r="499" spans="36:36" x14ac:dyDescent="0.25">
      <c r="AJ499" s="18"/>
    </row>
    <row r="500" spans="36:36" x14ac:dyDescent="0.25">
      <c r="AJ500" s="18"/>
    </row>
    <row r="501" spans="36:36" x14ac:dyDescent="0.25">
      <c r="AJ501" s="18"/>
    </row>
    <row r="502" spans="36:36" x14ac:dyDescent="0.25">
      <c r="AJ502" s="18"/>
    </row>
    <row r="503" spans="36:36" x14ac:dyDescent="0.25">
      <c r="AJ503" s="18"/>
    </row>
    <row r="504" spans="36:36" x14ac:dyDescent="0.25">
      <c r="AJ504" s="18"/>
    </row>
    <row r="505" spans="36:36" x14ac:dyDescent="0.25">
      <c r="AJ505" s="18"/>
    </row>
    <row r="506" spans="36:36" x14ac:dyDescent="0.25">
      <c r="AJ506" s="18"/>
    </row>
    <row r="507" spans="36:36" x14ac:dyDescent="0.25">
      <c r="AJ507" s="18"/>
    </row>
    <row r="508" spans="36:36" x14ac:dyDescent="0.25">
      <c r="AJ508" s="18"/>
    </row>
    <row r="509" spans="36:36" x14ac:dyDescent="0.25">
      <c r="AJ509" s="18"/>
    </row>
    <row r="510" spans="36:36" x14ac:dyDescent="0.25">
      <c r="AJ510" s="18"/>
    </row>
    <row r="511" spans="36:36" x14ac:dyDescent="0.25">
      <c r="AJ511" s="18"/>
    </row>
    <row r="512" spans="36:36" x14ac:dyDescent="0.25">
      <c r="AJ512" s="18"/>
    </row>
    <row r="513" spans="36:36" x14ac:dyDescent="0.25">
      <c r="AJ513" s="18"/>
    </row>
    <row r="514" spans="36:36" x14ac:dyDescent="0.25">
      <c r="AJ514" s="18"/>
    </row>
    <row r="515" spans="36:36" x14ac:dyDescent="0.25">
      <c r="AJ515" s="18"/>
    </row>
    <row r="516" spans="36:36" x14ac:dyDescent="0.25">
      <c r="AJ516" s="18"/>
    </row>
    <row r="517" spans="36:36" x14ac:dyDescent="0.25">
      <c r="AJ517" s="18"/>
    </row>
    <row r="518" spans="36:36" x14ac:dyDescent="0.25">
      <c r="AJ518" s="18"/>
    </row>
    <row r="519" spans="36:36" x14ac:dyDescent="0.25">
      <c r="AJ519" s="18"/>
    </row>
    <row r="520" spans="36:36" x14ac:dyDescent="0.25">
      <c r="AJ520" s="18"/>
    </row>
    <row r="521" spans="36:36" x14ac:dyDescent="0.25">
      <c r="AJ521" s="18"/>
    </row>
    <row r="522" spans="36:36" x14ac:dyDescent="0.25">
      <c r="AJ522" s="18"/>
    </row>
    <row r="523" spans="36:36" x14ac:dyDescent="0.25">
      <c r="AJ523" s="18"/>
    </row>
    <row r="524" spans="36:36" x14ac:dyDescent="0.25">
      <c r="AJ524" s="18"/>
    </row>
    <row r="525" spans="36:36" x14ac:dyDescent="0.25">
      <c r="AJ525" s="18"/>
    </row>
    <row r="526" spans="36:36" x14ac:dyDescent="0.25">
      <c r="AJ526" s="18"/>
    </row>
    <row r="527" spans="36:36" x14ac:dyDescent="0.25">
      <c r="AJ527" s="18"/>
    </row>
    <row r="528" spans="36:36" x14ac:dyDescent="0.25">
      <c r="AJ528" s="18"/>
    </row>
    <row r="529" spans="36:36" x14ac:dyDescent="0.25">
      <c r="AJ529" s="18"/>
    </row>
    <row r="530" spans="36:36" x14ac:dyDescent="0.25">
      <c r="AJ530" s="18"/>
    </row>
    <row r="531" spans="36:36" x14ac:dyDescent="0.25">
      <c r="AJ531" s="18"/>
    </row>
    <row r="532" spans="36:36" x14ac:dyDescent="0.25">
      <c r="AJ532" s="18"/>
    </row>
    <row r="533" spans="36:36" x14ac:dyDescent="0.25">
      <c r="AJ533" s="18"/>
    </row>
    <row r="534" spans="36:36" x14ac:dyDescent="0.25">
      <c r="AJ534" s="18"/>
    </row>
    <row r="535" spans="36:36" x14ac:dyDescent="0.25">
      <c r="AJ535" s="18"/>
    </row>
    <row r="536" spans="36:36" x14ac:dyDescent="0.25">
      <c r="AJ536" s="18"/>
    </row>
    <row r="537" spans="36:36" x14ac:dyDescent="0.25">
      <c r="AJ537" s="18"/>
    </row>
    <row r="538" spans="36:36" x14ac:dyDescent="0.25">
      <c r="AJ538" s="18"/>
    </row>
    <row r="539" spans="36:36" x14ac:dyDescent="0.25">
      <c r="AJ539" s="18"/>
    </row>
    <row r="540" spans="36:36" x14ac:dyDescent="0.25">
      <c r="AJ540" s="18"/>
    </row>
    <row r="541" spans="36:36" x14ac:dyDescent="0.25">
      <c r="AJ541" s="18"/>
    </row>
    <row r="542" spans="36:36" x14ac:dyDescent="0.25">
      <c r="AJ542" s="18"/>
    </row>
    <row r="543" spans="36:36" x14ac:dyDescent="0.25">
      <c r="AJ543" s="18"/>
    </row>
    <row r="544" spans="36:36" x14ac:dyDescent="0.25">
      <c r="AJ544" s="18"/>
    </row>
    <row r="545" spans="36:36" x14ac:dyDescent="0.25">
      <c r="AJ545" s="18"/>
    </row>
    <row r="546" spans="36:36" x14ac:dyDescent="0.25">
      <c r="AJ546" s="18"/>
    </row>
    <row r="547" spans="36:36" x14ac:dyDescent="0.25">
      <c r="AJ547" s="18"/>
    </row>
    <row r="548" spans="36:36" x14ac:dyDescent="0.25">
      <c r="AJ548" s="18"/>
    </row>
    <row r="549" spans="36:36" x14ac:dyDescent="0.25">
      <c r="AJ549" s="18"/>
    </row>
    <row r="550" spans="36:36" x14ac:dyDescent="0.25">
      <c r="AJ550" s="18"/>
    </row>
    <row r="551" spans="36:36" x14ac:dyDescent="0.25">
      <c r="AJ551" s="18"/>
    </row>
    <row r="552" spans="36:36" x14ac:dyDescent="0.25">
      <c r="AJ552" s="18"/>
    </row>
    <row r="553" spans="36:36" x14ac:dyDescent="0.25">
      <c r="AJ553" s="18"/>
    </row>
    <row r="554" spans="36:36" x14ac:dyDescent="0.25">
      <c r="AJ554" s="18"/>
    </row>
    <row r="555" spans="36:36" x14ac:dyDescent="0.25">
      <c r="AJ555" s="18"/>
    </row>
    <row r="556" spans="36:36" x14ac:dyDescent="0.25">
      <c r="AJ556" s="18"/>
    </row>
    <row r="557" spans="36:36" x14ac:dyDescent="0.25">
      <c r="AJ557" s="18"/>
    </row>
    <row r="558" spans="36:36" x14ac:dyDescent="0.25">
      <c r="AJ558" s="18"/>
    </row>
    <row r="559" spans="36:36" x14ac:dyDescent="0.25">
      <c r="AJ559" s="18"/>
    </row>
    <row r="560" spans="36:36" x14ac:dyDescent="0.25">
      <c r="AJ560" s="18"/>
    </row>
    <row r="561" spans="36:36" x14ac:dyDescent="0.25">
      <c r="AJ561" s="18"/>
    </row>
    <row r="562" spans="36:36" x14ac:dyDescent="0.25">
      <c r="AJ562" s="18"/>
    </row>
    <row r="563" spans="36:36" x14ac:dyDescent="0.25">
      <c r="AJ563" s="18"/>
    </row>
    <row r="564" spans="36:36" x14ac:dyDescent="0.25">
      <c r="AJ564" s="18"/>
    </row>
    <row r="565" spans="36:36" x14ac:dyDescent="0.25">
      <c r="AJ565" s="18"/>
    </row>
    <row r="566" spans="36:36" x14ac:dyDescent="0.25">
      <c r="AJ566" s="18"/>
    </row>
    <row r="567" spans="36:36" x14ac:dyDescent="0.25">
      <c r="AJ567" s="18"/>
    </row>
    <row r="568" spans="36:36" x14ac:dyDescent="0.25">
      <c r="AJ568" s="18"/>
    </row>
    <row r="569" spans="36:36" x14ac:dyDescent="0.25">
      <c r="AJ569" s="18"/>
    </row>
    <row r="570" spans="36:36" x14ac:dyDescent="0.25">
      <c r="AJ570" s="18"/>
    </row>
    <row r="571" spans="36:36" x14ac:dyDescent="0.25">
      <c r="AJ571" s="18"/>
    </row>
    <row r="572" spans="36:36" x14ac:dyDescent="0.25">
      <c r="AJ572" s="18"/>
    </row>
    <row r="573" spans="36:36" x14ac:dyDescent="0.25">
      <c r="AJ573" s="18"/>
    </row>
    <row r="574" spans="36:36" x14ac:dyDescent="0.25">
      <c r="AJ574" s="18"/>
    </row>
    <row r="575" spans="36:36" x14ac:dyDescent="0.25">
      <c r="AJ575" s="18"/>
    </row>
    <row r="576" spans="36:36" x14ac:dyDescent="0.25">
      <c r="AJ576" s="18"/>
    </row>
    <row r="577" spans="36:36" x14ac:dyDescent="0.25">
      <c r="AJ577" s="18"/>
    </row>
    <row r="578" spans="36:36" x14ac:dyDescent="0.25">
      <c r="AJ578" s="18"/>
    </row>
    <row r="579" spans="36:36" x14ac:dyDescent="0.25">
      <c r="AJ579" s="18"/>
    </row>
    <row r="580" spans="36:36" x14ac:dyDescent="0.25">
      <c r="AJ580" s="18"/>
    </row>
    <row r="581" spans="36:36" x14ac:dyDescent="0.25">
      <c r="AJ581" s="18"/>
    </row>
    <row r="582" spans="36:36" x14ac:dyDescent="0.25">
      <c r="AJ582" s="18"/>
    </row>
    <row r="583" spans="36:36" x14ac:dyDescent="0.25">
      <c r="AJ583" s="18"/>
    </row>
    <row r="584" spans="36:36" x14ac:dyDescent="0.25">
      <c r="AJ584" s="18"/>
    </row>
    <row r="585" spans="36:36" x14ac:dyDescent="0.25">
      <c r="AJ585" s="18"/>
    </row>
    <row r="586" spans="36:36" x14ac:dyDescent="0.25">
      <c r="AJ586" s="18"/>
    </row>
    <row r="587" spans="36:36" x14ac:dyDescent="0.25">
      <c r="AJ587" s="18"/>
    </row>
    <row r="588" spans="36:36" x14ac:dyDescent="0.25">
      <c r="AJ588" s="18"/>
    </row>
    <row r="589" spans="36:36" x14ac:dyDescent="0.25">
      <c r="AJ589" s="18"/>
    </row>
    <row r="590" spans="36:36" x14ac:dyDescent="0.25">
      <c r="AJ590" s="18"/>
    </row>
    <row r="591" spans="36:36" x14ac:dyDescent="0.25">
      <c r="AJ591" s="18"/>
    </row>
    <row r="592" spans="36:36" x14ac:dyDescent="0.25">
      <c r="AJ592" s="18"/>
    </row>
    <row r="593" spans="36:36" x14ac:dyDescent="0.25">
      <c r="AJ593" s="18"/>
    </row>
    <row r="594" spans="36:36" x14ac:dyDescent="0.25">
      <c r="AJ594" s="18"/>
    </row>
    <row r="595" spans="36:36" x14ac:dyDescent="0.25">
      <c r="AJ595" s="18"/>
    </row>
    <row r="596" spans="36:36" x14ac:dyDescent="0.25">
      <c r="AJ596" s="18"/>
    </row>
    <row r="597" spans="36:36" x14ac:dyDescent="0.25">
      <c r="AJ597" s="18"/>
    </row>
    <row r="598" spans="36:36" x14ac:dyDescent="0.25">
      <c r="AJ598" s="18"/>
    </row>
    <row r="599" spans="36:36" x14ac:dyDescent="0.25">
      <c r="AJ599" s="18"/>
    </row>
    <row r="600" spans="36:36" x14ac:dyDescent="0.25">
      <c r="AJ600" s="18"/>
    </row>
    <row r="601" spans="36:36" x14ac:dyDescent="0.25">
      <c r="AJ601" s="18"/>
    </row>
    <row r="602" spans="36:36" x14ac:dyDescent="0.25">
      <c r="AJ602" s="18"/>
    </row>
    <row r="603" spans="36:36" x14ac:dyDescent="0.25">
      <c r="AJ603" s="18"/>
    </row>
    <row r="604" spans="36:36" x14ac:dyDescent="0.25">
      <c r="AJ604" s="18"/>
    </row>
    <row r="605" spans="36:36" x14ac:dyDescent="0.25">
      <c r="AJ605" s="18"/>
    </row>
    <row r="606" spans="36:36" x14ac:dyDescent="0.25">
      <c r="AJ606" s="18"/>
    </row>
    <row r="607" spans="36:36" x14ac:dyDescent="0.25">
      <c r="AJ607" s="18"/>
    </row>
    <row r="608" spans="36:36" x14ac:dyDescent="0.25">
      <c r="AJ608" s="18"/>
    </row>
    <row r="609" spans="36:36" x14ac:dyDescent="0.25">
      <c r="AJ609" s="18"/>
    </row>
    <row r="610" spans="36:36" x14ac:dyDescent="0.25">
      <c r="AJ610" s="18"/>
    </row>
    <row r="611" spans="36:36" x14ac:dyDescent="0.25">
      <c r="AJ611" s="18"/>
    </row>
    <row r="612" spans="36:36" x14ac:dyDescent="0.25">
      <c r="AJ612" s="18"/>
    </row>
    <row r="613" spans="36:36" x14ac:dyDescent="0.25">
      <c r="AJ613" s="18"/>
    </row>
    <row r="614" spans="36:36" x14ac:dyDescent="0.25">
      <c r="AJ614" s="18"/>
    </row>
    <row r="615" spans="36:36" x14ac:dyDescent="0.25">
      <c r="AJ615" s="18"/>
    </row>
    <row r="616" spans="36:36" x14ac:dyDescent="0.25">
      <c r="AJ616" s="18"/>
    </row>
    <row r="617" spans="36:36" x14ac:dyDescent="0.25">
      <c r="AJ617" s="18"/>
    </row>
    <row r="618" spans="36:36" x14ac:dyDescent="0.25">
      <c r="AJ618" s="18"/>
    </row>
    <row r="619" spans="36:36" x14ac:dyDescent="0.25">
      <c r="AJ619" s="18"/>
    </row>
    <row r="620" spans="36:36" x14ac:dyDescent="0.25">
      <c r="AJ620" s="18"/>
    </row>
    <row r="621" spans="36:36" x14ac:dyDescent="0.25">
      <c r="AJ621" s="18"/>
    </row>
    <row r="622" spans="36:36" x14ac:dyDescent="0.25">
      <c r="AJ622" s="18"/>
    </row>
    <row r="623" spans="36:36" x14ac:dyDescent="0.25">
      <c r="AJ623" s="18"/>
    </row>
    <row r="624" spans="36:36" x14ac:dyDescent="0.25">
      <c r="AJ624" s="18"/>
    </row>
    <row r="625" spans="36:36" x14ac:dyDescent="0.25">
      <c r="AJ625" s="18"/>
    </row>
    <row r="626" spans="36:36" x14ac:dyDescent="0.25">
      <c r="AJ626" s="18"/>
    </row>
    <row r="627" spans="36:36" x14ac:dyDescent="0.25">
      <c r="AJ627" s="18"/>
    </row>
    <row r="628" spans="36:36" x14ac:dyDescent="0.25">
      <c r="AJ628" s="18"/>
    </row>
    <row r="629" spans="36:36" x14ac:dyDescent="0.25">
      <c r="AJ629" s="18"/>
    </row>
    <row r="630" spans="36:36" x14ac:dyDescent="0.25">
      <c r="AJ630" s="18"/>
    </row>
    <row r="631" spans="36:36" x14ac:dyDescent="0.25">
      <c r="AJ631" s="18"/>
    </row>
    <row r="632" spans="36:36" x14ac:dyDescent="0.25">
      <c r="AJ632" s="18"/>
    </row>
    <row r="633" spans="36:36" x14ac:dyDescent="0.25">
      <c r="AJ633" s="18"/>
    </row>
    <row r="634" spans="36:36" x14ac:dyDescent="0.25">
      <c r="AJ634" s="18"/>
    </row>
    <row r="635" spans="36:36" x14ac:dyDescent="0.25">
      <c r="AJ635" s="18"/>
    </row>
    <row r="636" spans="36:36" x14ac:dyDescent="0.25">
      <c r="AJ636" s="18"/>
    </row>
    <row r="637" spans="36:36" x14ac:dyDescent="0.25">
      <c r="AJ637" s="18"/>
    </row>
    <row r="638" spans="36:36" x14ac:dyDescent="0.25">
      <c r="AJ638" s="18"/>
    </row>
    <row r="639" spans="36:36" x14ac:dyDescent="0.25">
      <c r="AJ639" s="18"/>
    </row>
    <row r="640" spans="36:36" x14ac:dyDescent="0.25">
      <c r="AJ640" s="18"/>
    </row>
    <row r="641" spans="36:36" x14ac:dyDescent="0.25">
      <c r="AJ641" s="18"/>
    </row>
    <row r="642" spans="36:36" x14ac:dyDescent="0.25">
      <c r="AJ642" s="18"/>
    </row>
    <row r="643" spans="36:36" x14ac:dyDescent="0.25">
      <c r="AJ643" s="18"/>
    </row>
    <row r="644" spans="36:36" x14ac:dyDescent="0.25">
      <c r="AJ644" s="18"/>
    </row>
    <row r="645" spans="36:36" x14ac:dyDescent="0.25">
      <c r="AJ645" s="18"/>
    </row>
    <row r="646" spans="36:36" x14ac:dyDescent="0.25">
      <c r="AJ646" s="18"/>
    </row>
    <row r="647" spans="36:36" x14ac:dyDescent="0.25">
      <c r="AJ647" s="18"/>
    </row>
    <row r="648" spans="36:36" x14ac:dyDescent="0.25">
      <c r="AJ648" s="18"/>
    </row>
    <row r="649" spans="36:36" x14ac:dyDescent="0.25">
      <c r="AJ649" s="18"/>
    </row>
    <row r="650" spans="36:36" x14ac:dyDescent="0.25">
      <c r="AJ650" s="18"/>
    </row>
    <row r="651" spans="36:36" x14ac:dyDescent="0.25">
      <c r="AJ651" s="18"/>
    </row>
    <row r="652" spans="36:36" x14ac:dyDescent="0.25">
      <c r="AJ652" s="18"/>
    </row>
    <row r="653" spans="36:36" x14ac:dyDescent="0.25">
      <c r="AJ653" s="18"/>
    </row>
    <row r="654" spans="36:36" x14ac:dyDescent="0.25">
      <c r="AJ654" s="18"/>
    </row>
    <row r="655" spans="36:36" x14ac:dyDescent="0.25">
      <c r="AJ655" s="18"/>
    </row>
    <row r="656" spans="36:36" x14ac:dyDescent="0.25">
      <c r="AJ656" s="18"/>
    </row>
    <row r="657" spans="36:36" x14ac:dyDescent="0.25">
      <c r="AJ657" s="18"/>
    </row>
    <row r="658" spans="36:36" x14ac:dyDescent="0.25">
      <c r="AJ658" s="18"/>
    </row>
    <row r="659" spans="36:36" x14ac:dyDescent="0.25">
      <c r="AJ659" s="18"/>
    </row>
    <row r="660" spans="36:36" x14ac:dyDescent="0.25">
      <c r="AJ660" s="18"/>
    </row>
    <row r="661" spans="36:36" x14ac:dyDescent="0.25">
      <c r="AJ661" s="18"/>
    </row>
    <row r="662" spans="36:36" x14ac:dyDescent="0.25">
      <c r="AJ662" s="18"/>
    </row>
    <row r="663" spans="36:36" x14ac:dyDescent="0.25">
      <c r="AJ663" s="18"/>
    </row>
    <row r="664" spans="36:36" x14ac:dyDescent="0.25">
      <c r="AJ664" s="18"/>
    </row>
    <row r="665" spans="36:36" x14ac:dyDescent="0.25">
      <c r="AJ665" s="18"/>
    </row>
    <row r="666" spans="36:36" x14ac:dyDescent="0.25">
      <c r="AJ666" s="18"/>
    </row>
    <row r="667" spans="36:36" x14ac:dyDescent="0.25">
      <c r="AJ667" s="18"/>
    </row>
    <row r="668" spans="36:36" x14ac:dyDescent="0.25">
      <c r="AJ668" s="18"/>
    </row>
    <row r="669" spans="36:36" x14ac:dyDescent="0.25">
      <c r="AJ669" s="18"/>
    </row>
    <row r="670" spans="36:36" x14ac:dyDescent="0.25">
      <c r="AJ670" s="18"/>
    </row>
    <row r="671" spans="36:36" x14ac:dyDescent="0.25">
      <c r="AJ671" s="18"/>
    </row>
    <row r="672" spans="36:36" x14ac:dyDescent="0.25">
      <c r="AJ672" s="18"/>
    </row>
    <row r="673" spans="36:36" x14ac:dyDescent="0.25">
      <c r="AJ673" s="18"/>
    </row>
    <row r="674" spans="36:36" x14ac:dyDescent="0.25">
      <c r="AJ674" s="18"/>
    </row>
    <row r="675" spans="36:36" x14ac:dyDescent="0.25">
      <c r="AJ675" s="18"/>
    </row>
    <row r="676" spans="36:36" x14ac:dyDescent="0.25">
      <c r="AJ676" s="18"/>
    </row>
    <row r="677" spans="36:36" x14ac:dyDescent="0.25">
      <c r="AJ677" s="18"/>
    </row>
    <row r="678" spans="36:36" x14ac:dyDescent="0.25">
      <c r="AJ678" s="18"/>
    </row>
    <row r="679" spans="36:36" x14ac:dyDescent="0.25">
      <c r="AJ679" s="18"/>
    </row>
    <row r="680" spans="36:36" x14ac:dyDescent="0.25">
      <c r="AJ680" s="18"/>
    </row>
    <row r="681" spans="36:36" x14ac:dyDescent="0.25">
      <c r="AJ681" s="18"/>
    </row>
    <row r="682" spans="36:36" x14ac:dyDescent="0.25">
      <c r="AJ682" s="18"/>
    </row>
    <row r="683" spans="36:36" x14ac:dyDescent="0.25">
      <c r="AJ683" s="18"/>
    </row>
    <row r="684" spans="36:36" x14ac:dyDescent="0.25">
      <c r="AJ684" s="18"/>
    </row>
    <row r="685" spans="36:36" x14ac:dyDescent="0.25">
      <c r="AJ685" s="18"/>
    </row>
    <row r="686" spans="36:36" x14ac:dyDescent="0.25">
      <c r="AJ686" s="18"/>
    </row>
    <row r="687" spans="36:36" x14ac:dyDescent="0.25">
      <c r="AJ687" s="18"/>
    </row>
    <row r="688" spans="36:36" x14ac:dyDescent="0.25">
      <c r="AJ688" s="18"/>
    </row>
    <row r="689" spans="36:36" x14ac:dyDescent="0.25">
      <c r="AJ689" s="18"/>
    </row>
    <row r="690" spans="36:36" x14ac:dyDescent="0.25">
      <c r="AJ690" s="18"/>
    </row>
    <row r="691" spans="36:36" x14ac:dyDescent="0.25">
      <c r="AJ691" s="18"/>
    </row>
    <row r="692" spans="36:36" x14ac:dyDescent="0.25">
      <c r="AJ692" s="18"/>
    </row>
    <row r="693" spans="36:36" x14ac:dyDescent="0.25">
      <c r="AJ693" s="18"/>
    </row>
    <row r="694" spans="36:36" x14ac:dyDescent="0.25">
      <c r="AJ694" s="18"/>
    </row>
    <row r="695" spans="36:36" x14ac:dyDescent="0.25">
      <c r="AJ695" s="18"/>
    </row>
    <row r="696" spans="36:36" x14ac:dyDescent="0.25">
      <c r="AJ696" s="18"/>
    </row>
    <row r="697" spans="36:36" x14ac:dyDescent="0.25">
      <c r="AJ697" s="18"/>
    </row>
    <row r="698" spans="36:36" x14ac:dyDescent="0.25">
      <c r="AJ698" s="18"/>
    </row>
    <row r="699" spans="36:36" x14ac:dyDescent="0.25">
      <c r="AJ699" s="18"/>
    </row>
    <row r="700" spans="36:36" x14ac:dyDescent="0.25">
      <c r="AJ700" s="18"/>
    </row>
    <row r="701" spans="36:36" x14ac:dyDescent="0.25">
      <c r="AJ701" s="18"/>
    </row>
    <row r="702" spans="36:36" x14ac:dyDescent="0.25">
      <c r="AJ702" s="18"/>
    </row>
    <row r="703" spans="36:36" x14ac:dyDescent="0.25">
      <c r="AJ703" s="18"/>
    </row>
    <row r="704" spans="36:36" x14ac:dyDescent="0.25">
      <c r="AJ704" s="18"/>
    </row>
    <row r="705" spans="36:36" x14ac:dyDescent="0.25">
      <c r="AJ705" s="18"/>
    </row>
    <row r="706" spans="36:36" x14ac:dyDescent="0.25">
      <c r="AJ706" s="18"/>
    </row>
    <row r="707" spans="36:36" x14ac:dyDescent="0.25">
      <c r="AJ707" s="18"/>
    </row>
    <row r="708" spans="36:36" x14ac:dyDescent="0.25">
      <c r="AJ708" s="18"/>
    </row>
    <row r="709" spans="36:36" x14ac:dyDescent="0.25">
      <c r="AJ709" s="18"/>
    </row>
    <row r="710" spans="36:36" x14ac:dyDescent="0.25">
      <c r="AJ710" s="18"/>
    </row>
    <row r="711" spans="36:36" x14ac:dyDescent="0.25">
      <c r="AJ711" s="18"/>
    </row>
    <row r="712" spans="36:36" x14ac:dyDescent="0.25">
      <c r="AJ712" s="18"/>
    </row>
    <row r="713" spans="36:36" x14ac:dyDescent="0.25">
      <c r="AJ713" s="18"/>
    </row>
    <row r="714" spans="36:36" x14ac:dyDescent="0.25">
      <c r="AJ714" s="18"/>
    </row>
    <row r="715" spans="36:36" x14ac:dyDescent="0.25">
      <c r="AJ715" s="18"/>
    </row>
    <row r="716" spans="36:36" x14ac:dyDescent="0.25">
      <c r="AJ716" s="18"/>
    </row>
    <row r="717" spans="36:36" x14ac:dyDescent="0.25">
      <c r="AJ717" s="18"/>
    </row>
    <row r="718" spans="36:36" x14ac:dyDescent="0.25">
      <c r="AJ718" s="18"/>
    </row>
    <row r="719" spans="36:36" x14ac:dyDescent="0.25">
      <c r="AJ719" s="18"/>
    </row>
    <row r="720" spans="36:36" x14ac:dyDescent="0.25">
      <c r="AJ720" s="18"/>
    </row>
    <row r="721" spans="36:36" x14ac:dyDescent="0.25">
      <c r="AJ721" s="18"/>
    </row>
    <row r="722" spans="36:36" x14ac:dyDescent="0.25">
      <c r="AJ722" s="18"/>
    </row>
    <row r="723" spans="36:36" x14ac:dyDescent="0.25">
      <c r="AJ723" s="18"/>
    </row>
    <row r="724" spans="36:36" x14ac:dyDescent="0.25">
      <c r="AJ724" s="18"/>
    </row>
    <row r="725" spans="36:36" x14ac:dyDescent="0.25">
      <c r="AJ725" s="18"/>
    </row>
    <row r="726" spans="36:36" x14ac:dyDescent="0.25">
      <c r="AJ726" s="18"/>
    </row>
    <row r="727" spans="36:36" x14ac:dyDescent="0.25">
      <c r="AJ727" s="18"/>
    </row>
    <row r="728" spans="36:36" x14ac:dyDescent="0.25">
      <c r="AJ728" s="18"/>
    </row>
    <row r="729" spans="36:36" x14ac:dyDescent="0.25">
      <c r="AJ729" s="18"/>
    </row>
    <row r="730" spans="36:36" x14ac:dyDescent="0.25">
      <c r="AJ730" s="18"/>
    </row>
    <row r="731" spans="36:36" x14ac:dyDescent="0.25">
      <c r="AJ731" s="18"/>
    </row>
    <row r="732" spans="36:36" x14ac:dyDescent="0.25">
      <c r="AJ732" s="18"/>
    </row>
    <row r="733" spans="36:36" x14ac:dyDescent="0.25">
      <c r="AJ733" s="18"/>
    </row>
    <row r="734" spans="36:36" x14ac:dyDescent="0.25">
      <c r="AJ734" s="18"/>
    </row>
    <row r="735" spans="36:36" x14ac:dyDescent="0.25">
      <c r="AJ735" s="18"/>
    </row>
    <row r="736" spans="36:36" x14ac:dyDescent="0.25">
      <c r="AJ736" s="18"/>
    </row>
    <row r="737" spans="36:36" x14ac:dyDescent="0.25">
      <c r="AJ737" s="18"/>
    </row>
    <row r="738" spans="36:36" x14ac:dyDescent="0.25">
      <c r="AJ738" s="18"/>
    </row>
    <row r="739" spans="36:36" x14ac:dyDescent="0.25">
      <c r="AJ739" s="18"/>
    </row>
    <row r="740" spans="36:36" x14ac:dyDescent="0.25">
      <c r="AJ740" s="18"/>
    </row>
    <row r="741" spans="36:36" x14ac:dyDescent="0.25">
      <c r="AJ741" s="18"/>
    </row>
    <row r="742" spans="36:36" x14ac:dyDescent="0.25">
      <c r="AJ742" s="18"/>
    </row>
    <row r="743" spans="36:36" x14ac:dyDescent="0.25">
      <c r="AJ743" s="18"/>
    </row>
    <row r="744" spans="36:36" x14ac:dyDescent="0.25">
      <c r="AJ744" s="18"/>
    </row>
    <row r="745" spans="36:36" x14ac:dyDescent="0.25">
      <c r="AJ745" s="18"/>
    </row>
    <row r="746" spans="36:36" x14ac:dyDescent="0.25">
      <c r="AJ746" s="18"/>
    </row>
    <row r="747" spans="36:36" x14ac:dyDescent="0.25">
      <c r="AJ747" s="18"/>
    </row>
    <row r="748" spans="36:36" x14ac:dyDescent="0.25">
      <c r="AJ748" s="18"/>
    </row>
    <row r="749" spans="36:36" x14ac:dyDescent="0.25">
      <c r="AJ749" s="18"/>
    </row>
    <row r="750" spans="36:36" x14ac:dyDescent="0.25">
      <c r="AJ750" s="18"/>
    </row>
    <row r="751" spans="36:36" x14ac:dyDescent="0.25">
      <c r="AJ751" s="18"/>
    </row>
    <row r="752" spans="36:36" x14ac:dyDescent="0.25">
      <c r="AJ752" s="18"/>
    </row>
    <row r="753" spans="36:36" x14ac:dyDescent="0.25">
      <c r="AJ753" s="18"/>
    </row>
    <row r="754" spans="36:36" x14ac:dyDescent="0.25">
      <c r="AJ754" s="18"/>
    </row>
    <row r="755" spans="36:36" x14ac:dyDescent="0.25">
      <c r="AJ755" s="18"/>
    </row>
    <row r="756" spans="36:36" x14ac:dyDescent="0.25">
      <c r="AJ756" s="18"/>
    </row>
    <row r="757" spans="36:36" x14ac:dyDescent="0.25">
      <c r="AJ757" s="18"/>
    </row>
    <row r="758" spans="36:36" x14ac:dyDescent="0.25">
      <c r="AJ758" s="18"/>
    </row>
    <row r="759" spans="36:36" x14ac:dyDescent="0.25">
      <c r="AJ759" s="18"/>
    </row>
    <row r="760" spans="36:36" x14ac:dyDescent="0.25">
      <c r="AJ760" s="18"/>
    </row>
    <row r="761" spans="36:36" x14ac:dyDescent="0.25">
      <c r="AJ761" s="18"/>
    </row>
    <row r="762" spans="36:36" x14ac:dyDescent="0.25">
      <c r="AJ762" s="18"/>
    </row>
    <row r="763" spans="36:36" x14ac:dyDescent="0.25">
      <c r="AJ763" s="18"/>
    </row>
    <row r="764" spans="36:36" x14ac:dyDescent="0.25">
      <c r="AJ764" s="18"/>
    </row>
    <row r="765" spans="36:36" x14ac:dyDescent="0.25">
      <c r="AJ765" s="18"/>
    </row>
    <row r="766" spans="36:36" x14ac:dyDescent="0.25">
      <c r="AJ766" s="18"/>
    </row>
    <row r="767" spans="36:36" x14ac:dyDescent="0.25">
      <c r="AJ767" s="18"/>
    </row>
    <row r="768" spans="36:36" x14ac:dyDescent="0.25">
      <c r="AJ768" s="18"/>
    </row>
    <row r="769" spans="36:36" x14ac:dyDescent="0.25">
      <c r="AJ769" s="18"/>
    </row>
    <row r="770" spans="36:36" x14ac:dyDescent="0.25">
      <c r="AJ770" s="18"/>
    </row>
    <row r="771" spans="36:36" x14ac:dyDescent="0.25">
      <c r="AJ771" s="18"/>
    </row>
    <row r="772" spans="36:36" x14ac:dyDescent="0.25">
      <c r="AJ772" s="18"/>
    </row>
    <row r="773" spans="36:36" x14ac:dyDescent="0.25">
      <c r="AJ773" s="18"/>
    </row>
    <row r="774" spans="36:36" x14ac:dyDescent="0.25">
      <c r="AJ774" s="18"/>
    </row>
    <row r="775" spans="36:36" x14ac:dyDescent="0.25">
      <c r="AJ775" s="18"/>
    </row>
    <row r="776" spans="36:36" x14ac:dyDescent="0.25">
      <c r="AJ776" s="18"/>
    </row>
    <row r="777" spans="36:36" x14ac:dyDescent="0.25">
      <c r="AJ777" s="18"/>
    </row>
    <row r="778" spans="36:36" x14ac:dyDescent="0.25">
      <c r="AJ778" s="18"/>
    </row>
    <row r="779" spans="36:36" x14ac:dyDescent="0.25">
      <c r="AJ779" s="18"/>
    </row>
    <row r="780" spans="36:36" x14ac:dyDescent="0.25">
      <c r="AJ780" s="18"/>
    </row>
    <row r="781" spans="36:36" x14ac:dyDescent="0.25">
      <c r="AJ781" s="18"/>
    </row>
    <row r="782" spans="36:36" x14ac:dyDescent="0.25">
      <c r="AJ782" s="18"/>
    </row>
    <row r="783" spans="36:36" x14ac:dyDescent="0.25">
      <c r="AJ783" s="18"/>
    </row>
    <row r="784" spans="36:36" x14ac:dyDescent="0.25">
      <c r="AJ784" s="18"/>
    </row>
    <row r="785" spans="36:36" x14ac:dyDescent="0.25">
      <c r="AJ785" s="18"/>
    </row>
    <row r="786" spans="36:36" x14ac:dyDescent="0.25">
      <c r="AJ786" s="18"/>
    </row>
    <row r="787" spans="36:36" x14ac:dyDescent="0.25">
      <c r="AJ787" s="18"/>
    </row>
    <row r="788" spans="36:36" x14ac:dyDescent="0.25">
      <c r="AJ788" s="18"/>
    </row>
    <row r="789" spans="36:36" x14ac:dyDescent="0.25">
      <c r="AJ789" s="18"/>
    </row>
    <row r="790" spans="36:36" x14ac:dyDescent="0.25">
      <c r="AJ790" s="18"/>
    </row>
    <row r="791" spans="36:36" x14ac:dyDescent="0.25">
      <c r="AJ791" s="18"/>
    </row>
    <row r="792" spans="36:36" x14ac:dyDescent="0.25">
      <c r="AJ792" s="18"/>
    </row>
    <row r="793" spans="36:36" x14ac:dyDescent="0.25">
      <c r="AJ793" s="18"/>
    </row>
    <row r="794" spans="36:36" x14ac:dyDescent="0.25">
      <c r="AJ794" s="18"/>
    </row>
    <row r="795" spans="36:36" x14ac:dyDescent="0.25">
      <c r="AJ795" s="18"/>
    </row>
    <row r="796" spans="36:36" x14ac:dyDescent="0.25">
      <c r="AJ796" s="18"/>
    </row>
    <row r="797" spans="36:36" x14ac:dyDescent="0.25">
      <c r="AJ797" s="18"/>
    </row>
    <row r="798" spans="36:36" x14ac:dyDescent="0.25">
      <c r="AJ798" s="18"/>
    </row>
    <row r="799" spans="36:36" x14ac:dyDescent="0.25">
      <c r="AJ799" s="18"/>
    </row>
    <row r="800" spans="36:36" x14ac:dyDescent="0.25">
      <c r="AJ800" s="18"/>
    </row>
    <row r="801" spans="36:36" x14ac:dyDescent="0.25">
      <c r="AJ801" s="18"/>
    </row>
    <row r="802" spans="36:36" x14ac:dyDescent="0.25">
      <c r="AJ802" s="18"/>
    </row>
    <row r="803" spans="36:36" x14ac:dyDescent="0.25">
      <c r="AJ803" s="18"/>
    </row>
    <row r="804" spans="36:36" x14ac:dyDescent="0.25">
      <c r="AJ804" s="18"/>
    </row>
    <row r="805" spans="36:36" x14ac:dyDescent="0.25">
      <c r="AJ805" s="18"/>
    </row>
    <row r="806" spans="36:36" x14ac:dyDescent="0.25">
      <c r="AJ806" s="18"/>
    </row>
    <row r="807" spans="36:36" x14ac:dyDescent="0.25">
      <c r="AJ807" s="18"/>
    </row>
    <row r="808" spans="36:36" x14ac:dyDescent="0.25">
      <c r="AJ808" s="18"/>
    </row>
    <row r="809" spans="36:36" x14ac:dyDescent="0.25">
      <c r="AJ809" s="18"/>
    </row>
    <row r="810" spans="36:36" x14ac:dyDescent="0.25">
      <c r="AJ810" s="18"/>
    </row>
    <row r="811" spans="36:36" x14ac:dyDescent="0.25">
      <c r="AJ811" s="18"/>
    </row>
    <row r="812" spans="36:36" x14ac:dyDescent="0.25">
      <c r="AJ812" s="18"/>
    </row>
    <row r="813" spans="36:36" x14ac:dyDescent="0.25">
      <c r="AJ813" s="18"/>
    </row>
    <row r="814" spans="36:36" x14ac:dyDescent="0.25">
      <c r="AJ814" s="18"/>
    </row>
    <row r="815" spans="36:36" x14ac:dyDescent="0.25">
      <c r="AJ815" s="18"/>
    </row>
    <row r="816" spans="36:36" x14ac:dyDescent="0.25">
      <c r="AJ816" s="18"/>
    </row>
    <row r="817" spans="36:36" x14ac:dyDescent="0.25">
      <c r="AJ817" s="18"/>
    </row>
    <row r="818" spans="36:36" x14ac:dyDescent="0.25">
      <c r="AJ818" s="18"/>
    </row>
    <row r="819" spans="36:36" x14ac:dyDescent="0.25">
      <c r="AJ819" s="18"/>
    </row>
    <row r="820" spans="36:36" x14ac:dyDescent="0.25">
      <c r="AJ820" s="18"/>
    </row>
    <row r="821" spans="36:36" x14ac:dyDescent="0.25">
      <c r="AJ821" s="18"/>
    </row>
    <row r="822" spans="36:36" x14ac:dyDescent="0.25">
      <c r="AJ822" s="18"/>
    </row>
    <row r="823" spans="36:36" x14ac:dyDescent="0.25">
      <c r="AJ823" s="18"/>
    </row>
    <row r="824" spans="36:36" x14ac:dyDescent="0.25">
      <c r="AJ824" s="18"/>
    </row>
    <row r="825" spans="36:36" x14ac:dyDescent="0.25">
      <c r="AJ825" s="18"/>
    </row>
    <row r="826" spans="36:36" x14ac:dyDescent="0.25">
      <c r="AJ826" s="18"/>
    </row>
    <row r="827" spans="36:36" x14ac:dyDescent="0.25">
      <c r="AJ827" s="18"/>
    </row>
    <row r="828" spans="36:36" x14ac:dyDescent="0.25">
      <c r="AJ828" s="18"/>
    </row>
    <row r="829" spans="36:36" x14ac:dyDescent="0.25">
      <c r="AJ829" s="18"/>
    </row>
    <row r="830" spans="36:36" x14ac:dyDescent="0.25">
      <c r="AJ830" s="18"/>
    </row>
    <row r="831" spans="36:36" x14ac:dyDescent="0.25">
      <c r="AJ831" s="18"/>
    </row>
    <row r="832" spans="36:36" x14ac:dyDescent="0.25">
      <c r="AJ832" s="18"/>
    </row>
    <row r="833" spans="36:36" x14ac:dyDescent="0.25">
      <c r="AJ833" s="18"/>
    </row>
    <row r="834" spans="36:36" x14ac:dyDescent="0.25">
      <c r="AJ834" s="18"/>
    </row>
    <row r="835" spans="36:36" x14ac:dyDescent="0.25">
      <c r="AJ835" s="18"/>
    </row>
    <row r="836" spans="36:36" x14ac:dyDescent="0.25">
      <c r="AJ836" s="18"/>
    </row>
    <row r="837" spans="36:36" x14ac:dyDescent="0.25">
      <c r="AJ837" s="18"/>
    </row>
    <row r="838" spans="36:36" x14ac:dyDescent="0.25">
      <c r="AJ838" s="18"/>
    </row>
    <row r="839" spans="36:36" x14ac:dyDescent="0.25">
      <c r="AJ839" s="18"/>
    </row>
    <row r="840" spans="36:36" x14ac:dyDescent="0.25">
      <c r="AJ840" s="18"/>
    </row>
    <row r="841" spans="36:36" x14ac:dyDescent="0.25">
      <c r="AJ841" s="18"/>
    </row>
    <row r="842" spans="36:36" x14ac:dyDescent="0.25">
      <c r="AJ842" s="18"/>
    </row>
    <row r="843" spans="36:36" x14ac:dyDescent="0.25">
      <c r="AJ843" s="18"/>
    </row>
    <row r="844" spans="36:36" x14ac:dyDescent="0.25">
      <c r="AJ844" s="18"/>
    </row>
    <row r="845" spans="36:36" x14ac:dyDescent="0.25">
      <c r="AJ845" s="18"/>
    </row>
    <row r="846" spans="36:36" x14ac:dyDescent="0.25">
      <c r="AJ846" s="18"/>
    </row>
    <row r="847" spans="36:36" x14ac:dyDescent="0.25">
      <c r="AJ847" s="18"/>
    </row>
    <row r="848" spans="36:36" x14ac:dyDescent="0.25">
      <c r="AJ848" s="18"/>
    </row>
    <row r="849" spans="36:36" x14ac:dyDescent="0.25">
      <c r="AJ849" s="18"/>
    </row>
    <row r="850" spans="36:36" x14ac:dyDescent="0.25">
      <c r="AJ850" s="18"/>
    </row>
    <row r="851" spans="36:36" x14ac:dyDescent="0.25">
      <c r="AJ851" s="18"/>
    </row>
    <row r="852" spans="36:36" x14ac:dyDescent="0.25">
      <c r="AJ852" s="18"/>
    </row>
    <row r="853" spans="36:36" x14ac:dyDescent="0.25">
      <c r="AJ853" s="18"/>
    </row>
    <row r="854" spans="36:36" x14ac:dyDescent="0.25">
      <c r="AJ854" s="18"/>
    </row>
    <row r="855" spans="36:36" x14ac:dyDescent="0.25">
      <c r="AJ855" s="18"/>
    </row>
    <row r="856" spans="36:36" x14ac:dyDescent="0.25">
      <c r="AJ856" s="18"/>
    </row>
    <row r="857" spans="36:36" x14ac:dyDescent="0.25">
      <c r="AJ857" s="18"/>
    </row>
    <row r="858" spans="36:36" x14ac:dyDescent="0.25">
      <c r="AJ858" s="18"/>
    </row>
    <row r="859" spans="36:36" x14ac:dyDescent="0.25">
      <c r="AJ859" s="18"/>
    </row>
    <row r="860" spans="36:36" x14ac:dyDescent="0.25">
      <c r="AJ860" s="18"/>
    </row>
    <row r="861" spans="36:36" x14ac:dyDescent="0.25">
      <c r="AJ861" s="18"/>
    </row>
    <row r="862" spans="36:36" x14ac:dyDescent="0.25">
      <c r="AJ862" s="18"/>
    </row>
    <row r="863" spans="36:36" x14ac:dyDescent="0.25">
      <c r="AJ863" s="18"/>
    </row>
    <row r="864" spans="36:36" x14ac:dyDescent="0.25">
      <c r="AJ864" s="18"/>
    </row>
    <row r="865" spans="36:36" x14ac:dyDescent="0.25">
      <c r="AJ865" s="18"/>
    </row>
    <row r="866" spans="36:36" x14ac:dyDescent="0.25">
      <c r="AJ866" s="18"/>
    </row>
    <row r="867" spans="36:36" x14ac:dyDescent="0.25">
      <c r="AJ867" s="18"/>
    </row>
    <row r="868" spans="36:36" x14ac:dyDescent="0.25">
      <c r="AJ868" s="18"/>
    </row>
    <row r="869" spans="36:36" x14ac:dyDescent="0.25">
      <c r="AJ869" s="18"/>
    </row>
    <row r="870" spans="36:36" x14ac:dyDescent="0.25">
      <c r="AJ870" s="18"/>
    </row>
    <row r="871" spans="36:36" x14ac:dyDescent="0.25">
      <c r="AJ871" s="18"/>
    </row>
    <row r="872" spans="36:36" x14ac:dyDescent="0.25">
      <c r="AJ872" s="18"/>
    </row>
    <row r="873" spans="36:36" x14ac:dyDescent="0.25">
      <c r="AJ873" s="18"/>
    </row>
    <row r="874" spans="36:36" x14ac:dyDescent="0.25">
      <c r="AJ874" s="18"/>
    </row>
    <row r="875" spans="36:36" x14ac:dyDescent="0.25">
      <c r="AJ875" s="18"/>
    </row>
    <row r="876" spans="36:36" x14ac:dyDescent="0.25">
      <c r="AJ876" s="18"/>
    </row>
    <row r="877" spans="36:36" x14ac:dyDescent="0.25">
      <c r="AJ877" s="18"/>
    </row>
    <row r="878" spans="36:36" x14ac:dyDescent="0.25">
      <c r="AJ878" s="18"/>
    </row>
    <row r="879" spans="36:36" x14ac:dyDescent="0.25">
      <c r="AJ879" s="18"/>
    </row>
    <row r="880" spans="36:36" x14ac:dyDescent="0.25">
      <c r="AJ880" s="18"/>
    </row>
    <row r="881" spans="36:36" x14ac:dyDescent="0.25">
      <c r="AJ881" s="18"/>
    </row>
    <row r="882" spans="36:36" x14ac:dyDescent="0.25">
      <c r="AJ882" s="18"/>
    </row>
    <row r="883" spans="36:36" x14ac:dyDescent="0.25">
      <c r="AJ883" s="18"/>
    </row>
    <row r="884" spans="36:36" x14ac:dyDescent="0.25">
      <c r="AJ884" s="18"/>
    </row>
    <row r="885" spans="36:36" x14ac:dyDescent="0.25">
      <c r="AJ885" s="18"/>
    </row>
    <row r="886" spans="36:36" x14ac:dyDescent="0.25">
      <c r="AJ886" s="18"/>
    </row>
    <row r="887" spans="36:36" x14ac:dyDescent="0.25">
      <c r="AJ887" s="18"/>
    </row>
    <row r="888" spans="36:36" x14ac:dyDescent="0.25">
      <c r="AJ888" s="18"/>
    </row>
    <row r="889" spans="36:36" x14ac:dyDescent="0.25">
      <c r="AJ889" s="18"/>
    </row>
    <row r="890" spans="36:36" x14ac:dyDescent="0.25">
      <c r="AJ890" s="18"/>
    </row>
    <row r="891" spans="36:36" x14ac:dyDescent="0.25">
      <c r="AJ891" s="18"/>
    </row>
    <row r="892" spans="36:36" x14ac:dyDescent="0.25">
      <c r="AJ892" s="18"/>
    </row>
    <row r="893" spans="36:36" x14ac:dyDescent="0.25">
      <c r="AJ893" s="18"/>
    </row>
    <row r="894" spans="36:36" x14ac:dyDescent="0.25">
      <c r="AJ894" s="18"/>
    </row>
    <row r="895" spans="36:36" x14ac:dyDescent="0.25">
      <c r="AJ895" s="18"/>
    </row>
    <row r="896" spans="36:36" x14ac:dyDescent="0.25">
      <c r="AJ896" s="18"/>
    </row>
    <row r="897" spans="36:36" x14ac:dyDescent="0.25">
      <c r="AJ897" s="18"/>
    </row>
    <row r="898" spans="36:36" x14ac:dyDescent="0.25">
      <c r="AJ898" s="18"/>
    </row>
    <row r="899" spans="36:36" x14ac:dyDescent="0.25">
      <c r="AJ899" s="18"/>
    </row>
    <row r="900" spans="36:36" x14ac:dyDescent="0.25">
      <c r="AJ900" s="18"/>
    </row>
    <row r="901" spans="36:36" x14ac:dyDescent="0.25">
      <c r="AJ901" s="18"/>
    </row>
    <row r="902" spans="36:36" x14ac:dyDescent="0.25">
      <c r="AJ902" s="18"/>
    </row>
    <row r="903" spans="36:36" x14ac:dyDescent="0.25">
      <c r="AJ903" s="18"/>
    </row>
    <row r="904" spans="36:36" x14ac:dyDescent="0.25">
      <c r="AJ904" s="18"/>
    </row>
    <row r="905" spans="36:36" x14ac:dyDescent="0.25">
      <c r="AJ905" s="18"/>
    </row>
    <row r="906" spans="36:36" x14ac:dyDescent="0.25">
      <c r="AJ906" s="18"/>
    </row>
    <row r="907" spans="36:36" x14ac:dyDescent="0.25">
      <c r="AJ907" s="18"/>
    </row>
    <row r="908" spans="36:36" x14ac:dyDescent="0.25">
      <c r="AJ908" s="18"/>
    </row>
    <row r="909" spans="36:36" x14ac:dyDescent="0.25">
      <c r="AJ909" s="18"/>
    </row>
    <row r="910" spans="36:36" x14ac:dyDescent="0.25">
      <c r="AJ910" s="18"/>
    </row>
    <row r="911" spans="36:36" x14ac:dyDescent="0.25">
      <c r="AJ911" s="18"/>
    </row>
    <row r="912" spans="36:36" x14ac:dyDescent="0.25">
      <c r="AJ912" s="18"/>
    </row>
    <row r="913" spans="36:36" x14ac:dyDescent="0.25">
      <c r="AJ913" s="18"/>
    </row>
    <row r="914" spans="36:36" x14ac:dyDescent="0.25">
      <c r="AJ914" s="18"/>
    </row>
    <row r="915" spans="36:36" x14ac:dyDescent="0.25">
      <c r="AJ915" s="18"/>
    </row>
    <row r="916" spans="36:36" x14ac:dyDescent="0.25">
      <c r="AJ916" s="18"/>
    </row>
    <row r="917" spans="36:36" x14ac:dyDescent="0.25">
      <c r="AJ917" s="18"/>
    </row>
    <row r="918" spans="36:36" x14ac:dyDescent="0.25">
      <c r="AJ918" s="18"/>
    </row>
    <row r="919" spans="36:36" x14ac:dyDescent="0.25">
      <c r="AJ919" s="18"/>
    </row>
    <row r="920" spans="36:36" x14ac:dyDescent="0.25">
      <c r="AJ920" s="18"/>
    </row>
    <row r="921" spans="36:36" x14ac:dyDescent="0.25">
      <c r="AJ921" s="18"/>
    </row>
    <row r="922" spans="36:36" x14ac:dyDescent="0.25">
      <c r="AJ922" s="18"/>
    </row>
    <row r="923" spans="36:36" x14ac:dyDescent="0.25">
      <c r="AJ923" s="18"/>
    </row>
    <row r="924" spans="36:36" x14ac:dyDescent="0.25">
      <c r="AJ924" s="18"/>
    </row>
    <row r="925" spans="36:36" x14ac:dyDescent="0.25">
      <c r="AJ925" s="18"/>
    </row>
    <row r="926" spans="36:36" x14ac:dyDescent="0.25">
      <c r="AJ926" s="18"/>
    </row>
    <row r="927" spans="36:36" x14ac:dyDescent="0.25">
      <c r="AJ927" s="18"/>
    </row>
    <row r="928" spans="36:36" x14ac:dyDescent="0.25">
      <c r="AJ928" s="18"/>
    </row>
    <row r="929" spans="36:36" x14ac:dyDescent="0.25">
      <c r="AJ929" s="18"/>
    </row>
    <row r="930" spans="36:36" x14ac:dyDescent="0.25">
      <c r="AJ930" s="18"/>
    </row>
    <row r="931" spans="36:36" x14ac:dyDescent="0.25">
      <c r="AJ931" s="18"/>
    </row>
    <row r="932" spans="36:36" x14ac:dyDescent="0.25">
      <c r="AJ932" s="18"/>
    </row>
    <row r="933" spans="36:36" x14ac:dyDescent="0.25">
      <c r="AJ933" s="18"/>
    </row>
    <row r="934" spans="36:36" x14ac:dyDescent="0.25">
      <c r="AJ934" s="18"/>
    </row>
    <row r="935" spans="36:36" x14ac:dyDescent="0.25">
      <c r="AJ935" s="18"/>
    </row>
    <row r="936" spans="36:36" x14ac:dyDescent="0.25">
      <c r="AJ936" s="18"/>
    </row>
    <row r="937" spans="36:36" x14ac:dyDescent="0.25">
      <c r="AJ937" s="18"/>
    </row>
    <row r="938" spans="36:36" x14ac:dyDescent="0.25">
      <c r="AJ938" s="18"/>
    </row>
    <row r="939" spans="36:36" x14ac:dyDescent="0.25">
      <c r="AJ939" s="18"/>
    </row>
    <row r="940" spans="36:36" x14ac:dyDescent="0.25">
      <c r="AJ940" s="18"/>
    </row>
    <row r="941" spans="36:36" x14ac:dyDescent="0.25">
      <c r="AJ941" s="18"/>
    </row>
    <row r="942" spans="36:36" x14ac:dyDescent="0.25">
      <c r="AJ942" s="18"/>
    </row>
    <row r="943" spans="36:36" x14ac:dyDescent="0.25">
      <c r="AJ943" s="18"/>
    </row>
    <row r="944" spans="36:36" x14ac:dyDescent="0.25">
      <c r="AJ944" s="18"/>
    </row>
    <row r="945" spans="36:36" x14ac:dyDescent="0.25">
      <c r="AJ945" s="18"/>
    </row>
    <row r="946" spans="36:36" x14ac:dyDescent="0.25">
      <c r="AJ946" s="18"/>
    </row>
    <row r="947" spans="36:36" x14ac:dyDescent="0.25">
      <c r="AJ947" s="18"/>
    </row>
    <row r="948" spans="36:36" x14ac:dyDescent="0.25">
      <c r="AJ948" s="18"/>
    </row>
    <row r="949" spans="36:36" x14ac:dyDescent="0.25">
      <c r="AJ949" s="18"/>
    </row>
    <row r="950" spans="36:36" x14ac:dyDescent="0.25">
      <c r="AJ950" s="18"/>
    </row>
    <row r="951" spans="36:36" x14ac:dyDescent="0.25">
      <c r="AJ951" s="18"/>
    </row>
    <row r="952" spans="36:36" x14ac:dyDescent="0.25">
      <c r="AJ952" s="18"/>
    </row>
    <row r="953" spans="36:36" x14ac:dyDescent="0.25">
      <c r="AJ953" s="18"/>
    </row>
    <row r="954" spans="36:36" x14ac:dyDescent="0.25">
      <c r="AJ954" s="18"/>
    </row>
    <row r="955" spans="36:36" x14ac:dyDescent="0.25">
      <c r="AJ955" s="18"/>
    </row>
    <row r="956" spans="36:36" x14ac:dyDescent="0.25">
      <c r="AJ956" s="18"/>
    </row>
    <row r="957" spans="36:36" x14ac:dyDescent="0.25">
      <c r="AJ957" s="18"/>
    </row>
    <row r="958" spans="36:36" x14ac:dyDescent="0.25">
      <c r="AJ958" s="18"/>
    </row>
    <row r="959" spans="36:36" x14ac:dyDescent="0.25">
      <c r="AJ959" s="18"/>
    </row>
    <row r="960" spans="36:36" x14ac:dyDescent="0.25">
      <c r="AJ960" s="18"/>
    </row>
    <row r="961" spans="36:36" x14ac:dyDescent="0.25">
      <c r="AJ961" s="18"/>
    </row>
    <row r="962" spans="36:36" x14ac:dyDescent="0.25">
      <c r="AJ962" s="18"/>
    </row>
    <row r="963" spans="36:36" x14ac:dyDescent="0.25">
      <c r="AJ963" s="18"/>
    </row>
    <row r="964" spans="36:36" x14ac:dyDescent="0.25">
      <c r="AJ964" s="18"/>
    </row>
    <row r="965" spans="36:36" x14ac:dyDescent="0.25">
      <c r="AJ965" s="18"/>
    </row>
    <row r="966" spans="36:36" x14ac:dyDescent="0.25">
      <c r="AJ966" s="18"/>
    </row>
    <row r="967" spans="36:36" x14ac:dyDescent="0.25">
      <c r="AJ967" s="18"/>
    </row>
    <row r="968" spans="36:36" x14ac:dyDescent="0.25">
      <c r="AJ968" s="18"/>
    </row>
    <row r="969" spans="36:36" x14ac:dyDescent="0.25">
      <c r="AJ969" s="18"/>
    </row>
    <row r="970" spans="36:36" x14ac:dyDescent="0.25">
      <c r="AJ970" s="18"/>
    </row>
    <row r="971" spans="36:36" x14ac:dyDescent="0.25">
      <c r="AJ971" s="18"/>
    </row>
    <row r="972" spans="36:36" x14ac:dyDescent="0.25">
      <c r="AJ972" s="18"/>
    </row>
    <row r="973" spans="36:36" x14ac:dyDescent="0.25">
      <c r="AJ973" s="18"/>
    </row>
    <row r="974" spans="36:36" x14ac:dyDescent="0.25">
      <c r="AJ974" s="18"/>
    </row>
    <row r="975" spans="36:36" x14ac:dyDescent="0.25">
      <c r="AJ975" s="18"/>
    </row>
    <row r="976" spans="36:36" x14ac:dyDescent="0.25">
      <c r="AJ976" s="18"/>
    </row>
    <row r="977" spans="36:36" x14ac:dyDescent="0.25">
      <c r="AJ977" s="18"/>
    </row>
    <row r="978" spans="36:36" x14ac:dyDescent="0.25">
      <c r="AJ978" s="18"/>
    </row>
    <row r="979" spans="36:36" x14ac:dyDescent="0.25">
      <c r="AJ979" s="18"/>
    </row>
    <row r="980" spans="36:36" x14ac:dyDescent="0.25">
      <c r="AJ980" s="18"/>
    </row>
    <row r="981" spans="36:36" x14ac:dyDescent="0.25">
      <c r="AJ981" s="18"/>
    </row>
    <row r="982" spans="36:36" x14ac:dyDescent="0.25">
      <c r="AJ982" s="18"/>
    </row>
    <row r="983" spans="36:36" x14ac:dyDescent="0.25">
      <c r="AJ983" s="18"/>
    </row>
    <row r="984" spans="36:36" x14ac:dyDescent="0.25">
      <c r="AJ984" s="18"/>
    </row>
    <row r="985" spans="36:36" x14ac:dyDescent="0.25">
      <c r="AJ985" s="18"/>
    </row>
    <row r="986" spans="36:36" x14ac:dyDescent="0.25">
      <c r="AJ986" s="18"/>
    </row>
    <row r="987" spans="36:36" x14ac:dyDescent="0.25">
      <c r="AJ987" s="18"/>
    </row>
    <row r="988" spans="36:36" x14ac:dyDescent="0.25">
      <c r="AJ988" s="18"/>
    </row>
  </sheetData>
  <mergeCells count="2">
    <mergeCell ref="AI8:BL8"/>
    <mergeCell ref="A1:A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C9D-DF45-7943-9D70-94D3A4F9ED41}">
  <dimension ref="B1:AH92"/>
  <sheetViews>
    <sheetView topLeftCell="C52" zoomScale="82" zoomScaleNormal="82" workbookViewId="0">
      <selection activeCell="D68" sqref="D68"/>
    </sheetView>
  </sheetViews>
  <sheetFormatPr defaultColWidth="11.42578125" defaultRowHeight="15" x14ac:dyDescent="0.25"/>
  <cols>
    <col min="2" max="2" width="24.85546875" bestFit="1" customWidth="1"/>
    <col min="3" max="3" width="26.85546875" bestFit="1" customWidth="1"/>
    <col min="4" max="4" width="35.42578125" customWidth="1"/>
    <col min="5" max="5" width="12.7109375" customWidth="1"/>
    <col min="6" max="9" width="12.28515625" bestFit="1" customWidth="1"/>
    <col min="10" max="10" width="13.42578125" bestFit="1" customWidth="1"/>
    <col min="11" max="11" width="12.28515625" bestFit="1" customWidth="1"/>
    <col min="12" max="12" width="13.28515625" bestFit="1" customWidth="1"/>
    <col min="13" max="17" width="12.28515625" bestFit="1" customWidth="1"/>
    <col min="18" max="18" width="13.42578125" bestFit="1" customWidth="1"/>
    <col min="19" max="21" width="12.28515625" bestFit="1" customWidth="1"/>
    <col min="22" max="22" width="13.7109375" bestFit="1" customWidth="1"/>
    <col min="23" max="23" width="12.28515625" bestFit="1" customWidth="1"/>
    <col min="24" max="24" width="13.85546875" bestFit="1" customWidth="1"/>
    <col min="25" max="26" width="12.28515625" bestFit="1" customWidth="1"/>
    <col min="27" max="27" width="12.85546875" bestFit="1" customWidth="1"/>
    <col min="28" max="30" width="12.28515625" bestFit="1" customWidth="1"/>
    <col min="31" max="31" width="13.140625" bestFit="1" customWidth="1"/>
    <col min="32" max="33" width="12.28515625" bestFit="1" customWidth="1"/>
  </cols>
  <sheetData>
    <row r="1" spans="2:34" x14ac:dyDescent="0.25">
      <c r="B1" s="12"/>
    </row>
    <row r="3" spans="2:34" ht="15.75" thickBot="1" x14ac:dyDescent="0.3"/>
    <row r="4" spans="2:34" ht="15.75" thickBot="1" x14ac:dyDescent="0.3">
      <c r="D4" s="26" t="s">
        <v>5</v>
      </c>
      <c r="E4" s="29" t="s">
        <v>6</v>
      </c>
      <c r="F4" s="26" t="s">
        <v>7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12</v>
      </c>
      <c r="L4" s="26" t="s">
        <v>13</v>
      </c>
      <c r="M4" s="26" t="s">
        <v>14</v>
      </c>
      <c r="N4" s="26" t="s">
        <v>15</v>
      </c>
      <c r="O4" s="26" t="s">
        <v>16</v>
      </c>
      <c r="P4" s="26" t="s">
        <v>17</v>
      </c>
      <c r="Q4" s="26" t="s">
        <v>18</v>
      </c>
      <c r="R4" s="26" t="s">
        <v>19</v>
      </c>
      <c r="S4" s="26" t="s">
        <v>20</v>
      </c>
      <c r="T4" s="26" t="s">
        <v>21</v>
      </c>
      <c r="U4" s="26" t="s">
        <v>22</v>
      </c>
      <c r="V4" s="26" t="s">
        <v>23</v>
      </c>
      <c r="W4" s="26" t="s">
        <v>24</v>
      </c>
      <c r="X4" s="26" t="s">
        <v>25</v>
      </c>
      <c r="Y4" s="26" t="s">
        <v>26</v>
      </c>
      <c r="Z4" s="26" t="s">
        <v>27</v>
      </c>
      <c r="AA4" s="26" t="s">
        <v>28</v>
      </c>
      <c r="AB4" s="26" t="s">
        <v>29</v>
      </c>
      <c r="AC4" s="26" t="s">
        <v>30</v>
      </c>
      <c r="AD4" s="26" t="s">
        <v>31</v>
      </c>
      <c r="AE4" s="26" t="s">
        <v>32</v>
      </c>
      <c r="AF4" s="26" t="s">
        <v>33</v>
      </c>
      <c r="AG4" s="26" t="s">
        <v>34</v>
      </c>
    </row>
    <row r="5" spans="2:34" ht="15.75" thickBot="1" x14ac:dyDescent="0.3">
      <c r="C5" s="28" t="s">
        <v>98</v>
      </c>
      <c r="D5" s="88">
        <f>AVERAGE('Variance covariance Matrix'!B4:B123)</f>
        <v>1.0356354884381922E-2</v>
      </c>
      <c r="E5" s="23">
        <f>AVERAGE('Variance covariance Matrix'!C4:C123)</f>
        <v>1.3403346417618033E-3</v>
      </c>
      <c r="F5" s="23">
        <f>AVERAGE('Variance covariance Matrix'!D4:D123)</f>
        <v>1.2118565327349867E-2</v>
      </c>
      <c r="G5" s="23">
        <f>AVERAGE('Variance covariance Matrix'!E4:E123)</f>
        <v>-1.1246646853852308E-3</v>
      </c>
      <c r="H5" s="23">
        <f>AVERAGE('Variance covariance Matrix'!F4:F123)</f>
        <v>-5.5880237342223072E-3</v>
      </c>
      <c r="I5" s="23">
        <f>AVERAGE('Variance covariance Matrix'!G4:G123)</f>
        <v>-2.7578551457385137E-3</v>
      </c>
      <c r="J5" s="23">
        <f>AVERAGE('Variance covariance Matrix'!H4:H123)</f>
        <v>-1.9135119088716987E-4</v>
      </c>
      <c r="K5" s="23">
        <f>AVERAGE('Variance covariance Matrix'!I4:I123)</f>
        <v>3.3774901670249767E-3</v>
      </c>
      <c r="L5" s="23">
        <f>AVERAGE('Variance covariance Matrix'!J4:J123)</f>
        <v>6.4316488197665924E-4</v>
      </c>
      <c r="M5" s="23">
        <f>AVERAGE('Variance covariance Matrix'!K4:K123)</f>
        <v>2.449640425075757E-3</v>
      </c>
      <c r="N5" s="23">
        <f>AVERAGE('Variance covariance Matrix'!L4:L123)</f>
        <v>1.8536897253420856E-3</v>
      </c>
      <c r="O5" s="23">
        <f>AVERAGE('Variance covariance Matrix'!M4:M123)</f>
        <v>3.6281129849091123E-3</v>
      </c>
      <c r="P5" s="23">
        <f>AVERAGE('Variance covariance Matrix'!N4:N123)</f>
        <v>6.796484315559969E-3</v>
      </c>
      <c r="Q5" s="23">
        <f>AVERAGE('Variance covariance Matrix'!O4:O123)</f>
        <v>6.0646251070118323E-3</v>
      </c>
      <c r="R5" s="23">
        <f>AVERAGE('Variance covariance Matrix'!P4:P123)</f>
        <v>-2.7889556849025897E-4</v>
      </c>
      <c r="S5" s="23">
        <f>AVERAGE('Variance covariance Matrix'!Q4:Q123)</f>
        <v>1.2958343542985556E-2</v>
      </c>
      <c r="T5" s="23">
        <f>AVERAGE('Variance covariance Matrix'!R4:R123)</f>
        <v>9.9061234330599535E-3</v>
      </c>
      <c r="U5" s="23">
        <f>AVERAGE('Variance covariance Matrix'!S4:S123)</f>
        <v>7.760068192976032E-3</v>
      </c>
      <c r="V5" s="23">
        <f>AVERAGE('Variance covariance Matrix'!T4:T123)</f>
        <v>1.1620015099106118E-2</v>
      </c>
      <c r="W5" s="23">
        <f>AVERAGE('Variance covariance Matrix'!U4:U123)</f>
        <v>8.4982414718709487E-4</v>
      </c>
      <c r="X5" s="23">
        <f>AVERAGE('Variance covariance Matrix'!V4:V123)</f>
        <v>1.3071129713372125E-3</v>
      </c>
      <c r="Y5" s="23">
        <f>AVERAGE('Variance covariance Matrix'!W4:W123)</f>
        <v>3.7994768088207057E-3</v>
      </c>
      <c r="Z5" s="23">
        <f>AVERAGE('Variance covariance Matrix'!X4:X123)</f>
        <v>3.5875381723230928E-3</v>
      </c>
      <c r="AA5" s="23">
        <f>AVERAGE('Variance covariance Matrix'!Y4:Y123)</f>
        <v>5.5948955587741759E-4</v>
      </c>
      <c r="AB5" s="23">
        <f>AVERAGE('Variance covariance Matrix'!Z4:Z123)</f>
        <v>8.2946583675451244E-3</v>
      </c>
      <c r="AC5" s="23">
        <f>AVERAGE('Variance covariance Matrix'!AA4:AA123)</f>
        <v>2.413344969573706E-3</v>
      </c>
      <c r="AD5" s="23">
        <f>AVERAGE('Variance covariance Matrix'!AB4:AB123)</f>
        <v>5.0389782392051786E-3</v>
      </c>
      <c r="AE5" s="23">
        <f>AVERAGE('Variance covariance Matrix'!AC4:AC123)</f>
        <v>2.7856136279414104E-3</v>
      </c>
      <c r="AF5" s="23">
        <f>AVERAGE('Variance covariance Matrix'!AD4:AD123)</f>
        <v>-5.8642810442164307E-3</v>
      </c>
      <c r="AG5" s="23">
        <f>AVERAGE('Variance covariance Matrix'!AE4:AE123)</f>
        <v>1.5697952945489964E-3</v>
      </c>
    </row>
    <row r="6" spans="2:34" ht="15.75" thickBot="1" x14ac:dyDescent="0.3">
      <c r="C6" s="28" t="s">
        <v>75</v>
      </c>
      <c r="D6">
        <f>_xlfn.VAR.S('Variance covariance Matrix'!B4:B123)</f>
        <v>3.2778269270162851E-3</v>
      </c>
      <c r="E6">
        <f>_xlfn.VAR.S('Variance covariance Matrix'!C4:C123)</f>
        <v>3.9514375604537541E-3</v>
      </c>
      <c r="F6">
        <f>_xlfn.VAR.S('Variance covariance Matrix'!D4:D123)</f>
        <v>4.4235157331518268E-3</v>
      </c>
      <c r="G6">
        <f>_xlfn.VAR.S('Variance covariance Matrix'!E4:E123)</f>
        <v>4.3787475722179394E-3</v>
      </c>
      <c r="H6">
        <f>_xlfn.VAR.S('Variance covariance Matrix'!F4:F123)</f>
        <v>7.2964471646021828E-3</v>
      </c>
      <c r="I6">
        <f>_xlfn.VAR.S('Variance covariance Matrix'!G4:G123)</f>
        <v>8.0600439480509722E-3</v>
      </c>
      <c r="J6">
        <f>_xlfn.VAR.S('Variance covariance Matrix'!H4:H123)</f>
        <v>6.1557378937933342E-3</v>
      </c>
      <c r="K6">
        <f>_xlfn.VAR.S('Variance covariance Matrix'!I4:I123)</f>
        <v>5.4234313919059203E-3</v>
      </c>
      <c r="L6">
        <f>_xlfn.VAR.S('Variance covariance Matrix'!J4:J123)</f>
        <v>6.5681310806592888E-3</v>
      </c>
      <c r="M6">
        <f>_xlfn.VAR.S('Variance covariance Matrix'!K4:K123)</f>
        <v>1.0949420294440137E-2</v>
      </c>
      <c r="N6">
        <f>_xlfn.VAR.S('Variance covariance Matrix'!L4:L123)</f>
        <v>2.4775499962685979E-3</v>
      </c>
      <c r="O6">
        <f>_xlfn.VAR.S('Variance covariance Matrix'!M4:M123)</f>
        <v>8.4340679108660683E-3</v>
      </c>
      <c r="P6">
        <f>_xlfn.VAR.S('Variance covariance Matrix'!N4:N123)</f>
        <v>7.6927474932510778E-3</v>
      </c>
      <c r="Q6">
        <f>_xlfn.VAR.S('Variance covariance Matrix'!O4:O123)</f>
        <v>8.6566079815013838E-3</v>
      </c>
      <c r="R6">
        <f>_xlfn.VAR.S('Variance covariance Matrix'!P4:P123)</f>
        <v>6.6651914998552874E-3</v>
      </c>
      <c r="S6">
        <f>_xlfn.VAR.S('Variance covariance Matrix'!Q4:Q123)</f>
        <v>4.7332256248660961E-3</v>
      </c>
      <c r="T6">
        <f>_xlfn.VAR.S('Variance covariance Matrix'!R4:R123)</f>
        <v>5.7156682723363316E-3</v>
      </c>
      <c r="U6">
        <f>_xlfn.VAR.S('Variance covariance Matrix'!S4:S123)</f>
        <v>5.8862177701898624E-3</v>
      </c>
      <c r="V6">
        <f>_xlfn.VAR.S('Variance covariance Matrix'!T4:T123)</f>
        <v>1.7796698170468018E-2</v>
      </c>
      <c r="W6">
        <f>_xlfn.VAR.S('Variance covariance Matrix'!U4:U123)</f>
        <v>5.4974736300540152E-3</v>
      </c>
      <c r="X6">
        <f>_xlfn.VAR.S('Variance covariance Matrix'!V4:V123)</f>
        <v>4.6149318883430684E-3</v>
      </c>
      <c r="Y6">
        <f>_xlfn.VAR.S('Variance covariance Matrix'!W4:W123)</f>
        <v>4.6565611702419464E-3</v>
      </c>
      <c r="Z6">
        <f>_xlfn.VAR.S('Variance covariance Matrix'!X4:X123)</f>
        <v>2.7302579377942227E-3</v>
      </c>
      <c r="AA6">
        <f>_xlfn.VAR.S('Variance covariance Matrix'!Y4:Y123)</f>
        <v>9.4107535146962535E-3</v>
      </c>
      <c r="AB6">
        <f>_xlfn.VAR.S('Variance covariance Matrix'!Z4:Z123)</f>
        <v>1.0997149069277111E-2</v>
      </c>
      <c r="AC6">
        <f>_xlfn.VAR.S('Variance covariance Matrix'!AA4:AA123)</f>
        <v>4.4330543454883511E-3</v>
      </c>
      <c r="AD6">
        <f>_xlfn.VAR.S('Variance covariance Matrix'!AB4:AB123)</f>
        <v>2.3181678687649622E-3</v>
      </c>
      <c r="AE6">
        <f>_xlfn.VAR.S('Variance covariance Matrix'!AC4:AC123)</f>
        <v>2.9379629274353773E-3</v>
      </c>
      <c r="AF6">
        <f>_xlfn.VAR.S('Variance covariance Matrix'!AD4:AD123)</f>
        <v>5.1307868883429444E-3</v>
      </c>
      <c r="AG6">
        <f>_xlfn.VAR.S('Variance covariance Matrix'!AE4:AE123)</f>
        <v>6.7785778815098573E-3</v>
      </c>
    </row>
    <row r="7" spans="2:34" ht="15.75" thickBot="1" x14ac:dyDescent="0.3">
      <c r="C7" s="28" t="s">
        <v>76</v>
      </c>
      <c r="D7" s="19">
        <f>SQRT(D6)</f>
        <v>5.7252309359678108E-2</v>
      </c>
      <c r="E7" s="19">
        <v>6.28604610264175E-2</v>
      </c>
      <c r="F7" s="19">
        <v>6.6509516109740471E-2</v>
      </c>
      <c r="G7" s="19">
        <v>6.6172105695813693E-2</v>
      </c>
      <c r="H7" s="19">
        <v>8.5419243526281496E-2</v>
      </c>
      <c r="I7" s="19">
        <v>8.9777747510454795E-2</v>
      </c>
      <c r="J7" s="19">
        <v>7.8458510652403626E-2</v>
      </c>
      <c r="K7" s="19">
        <v>7.3643950137848524E-2</v>
      </c>
      <c r="L7" s="19">
        <v>8.1044007061961645E-2</v>
      </c>
      <c r="M7" s="19">
        <v>0.10463947770531033</v>
      </c>
      <c r="N7" s="19">
        <v>4.9774993684264773E-2</v>
      </c>
      <c r="O7" s="19">
        <v>9.1837181527233663E-2</v>
      </c>
      <c r="P7" s="19">
        <v>8.7708309146004387E-2</v>
      </c>
      <c r="Q7" s="19">
        <v>9.3040894135328386E-2</v>
      </c>
      <c r="R7" s="19">
        <v>8.164062407806108E-2</v>
      </c>
      <c r="S7" s="19">
        <v>6.8798442023537826E-2</v>
      </c>
      <c r="T7" s="19">
        <v>7.5602038810711522E-2</v>
      </c>
      <c r="U7" s="19">
        <v>7.672169035018625E-2</v>
      </c>
      <c r="V7" s="19">
        <v>0.13340426593804269</v>
      </c>
      <c r="W7" s="19">
        <v>7.4144950131846576E-2</v>
      </c>
      <c r="X7" s="19">
        <v>6.7933289986155304E-2</v>
      </c>
      <c r="Y7" s="19">
        <v>6.8239000360805005E-2</v>
      </c>
      <c r="Z7" s="19">
        <v>5.2251870184656768E-2</v>
      </c>
      <c r="AA7" s="19">
        <v>9.7009038314459409E-2</v>
      </c>
      <c r="AB7" s="19">
        <v>0.10486729265732529</v>
      </c>
      <c r="AC7" s="19">
        <v>6.6581186122570329E-2</v>
      </c>
      <c r="AD7" s="19">
        <v>4.8147355781651836E-2</v>
      </c>
      <c r="AE7" s="19">
        <v>5.420297895351673E-2</v>
      </c>
      <c r="AF7" s="19">
        <v>7.1629511294877227E-2</v>
      </c>
      <c r="AG7" s="19">
        <v>8.2332119379436949E-2</v>
      </c>
    </row>
    <row r="10" spans="2:34" x14ac:dyDescent="0.25">
      <c r="B10" s="11"/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  <c r="Z10" s="2" t="s">
        <v>26</v>
      </c>
      <c r="AA10" s="2" t="s">
        <v>27</v>
      </c>
      <c r="AB10" s="2" t="s">
        <v>28</v>
      </c>
      <c r="AC10" s="2" t="s">
        <v>29</v>
      </c>
      <c r="AD10" s="2" t="s">
        <v>30</v>
      </c>
      <c r="AE10" s="2" t="s">
        <v>31</v>
      </c>
      <c r="AF10" s="2" t="s">
        <v>32</v>
      </c>
      <c r="AG10" s="2" t="s">
        <v>33</v>
      </c>
      <c r="AH10" s="2" t="s">
        <v>34</v>
      </c>
    </row>
    <row r="11" spans="2:34" x14ac:dyDescent="0.25">
      <c r="B11" s="11"/>
      <c r="D11" s="84"/>
      <c r="E11" s="48">
        <v>1</v>
      </c>
      <c r="F11" s="48">
        <f>E11+1</f>
        <v>2</v>
      </c>
      <c r="G11" s="48">
        <f t="shared" ref="G11:AH11" si="0">F11+1</f>
        <v>3</v>
      </c>
      <c r="H11" s="48">
        <f t="shared" si="0"/>
        <v>4</v>
      </c>
      <c r="I11" s="48">
        <f t="shared" si="0"/>
        <v>5</v>
      </c>
      <c r="J11" s="48">
        <f t="shared" si="0"/>
        <v>6</v>
      </c>
      <c r="K11" s="48">
        <f t="shared" si="0"/>
        <v>7</v>
      </c>
      <c r="L11" s="48">
        <f t="shared" si="0"/>
        <v>8</v>
      </c>
      <c r="M11" s="48">
        <f t="shared" si="0"/>
        <v>9</v>
      </c>
      <c r="N11" s="48">
        <f t="shared" si="0"/>
        <v>10</v>
      </c>
      <c r="O11" s="48">
        <f t="shared" si="0"/>
        <v>11</v>
      </c>
      <c r="P11" s="48">
        <f t="shared" si="0"/>
        <v>12</v>
      </c>
      <c r="Q11" s="48">
        <f t="shared" si="0"/>
        <v>13</v>
      </c>
      <c r="R11" s="48">
        <f t="shared" si="0"/>
        <v>14</v>
      </c>
      <c r="S11" s="48">
        <f t="shared" si="0"/>
        <v>15</v>
      </c>
      <c r="T11" s="48">
        <f t="shared" si="0"/>
        <v>16</v>
      </c>
      <c r="U11" s="48">
        <f t="shared" si="0"/>
        <v>17</v>
      </c>
      <c r="V11" s="48">
        <f t="shared" si="0"/>
        <v>18</v>
      </c>
      <c r="W11" s="48">
        <f t="shared" si="0"/>
        <v>19</v>
      </c>
      <c r="X11" s="48">
        <f t="shared" si="0"/>
        <v>20</v>
      </c>
      <c r="Y11" s="48">
        <f t="shared" si="0"/>
        <v>21</v>
      </c>
      <c r="Z11" s="48">
        <f t="shared" si="0"/>
        <v>22</v>
      </c>
      <c r="AA11" s="48">
        <f t="shared" si="0"/>
        <v>23</v>
      </c>
      <c r="AB11" s="48">
        <f t="shared" si="0"/>
        <v>24</v>
      </c>
      <c r="AC11" s="48">
        <f t="shared" si="0"/>
        <v>25</v>
      </c>
      <c r="AD11" s="48">
        <f t="shared" si="0"/>
        <v>26</v>
      </c>
      <c r="AE11" s="48">
        <f t="shared" si="0"/>
        <v>27</v>
      </c>
      <c r="AF11" s="48">
        <f t="shared" si="0"/>
        <v>28</v>
      </c>
      <c r="AG11" s="48">
        <f t="shared" si="0"/>
        <v>29</v>
      </c>
      <c r="AH11" s="48">
        <f t="shared" si="0"/>
        <v>30</v>
      </c>
    </row>
    <row r="12" spans="2:34" x14ac:dyDescent="0.25">
      <c r="B12" s="11"/>
      <c r="C12" s="30" t="str" cm="1">
        <f t="array" ref="C12:C41">TRANSPOSE(E10:AH10)</f>
        <v xml:space="preserve">ASTRAZENECA </v>
      </c>
      <c r="D12" s="48">
        <v>1</v>
      </c>
      <c r="E12" s="41">
        <f>_xlfn.COVARIANCE.S(INDEX('Variance covariance Matrix'!$B$4:$AE$123,,$D12), INDEX('Variance covariance Matrix'!$B$4:$AE$123,,E$11))</f>
        <v>3.2778269270162855E-3</v>
      </c>
      <c r="F12" s="41">
        <f>_xlfn.COVARIANCE.S(INDEX('Variance covariance Matrix'!$B$4:$AE$123,,$D12), INDEX('Variance covariance Matrix'!$B$4:$AE$123,,F$11))</f>
        <v>1.587891774232848E-4</v>
      </c>
      <c r="G12" s="41">
        <f>_xlfn.COVARIANCE.S(INDEX('Variance covariance Matrix'!$B$4:$AE$123,,$D12), INDEX('Variance covariance Matrix'!$B$4:$AE$123,,G$11))</f>
        <v>5.949154990532331E-4</v>
      </c>
      <c r="H12" s="41">
        <f>_xlfn.COVARIANCE.S(INDEX('Variance covariance Matrix'!$B$4:$AE$123,,$D12), INDEX('Variance covariance Matrix'!$B$4:$AE$123,,H$11))</f>
        <v>1.1860972161629084E-3</v>
      </c>
      <c r="I12" s="41">
        <f>_xlfn.COVARIANCE.S(INDEX('Variance covariance Matrix'!$B$4:$AE$123,,$D12), INDEX('Variance covariance Matrix'!$B$4:$AE$123,,I$11))</f>
        <v>4.421006425296146E-4</v>
      </c>
      <c r="J12" s="41">
        <f>_xlfn.COVARIANCE.S(INDEX('Variance covariance Matrix'!$B$4:$AE$123,,$D12), INDEX('Variance covariance Matrix'!$B$4:$AE$123,,J$11))</f>
        <v>5.02137249598411E-4</v>
      </c>
      <c r="K12" s="41">
        <f>_xlfn.COVARIANCE.S(INDEX('Variance covariance Matrix'!$B$4:$AE$123,,$D12), INDEX('Variance covariance Matrix'!$B$4:$AE$123,,K$11))</f>
        <v>-2.9374119903170839E-6</v>
      </c>
      <c r="L12" s="41">
        <f>_xlfn.COVARIANCE.S(INDEX('Variance covariance Matrix'!$B$4:$AE$123,,$D12), INDEX('Variance covariance Matrix'!$B$4:$AE$123,,L$11))</f>
        <v>2.6328516234501215E-4</v>
      </c>
      <c r="M12" s="41">
        <f>_xlfn.COVARIANCE.S(INDEX('Variance covariance Matrix'!$B$4:$AE$123,,$D12), INDEX('Variance covariance Matrix'!$B$4:$AE$123,,M$11))</f>
        <v>-2.9372458443104732E-4</v>
      </c>
      <c r="N12" s="41">
        <f>_xlfn.COVARIANCE.S(INDEX('Variance covariance Matrix'!$B$4:$AE$123,,$D12), INDEX('Variance covariance Matrix'!$B$4:$AE$123,,N$11))</f>
        <v>-2.6869484310445402E-4</v>
      </c>
      <c r="O12" s="41">
        <f>_xlfn.COVARIANCE.S(INDEX('Variance covariance Matrix'!$B$4:$AE$123,,$D12), INDEX('Variance covariance Matrix'!$B$4:$AE$123,,O$11))</f>
        <v>8.8298039076826628E-4</v>
      </c>
      <c r="P12" s="41">
        <f>_xlfn.COVARIANCE.S(INDEX('Variance covariance Matrix'!$B$4:$AE$123,,$D12), INDEX('Variance covariance Matrix'!$B$4:$AE$123,,P$11))</f>
        <v>5.4403288112746248E-6</v>
      </c>
      <c r="Q12" s="41">
        <f>_xlfn.COVARIANCE.S(INDEX('Variance covariance Matrix'!$B$4:$AE$123,,$D12), INDEX('Variance covariance Matrix'!$B$4:$AE$123,,Q$11))</f>
        <v>7.1040134194181887E-4</v>
      </c>
      <c r="R12" s="41">
        <f>_xlfn.COVARIANCE.S(INDEX('Variance covariance Matrix'!$B$4:$AE$123,,$D12), INDEX('Variance covariance Matrix'!$B$4:$AE$123,,R$11))</f>
        <v>-1.7696477403761709E-4</v>
      </c>
      <c r="S12" s="41">
        <f>_xlfn.COVARIANCE.S(INDEX('Variance covariance Matrix'!$B$4:$AE$123,,$D12), INDEX('Variance covariance Matrix'!$B$4:$AE$123,,S$11))</f>
        <v>2.2452391560872249E-4</v>
      </c>
      <c r="T12" s="41">
        <f>_xlfn.COVARIANCE.S(INDEX('Variance covariance Matrix'!$B$4:$AE$123,,$D12), INDEX('Variance covariance Matrix'!$B$4:$AE$123,,T$11))</f>
        <v>7.8220653914774644E-4</v>
      </c>
      <c r="U12" s="41">
        <f>_xlfn.COVARIANCE.S(INDEX('Variance covariance Matrix'!$B$4:$AE$123,,$D12), INDEX('Variance covariance Matrix'!$B$4:$AE$123,,U$11))</f>
        <v>9.9154058130790186E-5</v>
      </c>
      <c r="V12" s="41">
        <f>_xlfn.COVARIANCE.S(INDEX('Variance covariance Matrix'!$B$4:$AE$123,,$D12), INDEX('Variance covariance Matrix'!$B$4:$AE$123,,V$11))</f>
        <v>2.3053560072895425E-5</v>
      </c>
      <c r="W12" s="41">
        <f>_xlfn.COVARIANCE.S(INDEX('Variance covariance Matrix'!$B$4:$AE$123,,$D12), INDEX('Variance covariance Matrix'!$B$4:$AE$123,,W$11))</f>
        <v>-8.255013719111338E-4</v>
      </c>
      <c r="X12" s="41">
        <f>_xlfn.COVARIANCE.S(INDEX('Variance covariance Matrix'!$B$4:$AE$123,,$D12), INDEX('Variance covariance Matrix'!$B$4:$AE$123,,X$11))</f>
        <v>-1.3483019638270907E-4</v>
      </c>
      <c r="Y12" s="41">
        <f>_xlfn.COVARIANCE.S(INDEX('Variance covariance Matrix'!$B$4:$AE$123,,$D12), INDEX('Variance covariance Matrix'!$B$4:$AE$123,,Y$11))</f>
        <v>2.8293946584095902E-4</v>
      </c>
      <c r="Z12" s="41">
        <f>_xlfn.COVARIANCE.S(INDEX('Variance covariance Matrix'!$B$4:$AE$123,,$D12), INDEX('Variance covariance Matrix'!$B$4:$AE$123,,Z$11))</f>
        <v>4.4035642317031339E-4</v>
      </c>
      <c r="AA12" s="41">
        <f>_xlfn.COVARIANCE.S(INDEX('Variance covariance Matrix'!$B$4:$AE$123,,$D12), INDEX('Variance covariance Matrix'!$B$4:$AE$123,,AA$11))</f>
        <v>1.0711929690729442E-4</v>
      </c>
      <c r="AB12" s="41">
        <f>_xlfn.COVARIANCE.S(INDEX('Variance covariance Matrix'!$B$4:$AE$123,,$D12), INDEX('Variance covariance Matrix'!$B$4:$AE$123,,AB$11))</f>
        <v>-1.735652933689575E-4</v>
      </c>
      <c r="AC12" s="41">
        <f>_xlfn.COVARIANCE.S(INDEX('Variance covariance Matrix'!$B$4:$AE$123,,$D12), INDEX('Variance covariance Matrix'!$B$4:$AE$123,,AC$11))</f>
        <v>-9.5149041763977157E-5</v>
      </c>
      <c r="AD12" s="41">
        <f>_xlfn.COVARIANCE.S(INDEX('Variance covariance Matrix'!$B$4:$AE$123,,$D12), INDEX('Variance covariance Matrix'!$B$4:$AE$123,,AD$11))</f>
        <v>-7.1393171204046232E-5</v>
      </c>
      <c r="AE12" s="41">
        <f>_xlfn.COVARIANCE.S(INDEX('Variance covariance Matrix'!$B$4:$AE$123,,$D12), INDEX('Variance covariance Matrix'!$B$4:$AE$123,,AE$11))</f>
        <v>1.1026625398577669E-3</v>
      </c>
      <c r="AF12" s="41">
        <f>_xlfn.COVARIANCE.S(INDEX('Variance covariance Matrix'!$B$4:$AE$123,,$D12), INDEX('Variance covariance Matrix'!$B$4:$AE$123,,AF$11))</f>
        <v>6.8216266595530798E-4</v>
      </c>
      <c r="AG12" s="41">
        <f>_xlfn.COVARIANCE.S(INDEX('Variance covariance Matrix'!$B$4:$AE$123,,$D12), INDEX('Variance covariance Matrix'!$B$4:$AE$123,,AG$11))</f>
        <v>8.17014737695902E-4</v>
      </c>
      <c r="AH12" s="41">
        <f>_xlfn.COVARIANCE.S(INDEX('Variance covariance Matrix'!$B$4:$AE$123,,$D12), INDEX('Variance covariance Matrix'!$B$4:$AE$123,,AH$11))</f>
        <v>3.1868355906220885E-4</v>
      </c>
    </row>
    <row r="13" spans="2:34" x14ac:dyDescent="0.25">
      <c r="B13" s="11"/>
      <c r="C13" s="30" t="str">
        <v xml:space="preserve">AVIVA </v>
      </c>
      <c r="D13" s="48">
        <f>D12+1</f>
        <v>2</v>
      </c>
      <c r="E13" s="41">
        <f>_xlfn.COVARIANCE.S(INDEX('Variance covariance Matrix'!$B$4:$AE$123,,$D13), INDEX('Variance covariance Matrix'!$B$4:$AE$123,,E$11))</f>
        <v>1.587891774232848E-4</v>
      </c>
      <c r="F13" s="41">
        <f>_xlfn.COVARIANCE.S(INDEX('Variance covariance Matrix'!$B$4:$AE$123,,$D13), INDEX('Variance covariance Matrix'!$B$4:$AE$123,,F$11))</f>
        <v>3.9514375604537532E-3</v>
      </c>
      <c r="G13" s="41">
        <f>_xlfn.COVARIANCE.S(INDEX('Variance covariance Matrix'!$B$4:$AE$123,,$D13), INDEX('Variance covariance Matrix'!$B$4:$AE$123,,G$11))</f>
        <v>1.6989914110356536E-3</v>
      </c>
      <c r="H13" s="41">
        <f>_xlfn.COVARIANCE.S(INDEX('Variance covariance Matrix'!$B$4:$AE$123,,$D13), INDEX('Variance covariance Matrix'!$B$4:$AE$123,,H$11))</f>
        <v>1.288904972809255E-3</v>
      </c>
      <c r="I13" s="41">
        <f>_xlfn.COVARIANCE.S(INDEX('Variance covariance Matrix'!$B$4:$AE$123,,$D13), INDEX('Variance covariance Matrix'!$B$4:$AE$123,,I$11))</f>
        <v>2.3166458585559711E-3</v>
      </c>
      <c r="J13" s="41">
        <f>_xlfn.COVARIANCE.S(INDEX('Variance covariance Matrix'!$B$4:$AE$123,,$D13), INDEX('Variance covariance Matrix'!$B$4:$AE$123,,J$11))</f>
        <v>2.1491493647868426E-3</v>
      </c>
      <c r="K13" s="41">
        <f>_xlfn.COVARIANCE.S(INDEX('Variance covariance Matrix'!$B$4:$AE$123,,$D13), INDEX('Variance covariance Matrix'!$B$4:$AE$123,,K$11))</f>
        <v>2.0521287403138262E-3</v>
      </c>
      <c r="L13" s="41">
        <f>_xlfn.COVARIANCE.S(INDEX('Variance covariance Matrix'!$B$4:$AE$123,,$D13), INDEX('Variance covariance Matrix'!$B$4:$AE$123,,L$11))</f>
        <v>3.4654906502281854E-3</v>
      </c>
      <c r="M13" s="41">
        <f>_xlfn.COVARIANCE.S(INDEX('Variance covariance Matrix'!$B$4:$AE$123,,$D13), INDEX('Variance covariance Matrix'!$B$4:$AE$123,,M$11))</f>
        <v>3.2520692111089496E-3</v>
      </c>
      <c r="N13" s="41">
        <f>_xlfn.COVARIANCE.S(INDEX('Variance covariance Matrix'!$B$4:$AE$123,,$D13), INDEX('Variance covariance Matrix'!$B$4:$AE$123,,N$11))</f>
        <v>3.244435066026083E-3</v>
      </c>
      <c r="O13" s="41">
        <f>_xlfn.COVARIANCE.S(INDEX('Variance covariance Matrix'!$B$4:$AE$123,,$D13), INDEX('Variance covariance Matrix'!$B$4:$AE$123,,O$11))</f>
        <v>4.2396249022298347E-4</v>
      </c>
      <c r="P13" s="41">
        <f>_xlfn.COVARIANCE.S(INDEX('Variance covariance Matrix'!$B$4:$AE$123,,$D13), INDEX('Variance covariance Matrix'!$B$4:$AE$123,,P$11))</f>
        <v>3.3857183876283463E-3</v>
      </c>
      <c r="Q13" s="41">
        <f>_xlfn.COVARIANCE.S(INDEX('Variance covariance Matrix'!$B$4:$AE$123,,$D13), INDEX('Variance covariance Matrix'!$B$4:$AE$123,,Q$11))</f>
        <v>2.3366230815632756E-3</v>
      </c>
      <c r="R13" s="41">
        <f>_xlfn.COVARIANCE.S(INDEX('Variance covariance Matrix'!$B$4:$AE$123,,$D13), INDEX('Variance covariance Matrix'!$B$4:$AE$123,,R$11))</f>
        <v>2.3683551398010977E-3</v>
      </c>
      <c r="S13" s="41">
        <f>_xlfn.COVARIANCE.S(INDEX('Variance covariance Matrix'!$B$4:$AE$123,,$D13), INDEX('Variance covariance Matrix'!$B$4:$AE$123,,S$11))</f>
        <v>3.1694566292389502E-3</v>
      </c>
      <c r="T13" s="41">
        <f>_xlfn.COVARIANCE.S(INDEX('Variance covariance Matrix'!$B$4:$AE$123,,$D13), INDEX('Variance covariance Matrix'!$B$4:$AE$123,,T$11))</f>
        <v>2.163760975340669E-4</v>
      </c>
      <c r="U13" s="41">
        <f>_xlfn.COVARIANCE.S(INDEX('Variance covariance Matrix'!$B$4:$AE$123,,$D13), INDEX('Variance covariance Matrix'!$B$4:$AE$123,,U$11))</f>
        <v>1.3415441349463888E-3</v>
      </c>
      <c r="V13" s="41">
        <f>_xlfn.COVARIANCE.S(INDEX('Variance covariance Matrix'!$B$4:$AE$123,,$D13), INDEX('Variance covariance Matrix'!$B$4:$AE$123,,V$11))</f>
        <v>7.2307865598060571E-4</v>
      </c>
      <c r="W13" s="41">
        <f>_xlfn.COVARIANCE.S(INDEX('Variance covariance Matrix'!$B$4:$AE$123,,$D13), INDEX('Variance covariance Matrix'!$B$4:$AE$123,,W$11))</f>
        <v>2.1996702840944796E-3</v>
      </c>
      <c r="X13" s="41">
        <f>_xlfn.COVARIANCE.S(INDEX('Variance covariance Matrix'!$B$4:$AE$123,,$D13), INDEX('Variance covariance Matrix'!$B$4:$AE$123,,X$11))</f>
        <v>1.3590265359002638E-3</v>
      </c>
      <c r="Y13" s="41">
        <f>_xlfn.COVARIANCE.S(INDEX('Variance covariance Matrix'!$B$4:$AE$123,,$D13), INDEX('Variance covariance Matrix'!$B$4:$AE$123,,Y$11))</f>
        <v>2.587958093778874E-3</v>
      </c>
      <c r="Z13" s="41">
        <f>_xlfn.COVARIANCE.S(INDEX('Variance covariance Matrix'!$B$4:$AE$123,,$D13), INDEX('Variance covariance Matrix'!$B$4:$AE$123,,Z$11))</f>
        <v>1.8732304938805684E-3</v>
      </c>
      <c r="AA13" s="41">
        <f>_xlfn.COVARIANCE.S(INDEX('Variance covariance Matrix'!$B$4:$AE$123,,$D13), INDEX('Variance covariance Matrix'!$B$4:$AE$123,,AA$11))</f>
        <v>1.3222489620915677E-3</v>
      </c>
      <c r="AB13" s="41">
        <f>_xlfn.COVARIANCE.S(INDEX('Variance covariance Matrix'!$B$4:$AE$123,,$D13), INDEX('Variance covariance Matrix'!$B$4:$AE$123,,AB$11))</f>
        <v>2.8975444509269544E-3</v>
      </c>
      <c r="AC13" s="41">
        <f>_xlfn.COVARIANCE.S(INDEX('Variance covariance Matrix'!$B$4:$AE$123,,$D13), INDEX('Variance covariance Matrix'!$B$4:$AE$123,,AC$11))</f>
        <v>3.4105531230353599E-3</v>
      </c>
      <c r="AD13" s="41">
        <f>_xlfn.COVARIANCE.S(INDEX('Variance covariance Matrix'!$B$4:$AE$123,,$D13), INDEX('Variance covariance Matrix'!$B$4:$AE$123,,AD$11))</f>
        <v>1.3726108928057957E-3</v>
      </c>
      <c r="AE13" s="41">
        <f>_xlfn.COVARIANCE.S(INDEX('Variance covariance Matrix'!$B$4:$AE$123,,$D13), INDEX('Variance covariance Matrix'!$B$4:$AE$123,,AE$11))</f>
        <v>2.6257743041230525E-4</v>
      </c>
      <c r="AF13" s="41">
        <f>_xlfn.COVARIANCE.S(INDEX('Variance covariance Matrix'!$B$4:$AE$123,,$D13), INDEX('Variance covariance Matrix'!$B$4:$AE$123,,AF$11))</f>
        <v>5.9230583779510109E-4</v>
      </c>
      <c r="AG13" s="41">
        <f>_xlfn.COVARIANCE.S(INDEX('Variance covariance Matrix'!$B$4:$AE$123,,$D13), INDEX('Variance covariance Matrix'!$B$4:$AE$123,,AG$11))</f>
        <v>1.8489502363001971E-3</v>
      </c>
      <c r="AH13" s="41">
        <f>_xlfn.COVARIANCE.S(INDEX('Variance covariance Matrix'!$B$4:$AE$123,,$D13), INDEX('Variance covariance Matrix'!$B$4:$AE$123,,AH$11))</f>
        <v>2.5332568549795054E-3</v>
      </c>
    </row>
    <row r="14" spans="2:34" x14ac:dyDescent="0.25">
      <c r="B14" s="11"/>
      <c r="C14" s="30" t="str">
        <v xml:space="preserve">BAE SYSTEMS </v>
      </c>
      <c r="D14" s="48">
        <f t="shared" ref="D14:D41" si="1">D13+1</f>
        <v>3</v>
      </c>
      <c r="E14" s="41">
        <f>_xlfn.COVARIANCE.S(INDEX('Variance covariance Matrix'!$B$4:$AE$123,,$D14), INDEX('Variance covariance Matrix'!$B$4:$AE$123,,E$11))</f>
        <v>5.949154990532331E-4</v>
      </c>
      <c r="F14" s="41">
        <f>_xlfn.COVARIANCE.S(INDEX('Variance covariance Matrix'!$B$4:$AE$123,,$D14), INDEX('Variance covariance Matrix'!$B$4:$AE$123,,F$11))</f>
        <v>1.6989914110356536E-3</v>
      </c>
      <c r="G14" s="41">
        <f>_xlfn.COVARIANCE.S(INDEX('Variance covariance Matrix'!$B$4:$AE$123,,$D14), INDEX('Variance covariance Matrix'!$B$4:$AE$123,,G$11))</f>
        <v>4.4235157331518268E-3</v>
      </c>
      <c r="H14" s="41">
        <f>_xlfn.COVARIANCE.S(INDEX('Variance covariance Matrix'!$B$4:$AE$123,,$D14), INDEX('Variance covariance Matrix'!$B$4:$AE$123,,H$11))</f>
        <v>1.4769615137982133E-3</v>
      </c>
      <c r="I14" s="41">
        <f>_xlfn.COVARIANCE.S(INDEX('Variance covariance Matrix'!$B$4:$AE$123,,$D14), INDEX('Variance covariance Matrix'!$B$4:$AE$123,,I$11))</f>
        <v>1.0471079094638964E-3</v>
      </c>
      <c r="J14" s="41">
        <f>_xlfn.COVARIANCE.S(INDEX('Variance covariance Matrix'!$B$4:$AE$123,,$D14), INDEX('Variance covariance Matrix'!$B$4:$AE$123,,J$11))</f>
        <v>1.4680908013464087E-3</v>
      </c>
      <c r="K14" s="41">
        <f>_xlfn.COVARIANCE.S(INDEX('Variance covariance Matrix'!$B$4:$AE$123,,$D14), INDEX('Variance covariance Matrix'!$B$4:$AE$123,,K$11))</f>
        <v>3.5869222603463635E-4</v>
      </c>
      <c r="L14" s="41">
        <f>_xlfn.COVARIANCE.S(INDEX('Variance covariance Matrix'!$B$4:$AE$123,,$D14), INDEX('Variance covariance Matrix'!$B$4:$AE$123,,L$11))</f>
        <v>1.6019665715048901E-3</v>
      </c>
      <c r="M14" s="41">
        <f>_xlfn.COVARIANCE.S(INDEX('Variance covariance Matrix'!$B$4:$AE$123,,$D14), INDEX('Variance covariance Matrix'!$B$4:$AE$123,,M$11))</f>
        <v>1.1477180248665032E-3</v>
      </c>
      <c r="N14" s="41">
        <f>_xlfn.COVARIANCE.S(INDEX('Variance covariance Matrix'!$B$4:$AE$123,,$D14), INDEX('Variance covariance Matrix'!$B$4:$AE$123,,N$11))</f>
        <v>1.3853828574539879E-3</v>
      </c>
      <c r="O14" s="41">
        <f>_xlfn.COVARIANCE.S(INDEX('Variance covariance Matrix'!$B$4:$AE$123,,$D14), INDEX('Variance covariance Matrix'!$B$4:$AE$123,,O$11))</f>
        <v>1.2705193945304193E-4</v>
      </c>
      <c r="P14" s="41">
        <f>_xlfn.COVARIANCE.S(INDEX('Variance covariance Matrix'!$B$4:$AE$123,,$D14), INDEX('Variance covariance Matrix'!$B$4:$AE$123,,P$11))</f>
        <v>4.83407940930892E-4</v>
      </c>
      <c r="Q14" s="41">
        <f>_xlfn.COVARIANCE.S(INDEX('Variance covariance Matrix'!$B$4:$AE$123,,$D14), INDEX('Variance covariance Matrix'!$B$4:$AE$123,,Q$11))</f>
        <v>1.3672465189945144E-3</v>
      </c>
      <c r="R14" s="41">
        <f>_xlfn.COVARIANCE.S(INDEX('Variance covariance Matrix'!$B$4:$AE$123,,$D14), INDEX('Variance covariance Matrix'!$B$4:$AE$123,,R$11))</f>
        <v>9.7392672255360762E-4</v>
      </c>
      <c r="S14" s="41">
        <f>_xlfn.COVARIANCE.S(INDEX('Variance covariance Matrix'!$B$4:$AE$123,,$D14), INDEX('Variance covariance Matrix'!$B$4:$AE$123,,S$11))</f>
        <v>1.4141558567901085E-3</v>
      </c>
      <c r="T14" s="41">
        <f>_xlfn.COVARIANCE.S(INDEX('Variance covariance Matrix'!$B$4:$AE$123,,$D14), INDEX('Variance covariance Matrix'!$B$4:$AE$123,,T$11))</f>
        <v>-1.1984584775884499E-5</v>
      </c>
      <c r="U14" s="41">
        <f>_xlfn.COVARIANCE.S(INDEX('Variance covariance Matrix'!$B$4:$AE$123,,$D14), INDEX('Variance covariance Matrix'!$B$4:$AE$123,,U$11))</f>
        <v>3.0605692381721925E-4</v>
      </c>
      <c r="V14" s="41">
        <f>_xlfn.COVARIANCE.S(INDEX('Variance covariance Matrix'!$B$4:$AE$123,,$D14), INDEX('Variance covariance Matrix'!$B$4:$AE$123,,V$11))</f>
        <v>3.9769503900558912E-4</v>
      </c>
      <c r="W14" s="41">
        <f>_xlfn.COVARIANCE.S(INDEX('Variance covariance Matrix'!$B$4:$AE$123,,$D14), INDEX('Variance covariance Matrix'!$B$4:$AE$123,,W$11))</f>
        <v>1.7359350156782557E-3</v>
      </c>
      <c r="X14" s="41">
        <f>_xlfn.COVARIANCE.S(INDEX('Variance covariance Matrix'!$B$4:$AE$123,,$D14), INDEX('Variance covariance Matrix'!$B$4:$AE$123,,X$11))</f>
        <v>-1.6686737208718272E-4</v>
      </c>
      <c r="Y14" s="41">
        <f>_xlfn.COVARIANCE.S(INDEX('Variance covariance Matrix'!$B$4:$AE$123,,$D14), INDEX('Variance covariance Matrix'!$B$4:$AE$123,,Y$11))</f>
        <v>7.4551074440788647E-4</v>
      </c>
      <c r="Z14" s="41">
        <f>_xlfn.COVARIANCE.S(INDEX('Variance covariance Matrix'!$B$4:$AE$123,,$D14), INDEX('Variance covariance Matrix'!$B$4:$AE$123,,Z$11))</f>
        <v>1.5223961846313402E-3</v>
      </c>
      <c r="AA14" s="41">
        <f>_xlfn.COVARIANCE.S(INDEX('Variance covariance Matrix'!$B$4:$AE$123,,$D14), INDEX('Variance covariance Matrix'!$B$4:$AE$123,,AA$11))</f>
        <v>1.0201073770421264E-3</v>
      </c>
      <c r="AB14" s="41">
        <f>_xlfn.COVARIANCE.S(INDEX('Variance covariance Matrix'!$B$4:$AE$123,,$D14), INDEX('Variance covariance Matrix'!$B$4:$AE$123,,AB$11))</f>
        <v>6.3309589556375138E-4</v>
      </c>
      <c r="AC14" s="41">
        <f>_xlfn.COVARIANCE.S(INDEX('Variance covariance Matrix'!$B$4:$AE$123,,$D14), INDEX('Variance covariance Matrix'!$B$4:$AE$123,,AC$11))</f>
        <v>1.9132392547824763E-3</v>
      </c>
      <c r="AD14" s="41">
        <f>_xlfn.COVARIANCE.S(INDEX('Variance covariance Matrix'!$B$4:$AE$123,,$D14), INDEX('Variance covariance Matrix'!$B$4:$AE$123,,AD$11))</f>
        <v>1.1120430530295127E-3</v>
      </c>
      <c r="AE14" s="41">
        <f>_xlfn.COVARIANCE.S(INDEX('Variance covariance Matrix'!$B$4:$AE$123,,$D14), INDEX('Variance covariance Matrix'!$B$4:$AE$123,,AE$11))</f>
        <v>6.1269353863697854E-4</v>
      </c>
      <c r="AF14" s="41">
        <f>_xlfn.COVARIANCE.S(INDEX('Variance covariance Matrix'!$B$4:$AE$123,,$D14), INDEX('Variance covariance Matrix'!$B$4:$AE$123,,AF$11))</f>
        <v>4.573952329505925E-4</v>
      </c>
      <c r="AG14" s="41">
        <f>_xlfn.COVARIANCE.S(INDEX('Variance covariance Matrix'!$B$4:$AE$123,,$D14), INDEX('Variance covariance Matrix'!$B$4:$AE$123,,AG$11))</f>
        <v>1.5740873487451396E-3</v>
      </c>
      <c r="AH14" s="41">
        <f>_xlfn.COVARIANCE.S(INDEX('Variance covariance Matrix'!$B$4:$AE$123,,$D14), INDEX('Variance covariance Matrix'!$B$4:$AE$123,,AH$11))</f>
        <v>1.2806214539546907E-3</v>
      </c>
    </row>
    <row r="15" spans="2:34" x14ac:dyDescent="0.25">
      <c r="B15" s="11"/>
      <c r="C15" s="30" t="str">
        <v xml:space="preserve">BRITISH AMERICAN TOBACCO </v>
      </c>
      <c r="D15" s="48">
        <f t="shared" si="1"/>
        <v>4</v>
      </c>
      <c r="E15" s="41">
        <f>_xlfn.COVARIANCE.S(INDEX('Variance covariance Matrix'!$B$4:$AE$123,,$D15), INDEX('Variance covariance Matrix'!$B$4:$AE$123,,E$11))</f>
        <v>1.1860972161629084E-3</v>
      </c>
      <c r="F15" s="41">
        <f>_xlfn.COVARIANCE.S(INDEX('Variance covariance Matrix'!$B$4:$AE$123,,$D15), INDEX('Variance covariance Matrix'!$B$4:$AE$123,,F$11))</f>
        <v>1.288904972809255E-3</v>
      </c>
      <c r="G15" s="41">
        <f>_xlfn.COVARIANCE.S(INDEX('Variance covariance Matrix'!$B$4:$AE$123,,$D15), INDEX('Variance covariance Matrix'!$B$4:$AE$123,,G$11))</f>
        <v>1.4769615137982133E-3</v>
      </c>
      <c r="H15" s="41">
        <f>_xlfn.COVARIANCE.S(INDEX('Variance covariance Matrix'!$B$4:$AE$123,,$D15), INDEX('Variance covariance Matrix'!$B$4:$AE$123,,H$11))</f>
        <v>4.3787475722179394E-3</v>
      </c>
      <c r="I15" s="41">
        <f>_xlfn.COVARIANCE.S(INDEX('Variance covariance Matrix'!$B$4:$AE$123,,$D15), INDEX('Variance covariance Matrix'!$B$4:$AE$123,,I$11))</f>
        <v>1.518288025858739E-3</v>
      </c>
      <c r="J15" s="41">
        <f>_xlfn.COVARIANCE.S(INDEX('Variance covariance Matrix'!$B$4:$AE$123,,$D15), INDEX('Variance covariance Matrix'!$B$4:$AE$123,,J$11))</f>
        <v>6.5291162101786316E-4</v>
      </c>
      <c r="K15" s="41">
        <f>_xlfn.COVARIANCE.S(INDEX('Variance covariance Matrix'!$B$4:$AE$123,,$D15), INDEX('Variance covariance Matrix'!$B$4:$AE$123,,K$11))</f>
        <v>8.8175645472750763E-4</v>
      </c>
      <c r="L15" s="41">
        <f>_xlfn.COVARIANCE.S(INDEX('Variance covariance Matrix'!$B$4:$AE$123,,$D15), INDEX('Variance covariance Matrix'!$B$4:$AE$123,,L$11))</f>
        <v>9.1313262953276585E-4</v>
      </c>
      <c r="M15" s="41">
        <f>_xlfn.COVARIANCE.S(INDEX('Variance covariance Matrix'!$B$4:$AE$123,,$D15), INDEX('Variance covariance Matrix'!$B$4:$AE$123,,M$11))</f>
        <v>8.1627032196293821E-4</v>
      </c>
      <c r="N15" s="41">
        <f>_xlfn.COVARIANCE.S(INDEX('Variance covariance Matrix'!$B$4:$AE$123,,$D15), INDEX('Variance covariance Matrix'!$B$4:$AE$123,,N$11))</f>
        <v>1.1094223464253661E-3</v>
      </c>
      <c r="O15" s="41">
        <f>_xlfn.COVARIANCE.S(INDEX('Variance covariance Matrix'!$B$4:$AE$123,,$D15), INDEX('Variance covariance Matrix'!$B$4:$AE$123,,O$11))</f>
        <v>1.0670024555946716E-3</v>
      </c>
      <c r="P15" s="41">
        <f>_xlfn.COVARIANCE.S(INDEX('Variance covariance Matrix'!$B$4:$AE$123,,$D15), INDEX('Variance covariance Matrix'!$B$4:$AE$123,,P$11))</f>
        <v>6.9326265169601024E-4</v>
      </c>
      <c r="Q15" s="41">
        <f>_xlfn.COVARIANCE.S(INDEX('Variance covariance Matrix'!$B$4:$AE$123,,$D15), INDEX('Variance covariance Matrix'!$B$4:$AE$123,,Q$11))</f>
        <v>9.0417140828454468E-4</v>
      </c>
      <c r="R15" s="41">
        <f>_xlfn.COVARIANCE.S(INDEX('Variance covariance Matrix'!$B$4:$AE$123,,$D15), INDEX('Variance covariance Matrix'!$B$4:$AE$123,,R$11))</f>
        <v>9.7493417654453496E-4</v>
      </c>
      <c r="S15" s="41">
        <f>_xlfn.COVARIANCE.S(INDEX('Variance covariance Matrix'!$B$4:$AE$123,,$D15), INDEX('Variance covariance Matrix'!$B$4:$AE$123,,S$11))</f>
        <v>8.7629117597762057E-4</v>
      </c>
      <c r="T15" s="41">
        <f>_xlfn.COVARIANCE.S(INDEX('Variance covariance Matrix'!$B$4:$AE$123,,$D15), INDEX('Variance covariance Matrix'!$B$4:$AE$123,,T$11))</f>
        <v>4.32816034251131E-4</v>
      </c>
      <c r="U15" s="41">
        <f>_xlfn.COVARIANCE.S(INDEX('Variance covariance Matrix'!$B$4:$AE$123,,$D15), INDEX('Variance covariance Matrix'!$B$4:$AE$123,,U$11))</f>
        <v>6.1507127755298571E-4</v>
      </c>
      <c r="V15" s="41">
        <f>_xlfn.COVARIANCE.S(INDEX('Variance covariance Matrix'!$B$4:$AE$123,,$D15), INDEX('Variance covariance Matrix'!$B$4:$AE$123,,V$11))</f>
        <v>8.0024362607056493E-4</v>
      </c>
      <c r="W15" s="41">
        <f>_xlfn.COVARIANCE.S(INDEX('Variance covariance Matrix'!$B$4:$AE$123,,$D15), INDEX('Variance covariance Matrix'!$B$4:$AE$123,,W$11))</f>
        <v>2.9105794577617678E-4</v>
      </c>
      <c r="X15" s="41">
        <f>_xlfn.COVARIANCE.S(INDEX('Variance covariance Matrix'!$B$4:$AE$123,,$D15), INDEX('Variance covariance Matrix'!$B$4:$AE$123,,X$11))</f>
        <v>6.6859828239250658E-4</v>
      </c>
      <c r="Y15" s="41">
        <f>_xlfn.COVARIANCE.S(INDEX('Variance covariance Matrix'!$B$4:$AE$123,,$D15), INDEX('Variance covariance Matrix'!$B$4:$AE$123,,Y$11))</f>
        <v>6.6901307112447067E-4</v>
      </c>
      <c r="Z15" s="41">
        <f>_xlfn.COVARIANCE.S(INDEX('Variance covariance Matrix'!$B$4:$AE$123,,$D15), INDEX('Variance covariance Matrix'!$B$4:$AE$123,,Z$11))</f>
        <v>1.5658430183816293E-3</v>
      </c>
      <c r="AA15" s="41">
        <f>_xlfn.COVARIANCE.S(INDEX('Variance covariance Matrix'!$B$4:$AE$123,,$D15), INDEX('Variance covariance Matrix'!$B$4:$AE$123,,AA$11))</f>
        <v>7.2912369157050229E-4</v>
      </c>
      <c r="AB15" s="41">
        <f>_xlfn.COVARIANCE.S(INDEX('Variance covariance Matrix'!$B$4:$AE$123,,$D15), INDEX('Variance covariance Matrix'!$B$4:$AE$123,,AB$11))</f>
        <v>1.1264811433317964E-3</v>
      </c>
      <c r="AC15" s="41">
        <f>_xlfn.COVARIANCE.S(INDEX('Variance covariance Matrix'!$B$4:$AE$123,,$D15), INDEX('Variance covariance Matrix'!$B$4:$AE$123,,AC$11))</f>
        <v>1.6618703516130067E-3</v>
      </c>
      <c r="AD15" s="41">
        <f>_xlfn.COVARIANCE.S(INDEX('Variance covariance Matrix'!$B$4:$AE$123,,$D15), INDEX('Variance covariance Matrix'!$B$4:$AE$123,,AD$11))</f>
        <v>1.1974065030098189E-3</v>
      </c>
      <c r="AE15" s="41">
        <f>_xlfn.COVARIANCE.S(INDEX('Variance covariance Matrix'!$B$4:$AE$123,,$D15), INDEX('Variance covariance Matrix'!$B$4:$AE$123,,AE$11))</f>
        <v>1.2643817774374796E-3</v>
      </c>
      <c r="AF15" s="41">
        <f>_xlfn.COVARIANCE.S(INDEX('Variance covariance Matrix'!$B$4:$AE$123,,$D15), INDEX('Variance covariance Matrix'!$B$4:$AE$123,,AF$11))</f>
        <v>8.0480999036326413E-4</v>
      </c>
      <c r="AG15" s="41">
        <f>_xlfn.COVARIANCE.S(INDEX('Variance covariance Matrix'!$B$4:$AE$123,,$D15), INDEX('Variance covariance Matrix'!$B$4:$AE$123,,AG$11))</f>
        <v>2.0878293323071781E-3</v>
      </c>
      <c r="AH15" s="41">
        <f>_xlfn.COVARIANCE.S(INDEX('Variance covariance Matrix'!$B$4:$AE$123,,$D15), INDEX('Variance covariance Matrix'!$B$4:$AE$123,,AH$11))</f>
        <v>5.5671222480824798E-4</v>
      </c>
    </row>
    <row r="16" spans="2:34" x14ac:dyDescent="0.25">
      <c r="B16" s="11"/>
      <c r="C16" s="30" t="str">
        <v xml:space="preserve">BT GROUP </v>
      </c>
      <c r="D16" s="48">
        <f t="shared" si="1"/>
        <v>5</v>
      </c>
      <c r="E16" s="41">
        <f>_xlfn.COVARIANCE.S(INDEX('Variance covariance Matrix'!$B$4:$AE$123,,$D16), INDEX('Variance covariance Matrix'!$B$4:$AE$123,,E$11))</f>
        <v>4.421006425296146E-4</v>
      </c>
      <c r="F16" s="41">
        <f>_xlfn.COVARIANCE.S(INDEX('Variance covariance Matrix'!$B$4:$AE$123,,$D16), INDEX('Variance covariance Matrix'!$B$4:$AE$123,,F$11))</f>
        <v>2.3166458585559711E-3</v>
      </c>
      <c r="G16" s="41">
        <f>_xlfn.COVARIANCE.S(INDEX('Variance covariance Matrix'!$B$4:$AE$123,,$D16), INDEX('Variance covariance Matrix'!$B$4:$AE$123,,G$11))</f>
        <v>1.0471079094638964E-3</v>
      </c>
      <c r="H16" s="41">
        <f>_xlfn.COVARIANCE.S(INDEX('Variance covariance Matrix'!$B$4:$AE$123,,$D16), INDEX('Variance covariance Matrix'!$B$4:$AE$123,,H$11))</f>
        <v>1.518288025858739E-3</v>
      </c>
      <c r="I16" s="41">
        <f>_xlfn.COVARIANCE.S(INDEX('Variance covariance Matrix'!$B$4:$AE$123,,$D16), INDEX('Variance covariance Matrix'!$B$4:$AE$123,,I$11))</f>
        <v>7.2964471646021802E-3</v>
      </c>
      <c r="J16" s="41">
        <f>_xlfn.COVARIANCE.S(INDEX('Variance covariance Matrix'!$B$4:$AE$123,,$D16), INDEX('Variance covariance Matrix'!$B$4:$AE$123,,J$11))</f>
        <v>1.5514875834598161E-3</v>
      </c>
      <c r="K16" s="41">
        <f>_xlfn.COVARIANCE.S(INDEX('Variance covariance Matrix'!$B$4:$AE$123,,$D16), INDEX('Variance covariance Matrix'!$B$4:$AE$123,,K$11))</f>
        <v>1.9432906416419024E-3</v>
      </c>
      <c r="L16" s="41">
        <f>_xlfn.COVARIANCE.S(INDEX('Variance covariance Matrix'!$B$4:$AE$123,,$D16), INDEX('Variance covariance Matrix'!$B$4:$AE$123,,L$11))</f>
        <v>2.5741288411692954E-3</v>
      </c>
      <c r="M16" s="41">
        <f>_xlfn.COVARIANCE.S(INDEX('Variance covariance Matrix'!$B$4:$AE$123,,$D16), INDEX('Variance covariance Matrix'!$B$4:$AE$123,,M$11))</f>
        <v>2.7238628991827062E-3</v>
      </c>
      <c r="N16" s="41">
        <f>_xlfn.COVARIANCE.S(INDEX('Variance covariance Matrix'!$B$4:$AE$123,,$D16), INDEX('Variance covariance Matrix'!$B$4:$AE$123,,N$11))</f>
        <v>4.3234520044037076E-3</v>
      </c>
      <c r="O16" s="41">
        <f>_xlfn.COVARIANCE.S(INDEX('Variance covariance Matrix'!$B$4:$AE$123,,$D16), INDEX('Variance covariance Matrix'!$B$4:$AE$123,,O$11))</f>
        <v>8.2783615403766401E-4</v>
      </c>
      <c r="P16" s="41">
        <f>_xlfn.COVARIANCE.S(INDEX('Variance covariance Matrix'!$B$4:$AE$123,,$D16), INDEX('Variance covariance Matrix'!$B$4:$AE$123,,P$11))</f>
        <v>2.5248721414953971E-3</v>
      </c>
      <c r="Q16" s="41">
        <f>_xlfn.COVARIANCE.S(INDEX('Variance covariance Matrix'!$B$4:$AE$123,,$D16), INDEX('Variance covariance Matrix'!$B$4:$AE$123,,Q$11))</f>
        <v>2.1167844165509205E-3</v>
      </c>
      <c r="R16" s="41">
        <f>_xlfn.COVARIANCE.S(INDEX('Variance covariance Matrix'!$B$4:$AE$123,,$D16), INDEX('Variance covariance Matrix'!$B$4:$AE$123,,R$11))</f>
        <v>2.3494336092345748E-3</v>
      </c>
      <c r="S16" s="41">
        <f>_xlfn.COVARIANCE.S(INDEX('Variance covariance Matrix'!$B$4:$AE$123,,$D16), INDEX('Variance covariance Matrix'!$B$4:$AE$123,,S$11))</f>
        <v>2.1235402170741713E-3</v>
      </c>
      <c r="T16" s="41">
        <f>_xlfn.COVARIANCE.S(INDEX('Variance covariance Matrix'!$B$4:$AE$123,,$D16), INDEX('Variance covariance Matrix'!$B$4:$AE$123,,T$11))</f>
        <v>5.5953122480464207E-4</v>
      </c>
      <c r="U16" s="41">
        <f>_xlfn.COVARIANCE.S(INDEX('Variance covariance Matrix'!$B$4:$AE$123,,$D16), INDEX('Variance covariance Matrix'!$B$4:$AE$123,,U$11))</f>
        <v>1.512973226021002E-3</v>
      </c>
      <c r="V16" s="41">
        <f>_xlfn.COVARIANCE.S(INDEX('Variance covariance Matrix'!$B$4:$AE$123,,$D16), INDEX('Variance covariance Matrix'!$B$4:$AE$123,,V$11))</f>
        <v>2.3605915832688348E-4</v>
      </c>
      <c r="W16" s="41">
        <f>_xlfn.COVARIANCE.S(INDEX('Variance covariance Matrix'!$B$4:$AE$123,,$D16), INDEX('Variance covariance Matrix'!$B$4:$AE$123,,W$11))</f>
        <v>2.9374877546347864E-3</v>
      </c>
      <c r="X16" s="41">
        <f>_xlfn.COVARIANCE.S(INDEX('Variance covariance Matrix'!$B$4:$AE$123,,$D16), INDEX('Variance covariance Matrix'!$B$4:$AE$123,,X$11))</f>
        <v>1.9405751496960383E-3</v>
      </c>
      <c r="Y16" s="41">
        <f>_xlfn.COVARIANCE.S(INDEX('Variance covariance Matrix'!$B$4:$AE$123,,$D16), INDEX('Variance covariance Matrix'!$B$4:$AE$123,,Y$11))</f>
        <v>2.1210270974191757E-3</v>
      </c>
      <c r="Z16" s="41">
        <f>_xlfn.COVARIANCE.S(INDEX('Variance covariance Matrix'!$B$4:$AE$123,,$D16), INDEX('Variance covariance Matrix'!$B$4:$AE$123,,Z$11))</f>
        <v>1.5522410167788359E-3</v>
      </c>
      <c r="AA16" s="41">
        <f>_xlfn.COVARIANCE.S(INDEX('Variance covariance Matrix'!$B$4:$AE$123,,$D16), INDEX('Variance covariance Matrix'!$B$4:$AE$123,,AA$11))</f>
        <v>9.8165870959512165E-4</v>
      </c>
      <c r="AB16" s="41">
        <f>_xlfn.COVARIANCE.S(INDEX('Variance covariance Matrix'!$B$4:$AE$123,,$D16), INDEX('Variance covariance Matrix'!$B$4:$AE$123,,AB$11))</f>
        <v>2.0678454495361249E-3</v>
      </c>
      <c r="AC16" s="41">
        <f>_xlfn.COVARIANCE.S(INDEX('Variance covariance Matrix'!$B$4:$AE$123,,$D16), INDEX('Variance covariance Matrix'!$B$4:$AE$123,,AC$11))</f>
        <v>3.2783965451722071E-3</v>
      </c>
      <c r="AD16" s="41">
        <f>_xlfn.COVARIANCE.S(INDEX('Variance covariance Matrix'!$B$4:$AE$123,,$D16), INDEX('Variance covariance Matrix'!$B$4:$AE$123,,AD$11))</f>
        <v>1.6554662600190523E-3</v>
      </c>
      <c r="AE16" s="41">
        <f>_xlfn.COVARIANCE.S(INDEX('Variance covariance Matrix'!$B$4:$AE$123,,$D16), INDEX('Variance covariance Matrix'!$B$4:$AE$123,,AE$11))</f>
        <v>4.9111171844837557E-4</v>
      </c>
      <c r="AF16" s="41">
        <f>_xlfn.COVARIANCE.S(INDEX('Variance covariance Matrix'!$B$4:$AE$123,,$D16), INDEX('Variance covariance Matrix'!$B$4:$AE$123,,AF$11))</f>
        <v>8.006198677543377E-4</v>
      </c>
      <c r="AG16" s="41">
        <f>_xlfn.COVARIANCE.S(INDEX('Variance covariance Matrix'!$B$4:$AE$123,,$D16), INDEX('Variance covariance Matrix'!$B$4:$AE$123,,AG$11))</f>
        <v>3.2387850458955201E-3</v>
      </c>
      <c r="AH16" s="41">
        <f>_xlfn.COVARIANCE.S(INDEX('Variance covariance Matrix'!$B$4:$AE$123,,$D16), INDEX('Variance covariance Matrix'!$B$4:$AE$123,,AH$11))</f>
        <v>1.6245984655696923E-3</v>
      </c>
    </row>
    <row r="17" spans="2:34" x14ac:dyDescent="0.25">
      <c r="B17" s="11"/>
      <c r="C17" s="30" t="str">
        <v xml:space="preserve">CENTRICA </v>
      </c>
      <c r="D17" s="48">
        <f t="shared" si="1"/>
        <v>6</v>
      </c>
      <c r="E17" s="41">
        <f>_xlfn.COVARIANCE.S(INDEX('Variance covariance Matrix'!$B$4:$AE$123,,$D17), INDEX('Variance covariance Matrix'!$B$4:$AE$123,,E$11))</f>
        <v>5.02137249598411E-4</v>
      </c>
      <c r="F17" s="41">
        <f>_xlfn.COVARIANCE.S(INDEX('Variance covariance Matrix'!$B$4:$AE$123,,$D17), INDEX('Variance covariance Matrix'!$B$4:$AE$123,,F$11))</f>
        <v>2.1491493647868426E-3</v>
      </c>
      <c r="G17" s="41">
        <f>_xlfn.COVARIANCE.S(INDEX('Variance covariance Matrix'!$B$4:$AE$123,,$D17), INDEX('Variance covariance Matrix'!$B$4:$AE$123,,G$11))</f>
        <v>1.4680908013464087E-3</v>
      </c>
      <c r="H17" s="41">
        <f>_xlfn.COVARIANCE.S(INDEX('Variance covariance Matrix'!$B$4:$AE$123,,$D17), INDEX('Variance covariance Matrix'!$B$4:$AE$123,,H$11))</f>
        <v>6.5291162101786316E-4</v>
      </c>
      <c r="I17" s="41">
        <f>_xlfn.COVARIANCE.S(INDEX('Variance covariance Matrix'!$B$4:$AE$123,,$D17), INDEX('Variance covariance Matrix'!$B$4:$AE$123,,I$11))</f>
        <v>1.5514875834598161E-3</v>
      </c>
      <c r="J17" s="41">
        <f>_xlfn.COVARIANCE.S(INDEX('Variance covariance Matrix'!$B$4:$AE$123,,$D17), INDEX('Variance covariance Matrix'!$B$4:$AE$123,,J$11))</f>
        <v>8.0600439480509722E-3</v>
      </c>
      <c r="K17" s="41">
        <f>_xlfn.COVARIANCE.S(INDEX('Variance covariance Matrix'!$B$4:$AE$123,,$D17), INDEX('Variance covariance Matrix'!$B$4:$AE$123,,K$11))</f>
        <v>1.4112599633578397E-3</v>
      </c>
      <c r="L17" s="41">
        <f>_xlfn.COVARIANCE.S(INDEX('Variance covariance Matrix'!$B$4:$AE$123,,$D17), INDEX('Variance covariance Matrix'!$B$4:$AE$123,,L$11))</f>
        <v>2.7223272240743061E-3</v>
      </c>
      <c r="M17" s="41">
        <f>_xlfn.COVARIANCE.S(INDEX('Variance covariance Matrix'!$B$4:$AE$123,,$D17), INDEX('Variance covariance Matrix'!$B$4:$AE$123,,M$11))</f>
        <v>2.2161229326410248E-3</v>
      </c>
      <c r="N17" s="41">
        <f>_xlfn.COVARIANCE.S(INDEX('Variance covariance Matrix'!$B$4:$AE$123,,$D17), INDEX('Variance covariance Matrix'!$B$4:$AE$123,,N$11))</f>
        <v>4.6526507266297481E-3</v>
      </c>
      <c r="O17" s="41">
        <f>_xlfn.COVARIANCE.S(INDEX('Variance covariance Matrix'!$B$4:$AE$123,,$D17), INDEX('Variance covariance Matrix'!$B$4:$AE$123,,O$11))</f>
        <v>6.4410189839119293E-4</v>
      </c>
      <c r="P17" s="41">
        <f>_xlfn.COVARIANCE.S(INDEX('Variance covariance Matrix'!$B$4:$AE$123,,$D17), INDEX('Variance covariance Matrix'!$B$4:$AE$123,,P$11))</f>
        <v>2.3431067521069607E-3</v>
      </c>
      <c r="Q17" s="41">
        <f>_xlfn.COVARIANCE.S(INDEX('Variance covariance Matrix'!$B$4:$AE$123,,$D17), INDEX('Variance covariance Matrix'!$B$4:$AE$123,,Q$11))</f>
        <v>2.6698433462199207E-3</v>
      </c>
      <c r="R17" s="41">
        <f>_xlfn.COVARIANCE.S(INDEX('Variance covariance Matrix'!$B$4:$AE$123,,$D17), INDEX('Variance covariance Matrix'!$B$4:$AE$123,,R$11))</f>
        <v>2.2527660686284833E-3</v>
      </c>
      <c r="S17" s="41">
        <f>_xlfn.COVARIANCE.S(INDEX('Variance covariance Matrix'!$B$4:$AE$123,,$D17), INDEX('Variance covariance Matrix'!$B$4:$AE$123,,S$11))</f>
        <v>2.313022776872297E-3</v>
      </c>
      <c r="T17" s="41">
        <f>_xlfn.COVARIANCE.S(INDEX('Variance covariance Matrix'!$B$4:$AE$123,,$D17), INDEX('Variance covariance Matrix'!$B$4:$AE$123,,T$11))</f>
        <v>9.3306625021438933E-4</v>
      </c>
      <c r="U17" s="41">
        <f>_xlfn.COVARIANCE.S(INDEX('Variance covariance Matrix'!$B$4:$AE$123,,$D17), INDEX('Variance covariance Matrix'!$B$4:$AE$123,,U$11))</f>
        <v>8.9228105872255587E-4</v>
      </c>
      <c r="V17" s="41">
        <f>_xlfn.COVARIANCE.S(INDEX('Variance covariance Matrix'!$B$4:$AE$123,,$D17), INDEX('Variance covariance Matrix'!$B$4:$AE$123,,V$11))</f>
        <v>1.3601167708400487E-3</v>
      </c>
      <c r="W17" s="41">
        <f>_xlfn.COVARIANCE.S(INDEX('Variance covariance Matrix'!$B$4:$AE$123,,$D17), INDEX('Variance covariance Matrix'!$B$4:$AE$123,,W$11))</f>
        <v>4.4256592020901122E-3</v>
      </c>
      <c r="X17" s="41">
        <f>_xlfn.COVARIANCE.S(INDEX('Variance covariance Matrix'!$B$4:$AE$123,,$D17), INDEX('Variance covariance Matrix'!$B$4:$AE$123,,X$11))</f>
        <v>1.0794400564765716E-3</v>
      </c>
      <c r="Y17" s="41">
        <f>_xlfn.COVARIANCE.S(INDEX('Variance covariance Matrix'!$B$4:$AE$123,,$D17), INDEX('Variance covariance Matrix'!$B$4:$AE$123,,Y$11))</f>
        <v>1.8551685167453062E-3</v>
      </c>
      <c r="Z17" s="41">
        <f>_xlfn.COVARIANCE.S(INDEX('Variance covariance Matrix'!$B$4:$AE$123,,$D17), INDEX('Variance covariance Matrix'!$B$4:$AE$123,,Z$11))</f>
        <v>2.0105392808494947E-3</v>
      </c>
      <c r="AA17" s="41">
        <f>_xlfn.COVARIANCE.S(INDEX('Variance covariance Matrix'!$B$4:$AE$123,,$D17), INDEX('Variance covariance Matrix'!$B$4:$AE$123,,AA$11))</f>
        <v>1.3706403401395142E-3</v>
      </c>
      <c r="AB17" s="41">
        <f>_xlfn.COVARIANCE.S(INDEX('Variance covariance Matrix'!$B$4:$AE$123,,$D17), INDEX('Variance covariance Matrix'!$B$4:$AE$123,,AB$11))</f>
        <v>2.5477390790569028E-3</v>
      </c>
      <c r="AC17" s="41">
        <f>_xlfn.COVARIANCE.S(INDEX('Variance covariance Matrix'!$B$4:$AE$123,,$D17), INDEX('Variance covariance Matrix'!$B$4:$AE$123,,AC$11))</f>
        <v>3.0924146599071462E-3</v>
      </c>
      <c r="AD17" s="41">
        <f>_xlfn.COVARIANCE.S(INDEX('Variance covariance Matrix'!$B$4:$AE$123,,$D17), INDEX('Variance covariance Matrix'!$B$4:$AE$123,,AD$11))</f>
        <v>1.1606727624439352E-3</v>
      </c>
      <c r="AE17" s="41">
        <f>_xlfn.COVARIANCE.S(INDEX('Variance covariance Matrix'!$B$4:$AE$123,,$D17), INDEX('Variance covariance Matrix'!$B$4:$AE$123,,AE$11))</f>
        <v>4.7722508721326039E-4</v>
      </c>
      <c r="AF17" s="41">
        <f>_xlfn.COVARIANCE.S(INDEX('Variance covariance Matrix'!$B$4:$AE$123,,$D17), INDEX('Variance covariance Matrix'!$B$4:$AE$123,,AF$11))</f>
        <v>9.9267161487767144E-4</v>
      </c>
      <c r="AG17" s="41">
        <f>_xlfn.COVARIANCE.S(INDEX('Variance covariance Matrix'!$B$4:$AE$123,,$D17), INDEX('Variance covariance Matrix'!$B$4:$AE$123,,AG$11))</f>
        <v>1.1617951995515881E-3</v>
      </c>
      <c r="AH17" s="41">
        <f>_xlfn.COVARIANCE.S(INDEX('Variance covariance Matrix'!$B$4:$AE$123,,$D17), INDEX('Variance covariance Matrix'!$B$4:$AE$123,,AH$11))</f>
        <v>2.2376255212219576E-3</v>
      </c>
    </row>
    <row r="18" spans="2:34" x14ac:dyDescent="0.25">
      <c r="B18" s="11"/>
      <c r="C18" s="30" t="str">
        <v xml:space="preserve">KINGFISHER </v>
      </c>
      <c r="D18" s="48">
        <f t="shared" si="1"/>
        <v>7</v>
      </c>
      <c r="E18" s="41">
        <f>_xlfn.COVARIANCE.S(INDEX('Variance covariance Matrix'!$B$4:$AE$123,,$D18), INDEX('Variance covariance Matrix'!$B$4:$AE$123,,E$11))</f>
        <v>-2.9374119903170839E-6</v>
      </c>
      <c r="F18" s="41">
        <f>_xlfn.COVARIANCE.S(INDEX('Variance covariance Matrix'!$B$4:$AE$123,,$D18), INDEX('Variance covariance Matrix'!$B$4:$AE$123,,F$11))</f>
        <v>2.0521287403138262E-3</v>
      </c>
      <c r="G18" s="41">
        <f>_xlfn.COVARIANCE.S(INDEX('Variance covariance Matrix'!$B$4:$AE$123,,$D18), INDEX('Variance covariance Matrix'!$B$4:$AE$123,,G$11))</f>
        <v>3.5869222603463635E-4</v>
      </c>
      <c r="H18" s="41">
        <f>_xlfn.COVARIANCE.S(INDEX('Variance covariance Matrix'!$B$4:$AE$123,,$D18), INDEX('Variance covariance Matrix'!$B$4:$AE$123,,H$11))</f>
        <v>8.8175645472750763E-4</v>
      </c>
      <c r="I18" s="41">
        <f>_xlfn.COVARIANCE.S(INDEX('Variance covariance Matrix'!$B$4:$AE$123,,$D18), INDEX('Variance covariance Matrix'!$B$4:$AE$123,,I$11))</f>
        <v>1.9432906416419024E-3</v>
      </c>
      <c r="J18" s="41">
        <f>_xlfn.COVARIANCE.S(INDEX('Variance covariance Matrix'!$B$4:$AE$123,,$D18), INDEX('Variance covariance Matrix'!$B$4:$AE$123,,J$11))</f>
        <v>1.4112599633578397E-3</v>
      </c>
      <c r="K18" s="41">
        <f>_xlfn.COVARIANCE.S(INDEX('Variance covariance Matrix'!$B$4:$AE$123,,$D18), INDEX('Variance covariance Matrix'!$B$4:$AE$123,,K$11))</f>
        <v>6.1557378937933324E-3</v>
      </c>
      <c r="L18" s="41">
        <f>_xlfn.COVARIANCE.S(INDEX('Variance covariance Matrix'!$B$4:$AE$123,,$D18), INDEX('Variance covariance Matrix'!$B$4:$AE$123,,L$11))</f>
        <v>2.1725133868736716E-3</v>
      </c>
      <c r="M18" s="41">
        <f>_xlfn.COVARIANCE.S(INDEX('Variance covariance Matrix'!$B$4:$AE$123,,$D18), INDEX('Variance covariance Matrix'!$B$4:$AE$123,,M$11))</f>
        <v>2.8919140750078903E-3</v>
      </c>
      <c r="N18" s="41">
        <f>_xlfn.COVARIANCE.S(INDEX('Variance covariance Matrix'!$B$4:$AE$123,,$D18), INDEX('Variance covariance Matrix'!$B$4:$AE$123,,N$11))</f>
        <v>3.2763425568363364E-3</v>
      </c>
      <c r="O18" s="41">
        <f>_xlfn.COVARIANCE.S(INDEX('Variance covariance Matrix'!$B$4:$AE$123,,$D18), INDEX('Variance covariance Matrix'!$B$4:$AE$123,,O$11))</f>
        <v>5.9044789971123403E-4</v>
      </c>
      <c r="P18" s="41">
        <f>_xlfn.COVARIANCE.S(INDEX('Variance covariance Matrix'!$B$4:$AE$123,,$D18), INDEX('Variance covariance Matrix'!$B$4:$AE$123,,P$11))</f>
        <v>2.7243106509307552E-3</v>
      </c>
      <c r="Q18" s="41">
        <f>_xlfn.COVARIANCE.S(INDEX('Variance covariance Matrix'!$B$4:$AE$123,,$D18), INDEX('Variance covariance Matrix'!$B$4:$AE$123,,Q$11))</f>
        <v>3.0619910275526746E-3</v>
      </c>
      <c r="R18" s="41">
        <f>_xlfn.COVARIANCE.S(INDEX('Variance covariance Matrix'!$B$4:$AE$123,,$D18), INDEX('Variance covariance Matrix'!$B$4:$AE$123,,R$11))</f>
        <v>3.6283718546855255E-3</v>
      </c>
      <c r="S18" s="41">
        <f>_xlfn.COVARIANCE.S(INDEX('Variance covariance Matrix'!$B$4:$AE$123,,$D18), INDEX('Variance covariance Matrix'!$B$4:$AE$123,,S$11))</f>
        <v>2.441204127049484E-3</v>
      </c>
      <c r="T18" s="41">
        <f>_xlfn.COVARIANCE.S(INDEX('Variance covariance Matrix'!$B$4:$AE$123,,$D18), INDEX('Variance covariance Matrix'!$B$4:$AE$123,,T$11))</f>
        <v>1.4679251065529203E-3</v>
      </c>
      <c r="U18" s="41">
        <f>_xlfn.COVARIANCE.S(INDEX('Variance covariance Matrix'!$B$4:$AE$123,,$D18), INDEX('Variance covariance Matrix'!$B$4:$AE$123,,U$11))</f>
        <v>2.4794113381805321E-3</v>
      </c>
      <c r="V18" s="41">
        <f>_xlfn.COVARIANCE.S(INDEX('Variance covariance Matrix'!$B$4:$AE$123,,$D18), INDEX('Variance covariance Matrix'!$B$4:$AE$123,,V$11))</f>
        <v>8.2441632728454779E-4</v>
      </c>
      <c r="W18" s="41">
        <f>_xlfn.COVARIANCE.S(INDEX('Variance covariance Matrix'!$B$4:$AE$123,,$D18), INDEX('Variance covariance Matrix'!$B$4:$AE$123,,W$11))</f>
        <v>1.067824106120135E-3</v>
      </c>
      <c r="X18" s="41">
        <f>_xlfn.COVARIANCE.S(INDEX('Variance covariance Matrix'!$B$4:$AE$123,,$D18), INDEX('Variance covariance Matrix'!$B$4:$AE$123,,X$11))</f>
        <v>1.9181026727847761E-3</v>
      </c>
      <c r="Y18" s="41">
        <f>_xlfn.COVARIANCE.S(INDEX('Variance covariance Matrix'!$B$4:$AE$123,,$D18), INDEX('Variance covariance Matrix'!$B$4:$AE$123,,Y$11))</f>
        <v>2.6866159764019591E-3</v>
      </c>
      <c r="Z18" s="41">
        <f>_xlfn.COVARIANCE.S(INDEX('Variance covariance Matrix'!$B$4:$AE$123,,$D18), INDEX('Variance covariance Matrix'!$B$4:$AE$123,,Z$11))</f>
        <v>-3.1466316909934526E-5</v>
      </c>
      <c r="AA18" s="41">
        <f>_xlfn.COVARIANCE.S(INDEX('Variance covariance Matrix'!$B$4:$AE$123,,$D18), INDEX('Variance covariance Matrix'!$B$4:$AE$123,,AA$11))</f>
        <v>2.041192333895592E-3</v>
      </c>
      <c r="AB18" s="41">
        <f>_xlfn.COVARIANCE.S(INDEX('Variance covariance Matrix'!$B$4:$AE$123,,$D18), INDEX('Variance covariance Matrix'!$B$4:$AE$123,,AB$11))</f>
        <v>2.0940746256972406E-3</v>
      </c>
      <c r="AC18" s="41">
        <f>_xlfn.COVARIANCE.S(INDEX('Variance covariance Matrix'!$B$4:$AE$123,,$D18), INDEX('Variance covariance Matrix'!$B$4:$AE$123,,AC$11))</f>
        <v>3.2635978838825284E-3</v>
      </c>
      <c r="AD18" s="41">
        <f>_xlfn.COVARIANCE.S(INDEX('Variance covariance Matrix'!$B$4:$AE$123,,$D18), INDEX('Variance covariance Matrix'!$B$4:$AE$123,,AD$11))</f>
        <v>1.5023733461905469E-3</v>
      </c>
      <c r="AE18" s="41">
        <f>_xlfn.COVARIANCE.S(INDEX('Variance covariance Matrix'!$B$4:$AE$123,,$D18), INDEX('Variance covariance Matrix'!$B$4:$AE$123,,AE$11))</f>
        <v>6.2637943412741928E-4</v>
      </c>
      <c r="AF18" s="41">
        <f>_xlfn.COVARIANCE.S(INDEX('Variance covariance Matrix'!$B$4:$AE$123,,$D18), INDEX('Variance covariance Matrix'!$B$4:$AE$123,,AF$11))</f>
        <v>4.0186840904981984E-4</v>
      </c>
      <c r="AG18" s="41">
        <f>_xlfn.COVARIANCE.S(INDEX('Variance covariance Matrix'!$B$4:$AE$123,,$D18), INDEX('Variance covariance Matrix'!$B$4:$AE$123,,AG$11))</f>
        <v>1.6649438293461646E-3</v>
      </c>
      <c r="AH18" s="41">
        <f>_xlfn.COVARIANCE.S(INDEX('Variance covariance Matrix'!$B$4:$AE$123,,$D18), INDEX('Variance covariance Matrix'!$B$4:$AE$123,,AH$11))</f>
        <v>1.0117398564918046E-3</v>
      </c>
    </row>
    <row r="19" spans="2:34" x14ac:dyDescent="0.25">
      <c r="B19" s="11"/>
      <c r="C19" s="30" t="str">
        <v xml:space="preserve">LEGAL &amp; GENERAL </v>
      </c>
      <c r="D19" s="48">
        <f t="shared" si="1"/>
        <v>8</v>
      </c>
      <c r="E19" s="41">
        <f>_xlfn.COVARIANCE.S(INDEX('Variance covariance Matrix'!$B$4:$AE$123,,$D19), INDEX('Variance covariance Matrix'!$B$4:$AE$123,,E$11))</f>
        <v>2.6328516234501215E-4</v>
      </c>
      <c r="F19" s="41">
        <f>_xlfn.COVARIANCE.S(INDEX('Variance covariance Matrix'!$B$4:$AE$123,,$D19), INDEX('Variance covariance Matrix'!$B$4:$AE$123,,F$11))</f>
        <v>3.4654906502281854E-3</v>
      </c>
      <c r="G19" s="41">
        <f>_xlfn.COVARIANCE.S(INDEX('Variance covariance Matrix'!$B$4:$AE$123,,$D19), INDEX('Variance covariance Matrix'!$B$4:$AE$123,,G$11))</f>
        <v>1.6019665715048901E-3</v>
      </c>
      <c r="H19" s="41">
        <f>_xlfn.COVARIANCE.S(INDEX('Variance covariance Matrix'!$B$4:$AE$123,,$D19), INDEX('Variance covariance Matrix'!$B$4:$AE$123,,H$11))</f>
        <v>9.1313262953276585E-4</v>
      </c>
      <c r="I19" s="41">
        <f>_xlfn.COVARIANCE.S(INDEX('Variance covariance Matrix'!$B$4:$AE$123,,$D19), INDEX('Variance covariance Matrix'!$B$4:$AE$123,,I$11))</f>
        <v>2.5741288411692954E-3</v>
      </c>
      <c r="J19" s="41">
        <f>_xlfn.COVARIANCE.S(INDEX('Variance covariance Matrix'!$B$4:$AE$123,,$D19), INDEX('Variance covariance Matrix'!$B$4:$AE$123,,J$11))</f>
        <v>2.7223272240743061E-3</v>
      </c>
      <c r="K19" s="41">
        <f>_xlfn.COVARIANCE.S(INDEX('Variance covariance Matrix'!$B$4:$AE$123,,$D19), INDEX('Variance covariance Matrix'!$B$4:$AE$123,,K$11))</f>
        <v>2.1725133868736716E-3</v>
      </c>
      <c r="L19" s="41">
        <f>_xlfn.COVARIANCE.S(INDEX('Variance covariance Matrix'!$B$4:$AE$123,,$D19), INDEX('Variance covariance Matrix'!$B$4:$AE$123,,L$11))</f>
        <v>5.4234313919059203E-3</v>
      </c>
      <c r="M19" s="41">
        <f>_xlfn.COVARIANCE.S(INDEX('Variance covariance Matrix'!$B$4:$AE$123,,$D19), INDEX('Variance covariance Matrix'!$B$4:$AE$123,,M$11))</f>
        <v>4.1847667576246856E-3</v>
      </c>
      <c r="N19" s="41">
        <f>_xlfn.COVARIANCE.S(INDEX('Variance covariance Matrix'!$B$4:$AE$123,,$D19), INDEX('Variance covariance Matrix'!$B$4:$AE$123,,N$11))</f>
        <v>4.4550304914984691E-3</v>
      </c>
      <c r="O19" s="41">
        <f>_xlfn.COVARIANCE.S(INDEX('Variance covariance Matrix'!$B$4:$AE$123,,$D19), INDEX('Variance covariance Matrix'!$B$4:$AE$123,,O$11))</f>
        <v>3.9250829258494782E-4</v>
      </c>
      <c r="P19" s="41">
        <f>_xlfn.COVARIANCE.S(INDEX('Variance covariance Matrix'!$B$4:$AE$123,,$D19), INDEX('Variance covariance Matrix'!$B$4:$AE$123,,P$11))</f>
        <v>4.7098472384462763E-3</v>
      </c>
      <c r="Q19" s="41">
        <f>_xlfn.COVARIANCE.S(INDEX('Variance covariance Matrix'!$B$4:$AE$123,,$D19), INDEX('Variance covariance Matrix'!$B$4:$AE$123,,Q$11))</f>
        <v>3.3710355879844347E-3</v>
      </c>
      <c r="R19" s="41">
        <f>_xlfn.COVARIANCE.S(INDEX('Variance covariance Matrix'!$B$4:$AE$123,,$D19), INDEX('Variance covariance Matrix'!$B$4:$AE$123,,R$11))</f>
        <v>4.172273828483032E-3</v>
      </c>
      <c r="S19" s="41">
        <f>_xlfn.COVARIANCE.S(INDEX('Variance covariance Matrix'!$B$4:$AE$123,,$D19), INDEX('Variance covariance Matrix'!$B$4:$AE$123,,S$11))</f>
        <v>4.2066878588409894E-3</v>
      </c>
      <c r="T19" s="41">
        <f>_xlfn.COVARIANCE.S(INDEX('Variance covariance Matrix'!$B$4:$AE$123,,$D19), INDEX('Variance covariance Matrix'!$B$4:$AE$123,,T$11))</f>
        <v>1.037051661715834E-3</v>
      </c>
      <c r="U19" s="41">
        <f>_xlfn.COVARIANCE.S(INDEX('Variance covariance Matrix'!$B$4:$AE$123,,$D19), INDEX('Variance covariance Matrix'!$B$4:$AE$123,,U$11))</f>
        <v>2.404132118203498E-3</v>
      </c>
      <c r="V19" s="41">
        <f>_xlfn.COVARIANCE.S(INDEX('Variance covariance Matrix'!$B$4:$AE$123,,$D19), INDEX('Variance covariance Matrix'!$B$4:$AE$123,,V$11))</f>
        <v>9.894583384917209E-4</v>
      </c>
      <c r="W19" s="41">
        <f>_xlfn.COVARIANCE.S(INDEX('Variance covariance Matrix'!$B$4:$AE$123,,$D19), INDEX('Variance covariance Matrix'!$B$4:$AE$123,,W$11))</f>
        <v>4.4164339888760539E-3</v>
      </c>
      <c r="X19" s="41">
        <f>_xlfn.COVARIANCE.S(INDEX('Variance covariance Matrix'!$B$4:$AE$123,,$D19), INDEX('Variance covariance Matrix'!$B$4:$AE$123,,X$11))</f>
        <v>1.3763708171475367E-3</v>
      </c>
      <c r="Y19" s="41">
        <f>_xlfn.COVARIANCE.S(INDEX('Variance covariance Matrix'!$B$4:$AE$123,,$D19), INDEX('Variance covariance Matrix'!$B$4:$AE$123,,Y$11))</f>
        <v>3.5875382209146038E-3</v>
      </c>
      <c r="Z19" s="41">
        <f>_xlfn.COVARIANCE.S(INDEX('Variance covariance Matrix'!$B$4:$AE$123,,$D19), INDEX('Variance covariance Matrix'!$B$4:$AE$123,,Z$11))</f>
        <v>1.729343186827245E-3</v>
      </c>
      <c r="AA19" s="41">
        <f>_xlfn.COVARIANCE.S(INDEX('Variance covariance Matrix'!$B$4:$AE$123,,$D19), INDEX('Variance covariance Matrix'!$B$4:$AE$123,,AA$11))</f>
        <v>1.5928687890928541E-3</v>
      </c>
      <c r="AB19" s="41">
        <f>_xlfn.COVARIANCE.S(INDEX('Variance covariance Matrix'!$B$4:$AE$123,,$D19), INDEX('Variance covariance Matrix'!$B$4:$AE$123,,AB$11))</f>
        <v>2.8201909764370365E-3</v>
      </c>
      <c r="AC19" s="41">
        <f>_xlfn.COVARIANCE.S(INDEX('Variance covariance Matrix'!$B$4:$AE$123,,$D19), INDEX('Variance covariance Matrix'!$B$4:$AE$123,,AC$11))</f>
        <v>5.840521359127656E-3</v>
      </c>
      <c r="AD19" s="41">
        <f>_xlfn.COVARIANCE.S(INDEX('Variance covariance Matrix'!$B$4:$AE$123,,$D19), INDEX('Variance covariance Matrix'!$B$4:$AE$123,,AD$11))</f>
        <v>1.5172115576424692E-3</v>
      </c>
      <c r="AE19" s="41">
        <f>_xlfn.COVARIANCE.S(INDEX('Variance covariance Matrix'!$B$4:$AE$123,,$D19), INDEX('Variance covariance Matrix'!$B$4:$AE$123,,AE$11))</f>
        <v>8.9946820893696791E-5</v>
      </c>
      <c r="AF19" s="41">
        <f>_xlfn.COVARIANCE.S(INDEX('Variance covariance Matrix'!$B$4:$AE$123,,$D19), INDEX('Variance covariance Matrix'!$B$4:$AE$123,,AF$11))</f>
        <v>8.3002534521091733E-4</v>
      </c>
      <c r="AG19" s="41">
        <f>_xlfn.COVARIANCE.S(INDEX('Variance covariance Matrix'!$B$4:$AE$123,,$D19), INDEX('Variance covariance Matrix'!$B$4:$AE$123,,AG$11))</f>
        <v>1.6322529862543046E-3</v>
      </c>
      <c r="AH19" s="41">
        <f>_xlfn.COVARIANCE.S(INDEX('Variance covariance Matrix'!$B$4:$AE$123,,$D19), INDEX('Variance covariance Matrix'!$B$4:$AE$123,,AH$11))</f>
        <v>3.627401309643659E-3</v>
      </c>
    </row>
    <row r="20" spans="2:34" x14ac:dyDescent="0.25">
      <c r="B20" s="11"/>
      <c r="C20" s="30" t="str">
        <v xml:space="preserve">LLOYDS BANKING GROUP </v>
      </c>
      <c r="D20" s="48">
        <f t="shared" si="1"/>
        <v>9</v>
      </c>
      <c r="E20" s="41">
        <f>_xlfn.COVARIANCE.S(INDEX('Variance covariance Matrix'!$B$4:$AE$123,,$D20), INDEX('Variance covariance Matrix'!$B$4:$AE$123,,E$11))</f>
        <v>-2.9372458443104732E-4</v>
      </c>
      <c r="F20" s="41">
        <f>_xlfn.COVARIANCE.S(INDEX('Variance covariance Matrix'!$B$4:$AE$123,,$D20), INDEX('Variance covariance Matrix'!$B$4:$AE$123,,F$11))</f>
        <v>3.2520692111089496E-3</v>
      </c>
      <c r="G20" s="41">
        <f>_xlfn.COVARIANCE.S(INDEX('Variance covariance Matrix'!$B$4:$AE$123,,$D20), INDEX('Variance covariance Matrix'!$B$4:$AE$123,,G$11))</f>
        <v>1.1477180248665032E-3</v>
      </c>
      <c r="H20" s="41">
        <f>_xlfn.COVARIANCE.S(INDEX('Variance covariance Matrix'!$B$4:$AE$123,,$D20), INDEX('Variance covariance Matrix'!$B$4:$AE$123,,H$11))</f>
        <v>8.1627032196293821E-4</v>
      </c>
      <c r="I20" s="41">
        <f>_xlfn.COVARIANCE.S(INDEX('Variance covariance Matrix'!$B$4:$AE$123,,$D20), INDEX('Variance covariance Matrix'!$B$4:$AE$123,,I$11))</f>
        <v>2.7238628991827062E-3</v>
      </c>
      <c r="J20" s="41">
        <f>_xlfn.COVARIANCE.S(INDEX('Variance covariance Matrix'!$B$4:$AE$123,,$D20), INDEX('Variance covariance Matrix'!$B$4:$AE$123,,J$11))</f>
        <v>2.2161229326410248E-3</v>
      </c>
      <c r="K20" s="41">
        <f>_xlfn.COVARIANCE.S(INDEX('Variance covariance Matrix'!$B$4:$AE$123,,$D20), INDEX('Variance covariance Matrix'!$B$4:$AE$123,,K$11))</f>
        <v>2.8919140750078903E-3</v>
      </c>
      <c r="L20" s="41">
        <f>_xlfn.COVARIANCE.S(INDEX('Variance covariance Matrix'!$B$4:$AE$123,,$D20), INDEX('Variance covariance Matrix'!$B$4:$AE$123,,L$11))</f>
        <v>4.1847667576246856E-3</v>
      </c>
      <c r="M20" s="41">
        <f>_xlfn.COVARIANCE.S(INDEX('Variance covariance Matrix'!$B$4:$AE$123,,$D20), INDEX('Variance covariance Matrix'!$B$4:$AE$123,,M$11))</f>
        <v>6.5681310806592905E-3</v>
      </c>
      <c r="N20" s="41">
        <f>_xlfn.COVARIANCE.S(INDEX('Variance covariance Matrix'!$B$4:$AE$123,,$D20), INDEX('Variance covariance Matrix'!$B$4:$AE$123,,N$11))</f>
        <v>4.8867959660989415E-3</v>
      </c>
      <c r="O20" s="41">
        <f>_xlfn.COVARIANCE.S(INDEX('Variance covariance Matrix'!$B$4:$AE$123,,$D20), INDEX('Variance covariance Matrix'!$B$4:$AE$123,,O$11))</f>
        <v>3.2004252278661389E-4</v>
      </c>
      <c r="P20" s="41">
        <f>_xlfn.COVARIANCE.S(INDEX('Variance covariance Matrix'!$B$4:$AE$123,,$D20), INDEX('Variance covariance Matrix'!$B$4:$AE$123,,P$11))</f>
        <v>5.9717806713487651E-3</v>
      </c>
      <c r="Q20" s="41">
        <f>_xlfn.COVARIANCE.S(INDEX('Variance covariance Matrix'!$B$4:$AE$123,,$D20), INDEX('Variance covariance Matrix'!$B$4:$AE$123,,Q$11))</f>
        <v>3.5223977980122037E-3</v>
      </c>
      <c r="R20" s="41">
        <f>_xlfn.COVARIANCE.S(INDEX('Variance covariance Matrix'!$B$4:$AE$123,,$D20), INDEX('Variance covariance Matrix'!$B$4:$AE$123,,R$11))</f>
        <v>4.2318090676628272E-3</v>
      </c>
      <c r="S20" s="41">
        <f>_xlfn.COVARIANCE.S(INDEX('Variance covariance Matrix'!$B$4:$AE$123,,$D20), INDEX('Variance covariance Matrix'!$B$4:$AE$123,,S$11))</f>
        <v>3.7170066810301699E-3</v>
      </c>
      <c r="T20" s="41">
        <f>_xlfn.COVARIANCE.S(INDEX('Variance covariance Matrix'!$B$4:$AE$123,,$D20), INDEX('Variance covariance Matrix'!$B$4:$AE$123,,T$11))</f>
        <v>7.3867782954026631E-4</v>
      </c>
      <c r="U20" s="41">
        <f>_xlfn.COVARIANCE.S(INDEX('Variance covariance Matrix'!$B$4:$AE$123,,$D20), INDEX('Variance covariance Matrix'!$B$4:$AE$123,,U$11))</f>
        <v>2.2351220014295769E-3</v>
      </c>
      <c r="V20" s="41">
        <f>_xlfn.COVARIANCE.S(INDEX('Variance covariance Matrix'!$B$4:$AE$123,,$D20), INDEX('Variance covariance Matrix'!$B$4:$AE$123,,V$11))</f>
        <v>8.8446329553206284E-4</v>
      </c>
      <c r="W20" s="41">
        <f>_xlfn.COVARIANCE.S(INDEX('Variance covariance Matrix'!$B$4:$AE$123,,$D20), INDEX('Variance covariance Matrix'!$B$4:$AE$123,,W$11))</f>
        <v>5.6516298637125286E-3</v>
      </c>
      <c r="X20" s="41">
        <f>_xlfn.COVARIANCE.S(INDEX('Variance covariance Matrix'!$B$4:$AE$123,,$D20), INDEX('Variance covariance Matrix'!$B$4:$AE$123,,X$11))</f>
        <v>1.8517122527928356E-3</v>
      </c>
      <c r="Y20" s="41">
        <f>_xlfn.COVARIANCE.S(INDEX('Variance covariance Matrix'!$B$4:$AE$123,,$D20), INDEX('Variance covariance Matrix'!$B$4:$AE$123,,Y$11))</f>
        <v>3.266039058179768E-3</v>
      </c>
      <c r="Z20" s="41">
        <f>_xlfn.COVARIANCE.S(INDEX('Variance covariance Matrix'!$B$4:$AE$123,,$D20), INDEX('Variance covariance Matrix'!$B$4:$AE$123,,Z$11))</f>
        <v>1.9520866869692888E-3</v>
      </c>
      <c r="AA20" s="41">
        <f>_xlfn.COVARIANCE.S(INDEX('Variance covariance Matrix'!$B$4:$AE$123,,$D20), INDEX('Variance covariance Matrix'!$B$4:$AE$123,,AA$11))</f>
        <v>1.8092556579298246E-3</v>
      </c>
      <c r="AB20" s="41">
        <f>_xlfn.COVARIANCE.S(INDEX('Variance covariance Matrix'!$B$4:$AE$123,,$D20), INDEX('Variance covariance Matrix'!$B$4:$AE$123,,AB$11))</f>
        <v>3.6865326169246435E-3</v>
      </c>
      <c r="AC20" s="41">
        <f>_xlfn.COVARIANCE.S(INDEX('Variance covariance Matrix'!$B$4:$AE$123,,$D20), INDEX('Variance covariance Matrix'!$B$4:$AE$123,,AC$11))</f>
        <v>5.5500099284732781E-3</v>
      </c>
      <c r="AD20" s="41">
        <f>_xlfn.COVARIANCE.S(INDEX('Variance covariance Matrix'!$B$4:$AE$123,,$D20), INDEX('Variance covariance Matrix'!$B$4:$AE$123,,AD$11))</f>
        <v>1.1146207643671507E-3</v>
      </c>
      <c r="AE20" s="41">
        <f>_xlfn.COVARIANCE.S(INDEX('Variance covariance Matrix'!$B$4:$AE$123,,$D20), INDEX('Variance covariance Matrix'!$B$4:$AE$123,,AE$11))</f>
        <v>-2.7297656780352742E-4</v>
      </c>
      <c r="AF20" s="41">
        <f>_xlfn.COVARIANCE.S(INDEX('Variance covariance Matrix'!$B$4:$AE$123,,$D20), INDEX('Variance covariance Matrix'!$B$4:$AE$123,,AF$11))</f>
        <v>3.5803998954630269E-4</v>
      </c>
      <c r="AG20" s="41">
        <f>_xlfn.COVARIANCE.S(INDEX('Variance covariance Matrix'!$B$4:$AE$123,,$D20), INDEX('Variance covariance Matrix'!$B$4:$AE$123,,AG$11))</f>
        <v>1.8915104462260775E-3</v>
      </c>
      <c r="AH20" s="41">
        <f>_xlfn.COVARIANCE.S(INDEX('Variance covariance Matrix'!$B$4:$AE$123,,$D20), INDEX('Variance covariance Matrix'!$B$4:$AE$123,,AH$11))</f>
        <v>3.8701933868743716E-3</v>
      </c>
    </row>
    <row r="21" spans="2:34" x14ac:dyDescent="0.25">
      <c r="B21" s="11"/>
      <c r="C21" s="30" t="str">
        <v>MARKS &amp; SPENCER GROUP</v>
      </c>
      <c r="D21" s="48">
        <f t="shared" si="1"/>
        <v>10</v>
      </c>
      <c r="E21" s="41">
        <f>_xlfn.COVARIANCE.S(INDEX('Variance covariance Matrix'!$B$4:$AE$123,,$D21), INDEX('Variance covariance Matrix'!$B$4:$AE$123,,E$11))</f>
        <v>-2.6869484310445402E-4</v>
      </c>
      <c r="F21" s="41">
        <f>_xlfn.COVARIANCE.S(INDEX('Variance covariance Matrix'!$B$4:$AE$123,,$D21), INDEX('Variance covariance Matrix'!$B$4:$AE$123,,F$11))</f>
        <v>3.244435066026083E-3</v>
      </c>
      <c r="G21" s="41">
        <f>_xlfn.COVARIANCE.S(INDEX('Variance covariance Matrix'!$B$4:$AE$123,,$D21), INDEX('Variance covariance Matrix'!$B$4:$AE$123,,G$11))</f>
        <v>1.3853828574539879E-3</v>
      </c>
      <c r="H21" s="41">
        <f>_xlfn.COVARIANCE.S(INDEX('Variance covariance Matrix'!$B$4:$AE$123,,$D21), INDEX('Variance covariance Matrix'!$B$4:$AE$123,,H$11))</f>
        <v>1.1094223464253661E-3</v>
      </c>
      <c r="I21" s="41">
        <f>_xlfn.COVARIANCE.S(INDEX('Variance covariance Matrix'!$B$4:$AE$123,,$D21), INDEX('Variance covariance Matrix'!$B$4:$AE$123,,I$11))</f>
        <v>4.3234520044037076E-3</v>
      </c>
      <c r="J21" s="41">
        <f>_xlfn.COVARIANCE.S(INDEX('Variance covariance Matrix'!$B$4:$AE$123,,$D21), INDEX('Variance covariance Matrix'!$B$4:$AE$123,,J$11))</f>
        <v>4.6526507266297481E-3</v>
      </c>
      <c r="K21" s="41">
        <f>_xlfn.COVARIANCE.S(INDEX('Variance covariance Matrix'!$B$4:$AE$123,,$D21), INDEX('Variance covariance Matrix'!$B$4:$AE$123,,K$11))</f>
        <v>3.2763425568363364E-3</v>
      </c>
      <c r="L21" s="41">
        <f>_xlfn.COVARIANCE.S(INDEX('Variance covariance Matrix'!$B$4:$AE$123,,$D21), INDEX('Variance covariance Matrix'!$B$4:$AE$123,,L$11))</f>
        <v>4.4550304914984691E-3</v>
      </c>
      <c r="M21" s="41">
        <f>_xlfn.COVARIANCE.S(INDEX('Variance covariance Matrix'!$B$4:$AE$123,,$D21), INDEX('Variance covariance Matrix'!$B$4:$AE$123,,M$11))</f>
        <v>4.8867959660989415E-3</v>
      </c>
      <c r="N21" s="41">
        <f>_xlfn.COVARIANCE.S(INDEX('Variance covariance Matrix'!$B$4:$AE$123,,$D21), INDEX('Variance covariance Matrix'!$B$4:$AE$123,,N$11))</f>
        <v>1.0949420294440146E-2</v>
      </c>
      <c r="O21" s="41">
        <f>_xlfn.COVARIANCE.S(INDEX('Variance covariance Matrix'!$B$4:$AE$123,,$D21), INDEX('Variance covariance Matrix'!$B$4:$AE$123,,O$11))</f>
        <v>5.9987698158330016E-4</v>
      </c>
      <c r="P21" s="41">
        <f>_xlfn.COVARIANCE.S(INDEX('Variance covariance Matrix'!$B$4:$AE$123,,$D21), INDEX('Variance covariance Matrix'!$B$4:$AE$123,,P$11))</f>
        <v>4.8879051047375031E-3</v>
      </c>
      <c r="Q21" s="41">
        <f>_xlfn.COVARIANCE.S(INDEX('Variance covariance Matrix'!$B$4:$AE$123,,$D21), INDEX('Variance covariance Matrix'!$B$4:$AE$123,,Q$11))</f>
        <v>5.2986706073138374E-3</v>
      </c>
      <c r="R21" s="41">
        <f>_xlfn.COVARIANCE.S(INDEX('Variance covariance Matrix'!$B$4:$AE$123,,$D21), INDEX('Variance covariance Matrix'!$B$4:$AE$123,,R$11))</f>
        <v>4.483356240704766E-3</v>
      </c>
      <c r="S21" s="41">
        <f>_xlfn.COVARIANCE.S(INDEX('Variance covariance Matrix'!$B$4:$AE$123,,$D21), INDEX('Variance covariance Matrix'!$B$4:$AE$123,,S$11))</f>
        <v>3.7164864970795457E-3</v>
      </c>
      <c r="T21" s="41">
        <f>_xlfn.COVARIANCE.S(INDEX('Variance covariance Matrix'!$B$4:$AE$123,,$D21), INDEX('Variance covariance Matrix'!$B$4:$AE$123,,T$11))</f>
        <v>1.0891909695460991E-3</v>
      </c>
      <c r="U21" s="41">
        <f>_xlfn.COVARIANCE.S(INDEX('Variance covariance Matrix'!$B$4:$AE$123,,$D21), INDEX('Variance covariance Matrix'!$B$4:$AE$123,,U$11))</f>
        <v>2.9310213887759574E-3</v>
      </c>
      <c r="V21" s="41">
        <f>_xlfn.COVARIANCE.S(INDEX('Variance covariance Matrix'!$B$4:$AE$123,,$D21), INDEX('Variance covariance Matrix'!$B$4:$AE$123,,V$11))</f>
        <v>1.0072207354513399E-3</v>
      </c>
      <c r="W21" s="41">
        <f>_xlfn.COVARIANCE.S(INDEX('Variance covariance Matrix'!$B$4:$AE$123,,$D21), INDEX('Variance covariance Matrix'!$B$4:$AE$123,,W$11))</f>
        <v>6.5578165700467053E-3</v>
      </c>
      <c r="X21" s="41">
        <f>_xlfn.COVARIANCE.S(INDEX('Variance covariance Matrix'!$B$4:$AE$123,,$D21), INDEX('Variance covariance Matrix'!$B$4:$AE$123,,X$11))</f>
        <v>3.1804935988280544E-3</v>
      </c>
      <c r="Y21" s="41">
        <f>_xlfn.COVARIANCE.S(INDEX('Variance covariance Matrix'!$B$4:$AE$123,,$D21), INDEX('Variance covariance Matrix'!$B$4:$AE$123,,Y$11))</f>
        <v>3.7443799787782602E-3</v>
      </c>
      <c r="Z21" s="41">
        <f>_xlfn.COVARIANCE.S(INDEX('Variance covariance Matrix'!$B$4:$AE$123,,$D21), INDEX('Variance covariance Matrix'!$B$4:$AE$123,,Z$11))</f>
        <v>1.8167694369728238E-3</v>
      </c>
      <c r="AA21" s="41">
        <f>_xlfn.COVARIANCE.S(INDEX('Variance covariance Matrix'!$B$4:$AE$123,,$D21), INDEX('Variance covariance Matrix'!$B$4:$AE$123,,AA$11))</f>
        <v>2.1605298141597513E-3</v>
      </c>
      <c r="AB21" s="41">
        <f>_xlfn.COVARIANCE.S(INDEX('Variance covariance Matrix'!$B$4:$AE$123,,$D21), INDEX('Variance covariance Matrix'!$B$4:$AE$123,,AB$11))</f>
        <v>3.328175534510995E-3</v>
      </c>
      <c r="AC21" s="41">
        <f>_xlfn.COVARIANCE.S(INDEX('Variance covariance Matrix'!$B$4:$AE$123,,$D21), INDEX('Variance covariance Matrix'!$B$4:$AE$123,,AC$11))</f>
        <v>6.3477204175080527E-3</v>
      </c>
      <c r="AD21" s="41">
        <f>_xlfn.COVARIANCE.S(INDEX('Variance covariance Matrix'!$B$4:$AE$123,,$D21), INDEX('Variance covariance Matrix'!$B$4:$AE$123,,AD$11))</f>
        <v>2.6393621710313767E-3</v>
      </c>
      <c r="AE21" s="41">
        <f>_xlfn.COVARIANCE.S(INDEX('Variance covariance Matrix'!$B$4:$AE$123,,$D21), INDEX('Variance covariance Matrix'!$B$4:$AE$123,,AE$11))</f>
        <v>1.5495254251465083E-4</v>
      </c>
      <c r="AF21" s="41">
        <f>_xlfn.COVARIANCE.S(INDEX('Variance covariance Matrix'!$B$4:$AE$123,,$D21), INDEX('Variance covariance Matrix'!$B$4:$AE$123,,AF$11))</f>
        <v>9.3560040094885699E-4</v>
      </c>
      <c r="AG21" s="41">
        <f>_xlfn.COVARIANCE.S(INDEX('Variance covariance Matrix'!$B$4:$AE$123,,$D21), INDEX('Variance covariance Matrix'!$B$4:$AE$123,,AG$11))</f>
        <v>2.6246144553567926E-3</v>
      </c>
      <c r="AH21" s="41">
        <f>_xlfn.COVARIANCE.S(INDEX('Variance covariance Matrix'!$B$4:$AE$123,,$D21), INDEX('Variance covariance Matrix'!$B$4:$AE$123,,AH$11))</f>
        <v>4.156422074704901E-3</v>
      </c>
    </row>
    <row r="22" spans="2:34" x14ac:dyDescent="0.25">
      <c r="B22" s="11"/>
      <c r="C22" s="30" t="str">
        <v xml:space="preserve">NATIONAL GRID </v>
      </c>
      <c r="D22" s="48">
        <f t="shared" si="1"/>
        <v>11</v>
      </c>
      <c r="E22" s="41">
        <f>_xlfn.COVARIANCE.S(INDEX('Variance covariance Matrix'!$B$4:$AE$123,,$D22), INDEX('Variance covariance Matrix'!$B$4:$AE$123,,E$11))</f>
        <v>8.8298039076826628E-4</v>
      </c>
      <c r="F22" s="41">
        <f>_xlfn.COVARIANCE.S(INDEX('Variance covariance Matrix'!$B$4:$AE$123,,$D22), INDEX('Variance covariance Matrix'!$B$4:$AE$123,,F$11))</f>
        <v>4.2396249022298347E-4</v>
      </c>
      <c r="G22" s="41">
        <f>_xlfn.COVARIANCE.S(INDEX('Variance covariance Matrix'!$B$4:$AE$123,,$D22), INDEX('Variance covariance Matrix'!$B$4:$AE$123,,G$11))</f>
        <v>1.2705193945304193E-4</v>
      </c>
      <c r="H22" s="41">
        <f>_xlfn.COVARIANCE.S(INDEX('Variance covariance Matrix'!$B$4:$AE$123,,$D22), INDEX('Variance covariance Matrix'!$B$4:$AE$123,,H$11))</f>
        <v>1.0670024555946716E-3</v>
      </c>
      <c r="I22" s="41">
        <f>_xlfn.COVARIANCE.S(INDEX('Variance covariance Matrix'!$B$4:$AE$123,,$D22), INDEX('Variance covariance Matrix'!$B$4:$AE$123,,I$11))</f>
        <v>8.2783615403766401E-4</v>
      </c>
      <c r="J22" s="41">
        <f>_xlfn.COVARIANCE.S(INDEX('Variance covariance Matrix'!$B$4:$AE$123,,$D22), INDEX('Variance covariance Matrix'!$B$4:$AE$123,,J$11))</f>
        <v>6.4410189839119293E-4</v>
      </c>
      <c r="K22" s="41">
        <f>_xlfn.COVARIANCE.S(INDEX('Variance covariance Matrix'!$B$4:$AE$123,,$D22), INDEX('Variance covariance Matrix'!$B$4:$AE$123,,K$11))</f>
        <v>5.9044789971123403E-4</v>
      </c>
      <c r="L22" s="41">
        <f>_xlfn.COVARIANCE.S(INDEX('Variance covariance Matrix'!$B$4:$AE$123,,$D22), INDEX('Variance covariance Matrix'!$B$4:$AE$123,,L$11))</f>
        <v>3.9250829258494782E-4</v>
      </c>
      <c r="M22" s="41">
        <f>_xlfn.COVARIANCE.S(INDEX('Variance covariance Matrix'!$B$4:$AE$123,,$D22), INDEX('Variance covariance Matrix'!$B$4:$AE$123,,M$11))</f>
        <v>3.2004252278661389E-4</v>
      </c>
      <c r="N22" s="41">
        <f>_xlfn.COVARIANCE.S(INDEX('Variance covariance Matrix'!$B$4:$AE$123,,$D22), INDEX('Variance covariance Matrix'!$B$4:$AE$123,,N$11))</f>
        <v>5.9987698158330016E-4</v>
      </c>
      <c r="O22" s="41">
        <f>_xlfn.COVARIANCE.S(INDEX('Variance covariance Matrix'!$B$4:$AE$123,,$D22), INDEX('Variance covariance Matrix'!$B$4:$AE$123,,O$11))</f>
        <v>2.4775499962685949E-3</v>
      </c>
      <c r="P22" s="41">
        <f>_xlfn.COVARIANCE.S(INDEX('Variance covariance Matrix'!$B$4:$AE$123,,$D22), INDEX('Variance covariance Matrix'!$B$4:$AE$123,,P$11))</f>
        <v>3.1123848065434508E-4</v>
      </c>
      <c r="Q22" s="41">
        <f>_xlfn.COVARIANCE.S(INDEX('Variance covariance Matrix'!$B$4:$AE$123,,$D22), INDEX('Variance covariance Matrix'!$B$4:$AE$123,,Q$11))</f>
        <v>6.8286407826559457E-4</v>
      </c>
      <c r="R22" s="41">
        <f>_xlfn.COVARIANCE.S(INDEX('Variance covariance Matrix'!$B$4:$AE$123,,$D22), INDEX('Variance covariance Matrix'!$B$4:$AE$123,,R$11))</f>
        <v>9.142967564777847E-4</v>
      </c>
      <c r="S22" s="41">
        <f>_xlfn.COVARIANCE.S(INDEX('Variance covariance Matrix'!$B$4:$AE$123,,$D22), INDEX('Variance covariance Matrix'!$B$4:$AE$123,,S$11))</f>
        <v>4.7103082535325585E-5</v>
      </c>
      <c r="T22" s="41">
        <f>_xlfn.COVARIANCE.S(INDEX('Variance covariance Matrix'!$B$4:$AE$123,,$D22), INDEX('Variance covariance Matrix'!$B$4:$AE$123,,T$11))</f>
        <v>9.3431850879562299E-4</v>
      </c>
      <c r="U22" s="41">
        <f>_xlfn.COVARIANCE.S(INDEX('Variance covariance Matrix'!$B$4:$AE$123,,$D22), INDEX('Variance covariance Matrix'!$B$4:$AE$123,,U$11))</f>
        <v>8.4234993069981566E-4</v>
      </c>
      <c r="V22" s="41">
        <f>_xlfn.COVARIANCE.S(INDEX('Variance covariance Matrix'!$B$4:$AE$123,,$D22), INDEX('Variance covariance Matrix'!$B$4:$AE$123,,V$11))</f>
        <v>9.0266443745765467E-5</v>
      </c>
      <c r="W22" s="41">
        <f>_xlfn.COVARIANCE.S(INDEX('Variance covariance Matrix'!$B$4:$AE$123,,$D22), INDEX('Variance covariance Matrix'!$B$4:$AE$123,,W$11))</f>
        <v>2.3471208013806045E-4</v>
      </c>
      <c r="X22" s="41">
        <f>_xlfn.COVARIANCE.S(INDEX('Variance covariance Matrix'!$B$4:$AE$123,,$D22), INDEX('Variance covariance Matrix'!$B$4:$AE$123,,X$11))</f>
        <v>9.4493496854083947E-4</v>
      </c>
      <c r="Y22" s="41">
        <f>_xlfn.COVARIANCE.S(INDEX('Variance covariance Matrix'!$B$4:$AE$123,,$D22), INDEX('Variance covariance Matrix'!$B$4:$AE$123,,Y$11))</f>
        <v>3.5886117326222616E-4</v>
      </c>
      <c r="Z22" s="41">
        <f>_xlfn.COVARIANCE.S(INDEX('Variance covariance Matrix'!$B$4:$AE$123,,$D22), INDEX('Variance covariance Matrix'!$B$4:$AE$123,,Z$11))</f>
        <v>8.7781980516102887E-5</v>
      </c>
      <c r="AA22" s="41">
        <f>_xlfn.COVARIANCE.S(INDEX('Variance covariance Matrix'!$B$4:$AE$123,,$D22), INDEX('Variance covariance Matrix'!$B$4:$AE$123,,AA$11))</f>
        <v>3.6944099288774079E-4</v>
      </c>
      <c r="AB22" s="41">
        <f>_xlfn.COVARIANCE.S(INDEX('Variance covariance Matrix'!$B$4:$AE$123,,$D22), INDEX('Variance covariance Matrix'!$B$4:$AE$123,,AB$11))</f>
        <v>-3.2826701474837026E-4</v>
      </c>
      <c r="AC22" s="41">
        <f>_xlfn.COVARIANCE.S(INDEX('Variance covariance Matrix'!$B$4:$AE$123,,$D22), INDEX('Variance covariance Matrix'!$B$4:$AE$123,,AC$11))</f>
        <v>9.0436535385622966E-4</v>
      </c>
      <c r="AD22" s="41">
        <f>_xlfn.COVARIANCE.S(INDEX('Variance covariance Matrix'!$B$4:$AE$123,,$D22), INDEX('Variance covariance Matrix'!$B$4:$AE$123,,AD$11))</f>
        <v>7.4288400515516847E-4</v>
      </c>
      <c r="AE22" s="41">
        <f>_xlfn.COVARIANCE.S(INDEX('Variance covariance Matrix'!$B$4:$AE$123,,$D22), INDEX('Variance covariance Matrix'!$B$4:$AE$123,,AE$11))</f>
        <v>8.9271014972175746E-4</v>
      </c>
      <c r="AF22" s="41">
        <f>_xlfn.COVARIANCE.S(INDEX('Variance covariance Matrix'!$B$4:$AE$123,,$D22), INDEX('Variance covariance Matrix'!$B$4:$AE$123,,AF$11))</f>
        <v>1.9216898856124723E-3</v>
      </c>
      <c r="AG22" s="41">
        <f>_xlfn.COVARIANCE.S(INDEX('Variance covariance Matrix'!$B$4:$AE$123,,$D22), INDEX('Variance covariance Matrix'!$B$4:$AE$123,,AG$11))</f>
        <v>9.2864745900468734E-4</v>
      </c>
      <c r="AH22" s="41">
        <f>_xlfn.COVARIANCE.S(INDEX('Variance covariance Matrix'!$B$4:$AE$123,,$D22), INDEX('Variance covariance Matrix'!$B$4:$AE$123,,AH$11))</f>
        <v>-1.6550129626911813E-4</v>
      </c>
    </row>
    <row r="23" spans="2:34" x14ac:dyDescent="0.25">
      <c r="B23" s="11"/>
      <c r="C23" s="30" t="str">
        <v>NATWEST GROUP</v>
      </c>
      <c r="D23" s="48">
        <f t="shared" si="1"/>
        <v>12</v>
      </c>
      <c r="E23" s="41">
        <f>_xlfn.COVARIANCE.S(INDEX('Variance covariance Matrix'!$B$4:$AE$123,,$D23), INDEX('Variance covariance Matrix'!$B$4:$AE$123,,E$11))</f>
        <v>5.4403288112746248E-6</v>
      </c>
      <c r="F23" s="41">
        <f>_xlfn.COVARIANCE.S(INDEX('Variance covariance Matrix'!$B$4:$AE$123,,$D23), INDEX('Variance covariance Matrix'!$B$4:$AE$123,,F$11))</f>
        <v>3.3857183876283463E-3</v>
      </c>
      <c r="G23" s="41">
        <f>_xlfn.COVARIANCE.S(INDEX('Variance covariance Matrix'!$B$4:$AE$123,,$D23), INDEX('Variance covariance Matrix'!$B$4:$AE$123,,G$11))</f>
        <v>4.83407940930892E-4</v>
      </c>
      <c r="H23" s="41">
        <f>_xlfn.COVARIANCE.S(INDEX('Variance covariance Matrix'!$B$4:$AE$123,,$D23), INDEX('Variance covariance Matrix'!$B$4:$AE$123,,H$11))</f>
        <v>6.9326265169601024E-4</v>
      </c>
      <c r="I23" s="41">
        <f>_xlfn.COVARIANCE.S(INDEX('Variance covariance Matrix'!$B$4:$AE$123,,$D23), INDEX('Variance covariance Matrix'!$B$4:$AE$123,,I$11))</f>
        <v>2.5248721414953971E-3</v>
      </c>
      <c r="J23" s="41">
        <f>_xlfn.COVARIANCE.S(INDEX('Variance covariance Matrix'!$B$4:$AE$123,,$D23), INDEX('Variance covariance Matrix'!$B$4:$AE$123,,J$11))</f>
        <v>2.3431067521069607E-3</v>
      </c>
      <c r="K23" s="41">
        <f>_xlfn.COVARIANCE.S(INDEX('Variance covariance Matrix'!$B$4:$AE$123,,$D23), INDEX('Variance covariance Matrix'!$B$4:$AE$123,,K$11))</f>
        <v>2.7243106509307552E-3</v>
      </c>
      <c r="L23" s="41">
        <f>_xlfn.COVARIANCE.S(INDEX('Variance covariance Matrix'!$B$4:$AE$123,,$D23), INDEX('Variance covariance Matrix'!$B$4:$AE$123,,L$11))</f>
        <v>4.7098472384462763E-3</v>
      </c>
      <c r="M23" s="41">
        <f>_xlfn.COVARIANCE.S(INDEX('Variance covariance Matrix'!$B$4:$AE$123,,$D23), INDEX('Variance covariance Matrix'!$B$4:$AE$123,,M$11))</f>
        <v>5.9717806713487651E-3</v>
      </c>
      <c r="N23" s="41">
        <f>_xlfn.COVARIANCE.S(INDEX('Variance covariance Matrix'!$B$4:$AE$123,,$D23), INDEX('Variance covariance Matrix'!$B$4:$AE$123,,N$11))</f>
        <v>4.8879051047375031E-3</v>
      </c>
      <c r="O23" s="41">
        <f>_xlfn.COVARIANCE.S(INDEX('Variance covariance Matrix'!$B$4:$AE$123,,$D23), INDEX('Variance covariance Matrix'!$B$4:$AE$123,,O$11))</f>
        <v>3.1123848065434508E-4</v>
      </c>
      <c r="P23" s="41">
        <f>_xlfn.COVARIANCE.S(INDEX('Variance covariance Matrix'!$B$4:$AE$123,,$D23), INDEX('Variance covariance Matrix'!$B$4:$AE$123,,P$11))</f>
        <v>8.4340679108660718E-3</v>
      </c>
      <c r="Q23" s="41">
        <f>_xlfn.COVARIANCE.S(INDEX('Variance covariance Matrix'!$B$4:$AE$123,,$D23), INDEX('Variance covariance Matrix'!$B$4:$AE$123,,Q$11))</f>
        <v>3.9309285003661853E-3</v>
      </c>
      <c r="R23" s="41">
        <f>_xlfn.COVARIANCE.S(INDEX('Variance covariance Matrix'!$B$4:$AE$123,,$D23), INDEX('Variance covariance Matrix'!$B$4:$AE$123,,R$11))</f>
        <v>4.6845343144017249E-3</v>
      </c>
      <c r="S23" s="41">
        <f>_xlfn.COVARIANCE.S(INDEX('Variance covariance Matrix'!$B$4:$AE$123,,$D23), INDEX('Variance covariance Matrix'!$B$4:$AE$123,,S$11))</f>
        <v>4.1161760945276991E-3</v>
      </c>
      <c r="T23" s="41">
        <f>_xlfn.COVARIANCE.S(INDEX('Variance covariance Matrix'!$B$4:$AE$123,,$D23), INDEX('Variance covariance Matrix'!$B$4:$AE$123,,T$11))</f>
        <v>1.0263591521658009E-3</v>
      </c>
      <c r="U23" s="41">
        <f>_xlfn.COVARIANCE.S(INDEX('Variance covariance Matrix'!$B$4:$AE$123,,$D23), INDEX('Variance covariance Matrix'!$B$4:$AE$123,,U$11))</f>
        <v>2.4139741164962815E-3</v>
      </c>
      <c r="V23" s="41">
        <f>_xlfn.COVARIANCE.S(INDEX('Variance covariance Matrix'!$B$4:$AE$123,,$D23), INDEX('Variance covariance Matrix'!$B$4:$AE$123,,V$11))</f>
        <v>1.2544390337310104E-3</v>
      </c>
      <c r="W23" s="41">
        <f>_xlfn.COVARIANCE.S(INDEX('Variance covariance Matrix'!$B$4:$AE$123,,$D23), INDEX('Variance covariance Matrix'!$B$4:$AE$123,,W$11))</f>
        <v>5.5633325411280276E-3</v>
      </c>
      <c r="X23" s="41">
        <f>_xlfn.COVARIANCE.S(INDEX('Variance covariance Matrix'!$B$4:$AE$123,,$D23), INDEX('Variance covariance Matrix'!$B$4:$AE$123,,X$11))</f>
        <v>1.9167763808691806E-3</v>
      </c>
      <c r="Y23" s="41">
        <f>_xlfn.COVARIANCE.S(INDEX('Variance covariance Matrix'!$B$4:$AE$123,,$D23), INDEX('Variance covariance Matrix'!$B$4:$AE$123,,Y$11))</f>
        <v>3.5084451983998493E-3</v>
      </c>
      <c r="Z23" s="41">
        <f>_xlfn.COVARIANCE.S(INDEX('Variance covariance Matrix'!$B$4:$AE$123,,$D23), INDEX('Variance covariance Matrix'!$B$4:$AE$123,,Z$11))</f>
        <v>1.9375278160900795E-3</v>
      </c>
      <c r="AA23" s="41">
        <f>_xlfn.COVARIANCE.S(INDEX('Variance covariance Matrix'!$B$4:$AE$123,,$D23), INDEX('Variance covariance Matrix'!$B$4:$AE$123,,AA$11))</f>
        <v>1.6929795947134821E-3</v>
      </c>
      <c r="AB23" s="41">
        <f>_xlfn.COVARIANCE.S(INDEX('Variance covariance Matrix'!$B$4:$AE$123,,$D23), INDEX('Variance covariance Matrix'!$B$4:$AE$123,,AB$11))</f>
        <v>3.8982063021894818E-3</v>
      </c>
      <c r="AC23" s="41">
        <f>_xlfn.COVARIANCE.S(INDEX('Variance covariance Matrix'!$B$4:$AE$123,,$D23), INDEX('Variance covariance Matrix'!$B$4:$AE$123,,AC$11))</f>
        <v>6.210344415562786E-3</v>
      </c>
      <c r="AD23" s="41">
        <f>_xlfn.COVARIANCE.S(INDEX('Variance covariance Matrix'!$B$4:$AE$123,,$D23), INDEX('Variance covariance Matrix'!$B$4:$AE$123,,AD$11))</f>
        <v>5.5931436383695546E-4</v>
      </c>
      <c r="AE23" s="41">
        <f>_xlfn.COVARIANCE.S(INDEX('Variance covariance Matrix'!$B$4:$AE$123,,$D23), INDEX('Variance covariance Matrix'!$B$4:$AE$123,,AE$11))</f>
        <v>-6.3869664541682221E-4</v>
      </c>
      <c r="AF23" s="41">
        <f>_xlfn.COVARIANCE.S(INDEX('Variance covariance Matrix'!$B$4:$AE$123,,$D23), INDEX('Variance covariance Matrix'!$B$4:$AE$123,,AF$11))</f>
        <v>5.228995173942894E-5</v>
      </c>
      <c r="AG23" s="41">
        <f>_xlfn.COVARIANCE.S(INDEX('Variance covariance Matrix'!$B$4:$AE$123,,$D23), INDEX('Variance covariance Matrix'!$B$4:$AE$123,,AG$11))</f>
        <v>1.5369895289640736E-3</v>
      </c>
      <c r="AH23" s="41">
        <f>_xlfn.COVARIANCE.S(INDEX('Variance covariance Matrix'!$B$4:$AE$123,,$D23), INDEX('Variance covariance Matrix'!$B$4:$AE$123,,AH$11))</f>
        <v>4.0365349845358387E-3</v>
      </c>
    </row>
    <row r="24" spans="2:34" x14ac:dyDescent="0.25">
      <c r="B24" s="11"/>
      <c r="C24" s="30" t="str">
        <v xml:space="preserve">NEXT </v>
      </c>
      <c r="D24" s="48">
        <f t="shared" si="1"/>
        <v>13</v>
      </c>
      <c r="E24" s="41">
        <f>_xlfn.COVARIANCE.S(INDEX('Variance covariance Matrix'!$B$4:$AE$123,,$D24), INDEX('Variance covariance Matrix'!$B$4:$AE$123,,E$11))</f>
        <v>7.1040134194181887E-4</v>
      </c>
      <c r="F24" s="41">
        <f>_xlfn.COVARIANCE.S(INDEX('Variance covariance Matrix'!$B$4:$AE$123,,$D24), INDEX('Variance covariance Matrix'!$B$4:$AE$123,,F$11))</f>
        <v>2.3366230815632756E-3</v>
      </c>
      <c r="G24" s="41">
        <f>_xlfn.COVARIANCE.S(INDEX('Variance covariance Matrix'!$B$4:$AE$123,,$D24), INDEX('Variance covariance Matrix'!$B$4:$AE$123,,G$11))</f>
        <v>1.3672465189945144E-3</v>
      </c>
      <c r="H24" s="41">
        <f>_xlfn.COVARIANCE.S(INDEX('Variance covariance Matrix'!$B$4:$AE$123,,$D24), INDEX('Variance covariance Matrix'!$B$4:$AE$123,,H$11))</f>
        <v>9.0417140828454468E-4</v>
      </c>
      <c r="I24" s="41">
        <f>_xlfn.COVARIANCE.S(INDEX('Variance covariance Matrix'!$B$4:$AE$123,,$D24), INDEX('Variance covariance Matrix'!$B$4:$AE$123,,I$11))</f>
        <v>2.1167844165509205E-3</v>
      </c>
      <c r="J24" s="41">
        <f>_xlfn.COVARIANCE.S(INDEX('Variance covariance Matrix'!$B$4:$AE$123,,$D24), INDEX('Variance covariance Matrix'!$B$4:$AE$123,,J$11))</f>
        <v>2.6698433462199207E-3</v>
      </c>
      <c r="K24" s="41">
        <f>_xlfn.COVARIANCE.S(INDEX('Variance covariance Matrix'!$B$4:$AE$123,,$D24), INDEX('Variance covariance Matrix'!$B$4:$AE$123,,K$11))</f>
        <v>3.0619910275526746E-3</v>
      </c>
      <c r="L24" s="41">
        <f>_xlfn.COVARIANCE.S(INDEX('Variance covariance Matrix'!$B$4:$AE$123,,$D24), INDEX('Variance covariance Matrix'!$B$4:$AE$123,,L$11))</f>
        <v>3.3710355879844347E-3</v>
      </c>
      <c r="M24" s="41">
        <f>_xlfn.COVARIANCE.S(INDEX('Variance covariance Matrix'!$B$4:$AE$123,,$D24), INDEX('Variance covariance Matrix'!$B$4:$AE$123,,M$11))</f>
        <v>3.5223977980122037E-3</v>
      </c>
      <c r="N24" s="41">
        <f>_xlfn.COVARIANCE.S(INDEX('Variance covariance Matrix'!$B$4:$AE$123,,$D24), INDEX('Variance covariance Matrix'!$B$4:$AE$123,,N$11))</f>
        <v>5.2986706073138374E-3</v>
      </c>
      <c r="O24" s="41">
        <f>_xlfn.COVARIANCE.S(INDEX('Variance covariance Matrix'!$B$4:$AE$123,,$D24), INDEX('Variance covariance Matrix'!$B$4:$AE$123,,O$11))</f>
        <v>6.8286407826559457E-4</v>
      </c>
      <c r="P24" s="41">
        <f>_xlfn.COVARIANCE.S(INDEX('Variance covariance Matrix'!$B$4:$AE$123,,$D24), INDEX('Variance covariance Matrix'!$B$4:$AE$123,,P$11))</f>
        <v>3.9309285003661853E-3</v>
      </c>
      <c r="Q24" s="41">
        <f>_xlfn.COVARIANCE.S(INDEX('Variance covariance Matrix'!$B$4:$AE$123,,$D24), INDEX('Variance covariance Matrix'!$B$4:$AE$123,,Q$11))</f>
        <v>7.692747493251076E-3</v>
      </c>
      <c r="R24" s="41">
        <f>_xlfn.COVARIANCE.S(INDEX('Variance covariance Matrix'!$B$4:$AE$123,,$D24), INDEX('Variance covariance Matrix'!$B$4:$AE$123,,R$11))</f>
        <v>3.8907575289995277E-3</v>
      </c>
      <c r="S24" s="41">
        <f>_xlfn.COVARIANCE.S(INDEX('Variance covariance Matrix'!$B$4:$AE$123,,$D24), INDEX('Variance covariance Matrix'!$B$4:$AE$123,,S$11))</f>
        <v>2.7318110105434383E-3</v>
      </c>
      <c r="T24" s="41">
        <f>_xlfn.COVARIANCE.S(INDEX('Variance covariance Matrix'!$B$4:$AE$123,,$D24), INDEX('Variance covariance Matrix'!$B$4:$AE$123,,T$11))</f>
        <v>1.462034159476793E-3</v>
      </c>
      <c r="U24" s="41">
        <f>_xlfn.COVARIANCE.S(INDEX('Variance covariance Matrix'!$B$4:$AE$123,,$D24), INDEX('Variance covariance Matrix'!$B$4:$AE$123,,U$11))</f>
        <v>3.1264610878491699E-3</v>
      </c>
      <c r="V24" s="41">
        <f>_xlfn.COVARIANCE.S(INDEX('Variance covariance Matrix'!$B$4:$AE$123,,$D24), INDEX('Variance covariance Matrix'!$B$4:$AE$123,,V$11))</f>
        <v>4.9034396225084364E-4</v>
      </c>
      <c r="W24" s="41">
        <f>_xlfn.COVARIANCE.S(INDEX('Variance covariance Matrix'!$B$4:$AE$123,,$D24), INDEX('Variance covariance Matrix'!$B$4:$AE$123,,W$11))</f>
        <v>3.4103896174121824E-3</v>
      </c>
      <c r="X24" s="41">
        <f>_xlfn.COVARIANCE.S(INDEX('Variance covariance Matrix'!$B$4:$AE$123,,$D24), INDEX('Variance covariance Matrix'!$B$4:$AE$123,,X$11))</f>
        <v>1.8705075013092912E-3</v>
      </c>
      <c r="Y24" s="41">
        <f>_xlfn.COVARIANCE.S(INDEX('Variance covariance Matrix'!$B$4:$AE$123,,$D24), INDEX('Variance covariance Matrix'!$B$4:$AE$123,,Y$11))</f>
        <v>3.0065001343420384E-3</v>
      </c>
      <c r="Z24" s="41">
        <f>_xlfn.COVARIANCE.S(INDEX('Variance covariance Matrix'!$B$4:$AE$123,,$D24), INDEX('Variance covariance Matrix'!$B$4:$AE$123,,Z$11))</f>
        <v>1.1537018185544263E-3</v>
      </c>
      <c r="AA24" s="41">
        <f>_xlfn.COVARIANCE.S(INDEX('Variance covariance Matrix'!$B$4:$AE$123,,$D24), INDEX('Variance covariance Matrix'!$B$4:$AE$123,,AA$11))</f>
        <v>1.787125517662783E-3</v>
      </c>
      <c r="AB24" s="41">
        <f>_xlfn.COVARIANCE.S(INDEX('Variance covariance Matrix'!$B$4:$AE$123,,$D24), INDEX('Variance covariance Matrix'!$B$4:$AE$123,,AB$11))</f>
        <v>1.1859776312286756E-3</v>
      </c>
      <c r="AC24" s="41">
        <f>_xlfn.COVARIANCE.S(INDEX('Variance covariance Matrix'!$B$4:$AE$123,,$D24), INDEX('Variance covariance Matrix'!$B$4:$AE$123,,AC$11))</f>
        <v>4.5862427439976429E-3</v>
      </c>
      <c r="AD24" s="41">
        <f>_xlfn.COVARIANCE.S(INDEX('Variance covariance Matrix'!$B$4:$AE$123,,$D24), INDEX('Variance covariance Matrix'!$B$4:$AE$123,,AD$11))</f>
        <v>1.9896649214365663E-3</v>
      </c>
      <c r="AE24" s="41">
        <f>_xlfn.COVARIANCE.S(INDEX('Variance covariance Matrix'!$B$4:$AE$123,,$D24), INDEX('Variance covariance Matrix'!$B$4:$AE$123,,AE$11))</f>
        <v>6.9629656804701232E-4</v>
      </c>
      <c r="AF24" s="41">
        <f>_xlfn.COVARIANCE.S(INDEX('Variance covariance Matrix'!$B$4:$AE$123,,$D24), INDEX('Variance covariance Matrix'!$B$4:$AE$123,,AF$11))</f>
        <v>9.659823632161233E-4</v>
      </c>
      <c r="AG24" s="41">
        <f>_xlfn.COVARIANCE.S(INDEX('Variance covariance Matrix'!$B$4:$AE$123,,$D24), INDEX('Variance covariance Matrix'!$B$4:$AE$123,,AG$11))</f>
        <v>1.4641294248110902E-3</v>
      </c>
      <c r="AH24" s="41">
        <f>_xlfn.COVARIANCE.S(INDEX('Variance covariance Matrix'!$B$4:$AE$123,,$D24), INDEX('Variance covariance Matrix'!$B$4:$AE$123,,AH$11))</f>
        <v>2.5600182295948326E-3</v>
      </c>
    </row>
    <row r="25" spans="2:34" x14ac:dyDescent="0.25">
      <c r="C25" s="30" t="str">
        <v>PERSIMMON</v>
      </c>
      <c r="D25" s="48">
        <f t="shared" si="1"/>
        <v>14</v>
      </c>
      <c r="E25" s="41">
        <f>_xlfn.COVARIANCE.S(INDEX('Variance covariance Matrix'!$B$4:$AE$123,,$D25), INDEX('Variance covariance Matrix'!$B$4:$AE$123,,E$11))</f>
        <v>-1.7696477403761709E-4</v>
      </c>
      <c r="F25" s="41">
        <f>_xlfn.COVARIANCE.S(INDEX('Variance covariance Matrix'!$B$4:$AE$123,,$D25), INDEX('Variance covariance Matrix'!$B$4:$AE$123,,F$11))</f>
        <v>2.3683551398010977E-3</v>
      </c>
      <c r="G25" s="41">
        <f>_xlfn.COVARIANCE.S(INDEX('Variance covariance Matrix'!$B$4:$AE$123,,$D25), INDEX('Variance covariance Matrix'!$B$4:$AE$123,,G$11))</f>
        <v>9.7392672255360762E-4</v>
      </c>
      <c r="H25" s="41">
        <f>_xlfn.COVARIANCE.S(INDEX('Variance covariance Matrix'!$B$4:$AE$123,,$D25), INDEX('Variance covariance Matrix'!$B$4:$AE$123,,H$11))</f>
        <v>9.7493417654453496E-4</v>
      </c>
      <c r="I25" s="41">
        <f>_xlfn.COVARIANCE.S(INDEX('Variance covariance Matrix'!$B$4:$AE$123,,$D25), INDEX('Variance covariance Matrix'!$B$4:$AE$123,,I$11))</f>
        <v>2.3494336092345748E-3</v>
      </c>
      <c r="J25" s="41">
        <f>_xlfn.COVARIANCE.S(INDEX('Variance covariance Matrix'!$B$4:$AE$123,,$D25), INDEX('Variance covariance Matrix'!$B$4:$AE$123,,J$11))</f>
        <v>2.2527660686284833E-3</v>
      </c>
      <c r="K25" s="41">
        <f>_xlfn.COVARIANCE.S(INDEX('Variance covariance Matrix'!$B$4:$AE$123,,$D25), INDEX('Variance covariance Matrix'!$B$4:$AE$123,,K$11))</f>
        <v>3.6283718546855255E-3</v>
      </c>
      <c r="L25" s="41">
        <f>_xlfn.COVARIANCE.S(INDEX('Variance covariance Matrix'!$B$4:$AE$123,,$D25), INDEX('Variance covariance Matrix'!$B$4:$AE$123,,L$11))</f>
        <v>4.172273828483032E-3</v>
      </c>
      <c r="M25" s="41">
        <f>_xlfn.COVARIANCE.S(INDEX('Variance covariance Matrix'!$B$4:$AE$123,,$D25), INDEX('Variance covariance Matrix'!$B$4:$AE$123,,M$11))</f>
        <v>4.2318090676628272E-3</v>
      </c>
      <c r="N25" s="41">
        <f>_xlfn.COVARIANCE.S(INDEX('Variance covariance Matrix'!$B$4:$AE$123,,$D25), INDEX('Variance covariance Matrix'!$B$4:$AE$123,,N$11))</f>
        <v>4.483356240704766E-3</v>
      </c>
      <c r="O25" s="41">
        <f>_xlfn.COVARIANCE.S(INDEX('Variance covariance Matrix'!$B$4:$AE$123,,$D25), INDEX('Variance covariance Matrix'!$B$4:$AE$123,,O$11))</f>
        <v>9.142967564777847E-4</v>
      </c>
      <c r="P25" s="41">
        <f>_xlfn.COVARIANCE.S(INDEX('Variance covariance Matrix'!$B$4:$AE$123,,$D25), INDEX('Variance covariance Matrix'!$B$4:$AE$123,,P$11))</f>
        <v>4.6845343144017249E-3</v>
      </c>
      <c r="Q25" s="41">
        <f>_xlfn.COVARIANCE.S(INDEX('Variance covariance Matrix'!$B$4:$AE$123,,$D25), INDEX('Variance covariance Matrix'!$B$4:$AE$123,,Q$11))</f>
        <v>3.8907575289995277E-3</v>
      </c>
      <c r="R25" s="41">
        <f>_xlfn.COVARIANCE.S(INDEX('Variance covariance Matrix'!$B$4:$AE$123,,$D25), INDEX('Variance covariance Matrix'!$B$4:$AE$123,,R$11))</f>
        <v>8.6566079815013821E-3</v>
      </c>
      <c r="S25" s="41">
        <f>_xlfn.COVARIANCE.S(INDEX('Variance covariance Matrix'!$B$4:$AE$123,,$D25), INDEX('Variance covariance Matrix'!$B$4:$AE$123,,S$11))</f>
        <v>3.1612856045384221E-3</v>
      </c>
      <c r="T25" s="41">
        <f>_xlfn.COVARIANCE.S(INDEX('Variance covariance Matrix'!$B$4:$AE$123,,$D25), INDEX('Variance covariance Matrix'!$B$4:$AE$123,,T$11))</f>
        <v>2.0018786167092552E-3</v>
      </c>
      <c r="U25" s="41">
        <f>_xlfn.COVARIANCE.S(INDEX('Variance covariance Matrix'!$B$4:$AE$123,,$D25), INDEX('Variance covariance Matrix'!$B$4:$AE$123,,U$11))</f>
        <v>4.0529373485271693E-3</v>
      </c>
      <c r="V25" s="41">
        <f>_xlfn.COVARIANCE.S(INDEX('Variance covariance Matrix'!$B$4:$AE$123,,$D25), INDEX('Variance covariance Matrix'!$B$4:$AE$123,,V$11))</f>
        <v>6.2937565123590727E-4</v>
      </c>
      <c r="W25" s="41">
        <f>_xlfn.COVARIANCE.S(INDEX('Variance covariance Matrix'!$B$4:$AE$123,,$D25), INDEX('Variance covariance Matrix'!$B$4:$AE$123,,W$11))</f>
        <v>3.181369131896108E-3</v>
      </c>
      <c r="X25" s="41">
        <f>_xlfn.COVARIANCE.S(INDEX('Variance covariance Matrix'!$B$4:$AE$123,,$D25), INDEX('Variance covariance Matrix'!$B$4:$AE$123,,X$11))</f>
        <v>1.7047804984073477E-3</v>
      </c>
      <c r="Y25" s="41">
        <f>_xlfn.COVARIANCE.S(INDEX('Variance covariance Matrix'!$B$4:$AE$123,,$D25), INDEX('Variance covariance Matrix'!$B$4:$AE$123,,Y$11))</f>
        <v>3.8476791133394486E-3</v>
      </c>
      <c r="Z25" s="41">
        <f>_xlfn.COVARIANCE.S(INDEX('Variance covariance Matrix'!$B$4:$AE$123,,$D25), INDEX('Variance covariance Matrix'!$B$4:$AE$123,,Z$11))</f>
        <v>-2.9346018918377216E-4</v>
      </c>
      <c r="AA25" s="41">
        <f>_xlfn.COVARIANCE.S(INDEX('Variance covariance Matrix'!$B$4:$AE$123,,$D25), INDEX('Variance covariance Matrix'!$B$4:$AE$123,,AA$11))</f>
        <v>1.9596861499971011E-3</v>
      </c>
      <c r="AB25" s="41">
        <f>_xlfn.COVARIANCE.S(INDEX('Variance covariance Matrix'!$B$4:$AE$123,,$D25), INDEX('Variance covariance Matrix'!$B$4:$AE$123,,AB$11))</f>
        <v>1.3434234833112472E-3</v>
      </c>
      <c r="AC25" s="41">
        <f>_xlfn.COVARIANCE.S(INDEX('Variance covariance Matrix'!$B$4:$AE$123,,$D25), INDEX('Variance covariance Matrix'!$B$4:$AE$123,,AC$11))</f>
        <v>8.1324153107840934E-3</v>
      </c>
      <c r="AD25" s="41">
        <f>_xlfn.COVARIANCE.S(INDEX('Variance covariance Matrix'!$B$4:$AE$123,,$D25), INDEX('Variance covariance Matrix'!$B$4:$AE$123,,AD$11))</f>
        <v>1.3015930382623427E-3</v>
      </c>
      <c r="AE25" s="41">
        <f>_xlfn.COVARIANCE.S(INDEX('Variance covariance Matrix'!$B$4:$AE$123,,$D25), INDEX('Variance covariance Matrix'!$B$4:$AE$123,,AE$11))</f>
        <v>1.8596936871442447E-4</v>
      </c>
      <c r="AF25" s="41">
        <f>_xlfn.COVARIANCE.S(INDEX('Variance covariance Matrix'!$B$4:$AE$123,,$D25), INDEX('Variance covariance Matrix'!$B$4:$AE$123,,AF$11))</f>
        <v>1.2500501944759062E-3</v>
      </c>
      <c r="AG25" s="41">
        <f>_xlfn.COVARIANCE.S(INDEX('Variance covariance Matrix'!$B$4:$AE$123,,$D25), INDEX('Variance covariance Matrix'!$B$4:$AE$123,,AG$11))</f>
        <v>1.7280855284098268E-3</v>
      </c>
      <c r="AH25" s="41">
        <f>_xlfn.COVARIANCE.S(INDEX('Variance covariance Matrix'!$B$4:$AE$123,,$D25), INDEX('Variance covariance Matrix'!$B$4:$AE$123,,AH$11))</f>
        <v>3.2955243613249233E-3</v>
      </c>
    </row>
    <row r="26" spans="2:34" x14ac:dyDescent="0.25">
      <c r="C26" s="30" t="str">
        <v>PRUDENTIAL</v>
      </c>
      <c r="D26" s="48">
        <f t="shared" si="1"/>
        <v>15</v>
      </c>
      <c r="E26" s="41">
        <f>_xlfn.COVARIANCE.S(INDEX('Variance covariance Matrix'!$B$4:$AE$123,,$D26), INDEX('Variance covariance Matrix'!$B$4:$AE$123,,E$11))</f>
        <v>2.2452391560872249E-4</v>
      </c>
      <c r="F26" s="41">
        <f>_xlfn.COVARIANCE.S(INDEX('Variance covariance Matrix'!$B$4:$AE$123,,$D26), INDEX('Variance covariance Matrix'!$B$4:$AE$123,,F$11))</f>
        <v>3.1694566292389502E-3</v>
      </c>
      <c r="G26" s="41">
        <f>_xlfn.COVARIANCE.S(INDEX('Variance covariance Matrix'!$B$4:$AE$123,,$D26), INDEX('Variance covariance Matrix'!$B$4:$AE$123,,G$11))</f>
        <v>1.4141558567901085E-3</v>
      </c>
      <c r="H26" s="41">
        <f>_xlfn.COVARIANCE.S(INDEX('Variance covariance Matrix'!$B$4:$AE$123,,$D26), INDEX('Variance covariance Matrix'!$B$4:$AE$123,,H$11))</f>
        <v>8.7629117597762057E-4</v>
      </c>
      <c r="I26" s="41">
        <f>_xlfn.COVARIANCE.S(INDEX('Variance covariance Matrix'!$B$4:$AE$123,,$D26), INDEX('Variance covariance Matrix'!$B$4:$AE$123,,I$11))</f>
        <v>2.1235402170741713E-3</v>
      </c>
      <c r="J26" s="41">
        <f>_xlfn.COVARIANCE.S(INDEX('Variance covariance Matrix'!$B$4:$AE$123,,$D26), INDEX('Variance covariance Matrix'!$B$4:$AE$123,,J$11))</f>
        <v>2.313022776872297E-3</v>
      </c>
      <c r="K26" s="41">
        <f>_xlfn.COVARIANCE.S(INDEX('Variance covariance Matrix'!$B$4:$AE$123,,$D26), INDEX('Variance covariance Matrix'!$B$4:$AE$123,,K$11))</f>
        <v>2.441204127049484E-3</v>
      </c>
      <c r="L26" s="41">
        <f>_xlfn.COVARIANCE.S(INDEX('Variance covariance Matrix'!$B$4:$AE$123,,$D26), INDEX('Variance covariance Matrix'!$B$4:$AE$123,,L$11))</f>
        <v>4.2066878588409894E-3</v>
      </c>
      <c r="M26" s="41">
        <f>_xlfn.COVARIANCE.S(INDEX('Variance covariance Matrix'!$B$4:$AE$123,,$D26), INDEX('Variance covariance Matrix'!$B$4:$AE$123,,M$11))</f>
        <v>3.7170066810301699E-3</v>
      </c>
      <c r="N26" s="41">
        <f>_xlfn.COVARIANCE.S(INDEX('Variance covariance Matrix'!$B$4:$AE$123,,$D26), INDEX('Variance covariance Matrix'!$B$4:$AE$123,,N$11))</f>
        <v>3.7164864970795457E-3</v>
      </c>
      <c r="O26" s="41">
        <f>_xlfn.COVARIANCE.S(INDEX('Variance covariance Matrix'!$B$4:$AE$123,,$D26), INDEX('Variance covariance Matrix'!$B$4:$AE$123,,O$11))</f>
        <v>4.7103082535325585E-5</v>
      </c>
      <c r="P26" s="41">
        <f>_xlfn.COVARIANCE.S(INDEX('Variance covariance Matrix'!$B$4:$AE$123,,$D26), INDEX('Variance covariance Matrix'!$B$4:$AE$123,,P$11))</f>
        <v>4.1161760945276991E-3</v>
      </c>
      <c r="Q26" s="41">
        <f>_xlfn.COVARIANCE.S(INDEX('Variance covariance Matrix'!$B$4:$AE$123,,$D26), INDEX('Variance covariance Matrix'!$B$4:$AE$123,,Q$11))</f>
        <v>2.7318110105434383E-3</v>
      </c>
      <c r="R26" s="41">
        <f>_xlfn.COVARIANCE.S(INDEX('Variance covariance Matrix'!$B$4:$AE$123,,$D26), INDEX('Variance covariance Matrix'!$B$4:$AE$123,,R$11))</f>
        <v>3.1612856045384221E-3</v>
      </c>
      <c r="S26" s="41">
        <f>_xlfn.COVARIANCE.S(INDEX('Variance covariance Matrix'!$B$4:$AE$123,,$D26), INDEX('Variance covariance Matrix'!$B$4:$AE$123,,S$11))</f>
        <v>6.6651914998552874E-3</v>
      </c>
      <c r="T26" s="41">
        <f>_xlfn.COVARIANCE.S(INDEX('Variance covariance Matrix'!$B$4:$AE$123,,$D26), INDEX('Variance covariance Matrix'!$B$4:$AE$123,,T$11))</f>
        <v>3.6670740857013776E-4</v>
      </c>
      <c r="U26" s="41">
        <f>_xlfn.COVARIANCE.S(INDEX('Variance covariance Matrix'!$B$4:$AE$123,,$D26), INDEX('Variance covariance Matrix'!$B$4:$AE$123,,U$11))</f>
        <v>1.4539261450490033E-3</v>
      </c>
      <c r="V26" s="41">
        <f>_xlfn.COVARIANCE.S(INDEX('Variance covariance Matrix'!$B$4:$AE$123,,$D26), INDEX('Variance covariance Matrix'!$B$4:$AE$123,,V$11))</f>
        <v>1.7646654261005328E-3</v>
      </c>
      <c r="W26" s="41">
        <f>_xlfn.COVARIANCE.S(INDEX('Variance covariance Matrix'!$B$4:$AE$123,,$D26), INDEX('Variance covariance Matrix'!$B$4:$AE$123,,W$11))</f>
        <v>3.1823016099966836E-3</v>
      </c>
      <c r="X26" s="41">
        <f>_xlfn.COVARIANCE.S(INDEX('Variance covariance Matrix'!$B$4:$AE$123,,$D26), INDEX('Variance covariance Matrix'!$B$4:$AE$123,,X$11))</f>
        <v>1.3183109821102304E-3</v>
      </c>
      <c r="Y26" s="41">
        <f>_xlfn.COVARIANCE.S(INDEX('Variance covariance Matrix'!$B$4:$AE$123,,$D26), INDEX('Variance covariance Matrix'!$B$4:$AE$123,,Y$11))</f>
        <v>3.5373863107119115E-3</v>
      </c>
      <c r="Z26" s="41">
        <f>_xlfn.COVARIANCE.S(INDEX('Variance covariance Matrix'!$B$4:$AE$123,,$D26), INDEX('Variance covariance Matrix'!$B$4:$AE$123,,Z$11))</f>
        <v>1.507373131333352E-3</v>
      </c>
      <c r="AA26" s="41">
        <f>_xlfn.COVARIANCE.S(INDEX('Variance covariance Matrix'!$B$4:$AE$123,,$D26), INDEX('Variance covariance Matrix'!$B$4:$AE$123,,AA$11))</f>
        <v>1.4531231191878221E-3</v>
      </c>
      <c r="AB26" s="41">
        <f>_xlfn.COVARIANCE.S(INDEX('Variance covariance Matrix'!$B$4:$AE$123,,$D26), INDEX('Variance covariance Matrix'!$B$4:$AE$123,,AB$11))</f>
        <v>3.7765033493135317E-3</v>
      </c>
      <c r="AC26" s="41">
        <f>_xlfn.COVARIANCE.S(INDEX('Variance covariance Matrix'!$B$4:$AE$123,,$D26), INDEX('Variance covariance Matrix'!$B$4:$AE$123,,AC$11))</f>
        <v>4.8047655703127847E-3</v>
      </c>
      <c r="AD26" s="41">
        <f>_xlfn.COVARIANCE.S(INDEX('Variance covariance Matrix'!$B$4:$AE$123,,$D26), INDEX('Variance covariance Matrix'!$B$4:$AE$123,,AD$11))</f>
        <v>1.2004265132474106E-3</v>
      </c>
      <c r="AE26" s="41">
        <f>_xlfn.COVARIANCE.S(INDEX('Variance covariance Matrix'!$B$4:$AE$123,,$D26), INDEX('Variance covariance Matrix'!$B$4:$AE$123,,AE$11))</f>
        <v>1.5333106136174832E-4</v>
      </c>
      <c r="AF26" s="41">
        <f>_xlfn.COVARIANCE.S(INDEX('Variance covariance Matrix'!$B$4:$AE$123,,$D26), INDEX('Variance covariance Matrix'!$B$4:$AE$123,,AF$11))</f>
        <v>3.8225390643936317E-4</v>
      </c>
      <c r="AG26" s="41">
        <f>_xlfn.COVARIANCE.S(INDEX('Variance covariance Matrix'!$B$4:$AE$123,,$D26), INDEX('Variance covariance Matrix'!$B$4:$AE$123,,AG$11))</f>
        <v>1.4692564525691223E-3</v>
      </c>
      <c r="AH26" s="41">
        <f>_xlfn.COVARIANCE.S(INDEX('Variance covariance Matrix'!$B$4:$AE$123,,$D26), INDEX('Variance covariance Matrix'!$B$4:$AE$123,,AH$11))</f>
        <v>3.0939764244958599E-3</v>
      </c>
    </row>
    <row r="27" spans="2:34" x14ac:dyDescent="0.25">
      <c r="C27" s="30" t="str">
        <v>RENTOKIL INITIAL</v>
      </c>
      <c r="D27" s="48">
        <f t="shared" si="1"/>
        <v>16</v>
      </c>
      <c r="E27" s="41">
        <f>_xlfn.COVARIANCE.S(INDEX('Variance covariance Matrix'!$B$4:$AE$123,,$D27), INDEX('Variance covariance Matrix'!$B$4:$AE$123,,E$11))</f>
        <v>7.8220653914774644E-4</v>
      </c>
      <c r="F27" s="41">
        <f>_xlfn.COVARIANCE.S(INDEX('Variance covariance Matrix'!$B$4:$AE$123,,$D27), INDEX('Variance covariance Matrix'!$B$4:$AE$123,,F$11))</f>
        <v>2.163760975340669E-4</v>
      </c>
      <c r="G27" s="41">
        <f>_xlfn.COVARIANCE.S(INDEX('Variance covariance Matrix'!$B$4:$AE$123,,$D27), INDEX('Variance covariance Matrix'!$B$4:$AE$123,,G$11))</f>
        <v>-1.1984584775884499E-5</v>
      </c>
      <c r="H27" s="41">
        <f>_xlfn.COVARIANCE.S(INDEX('Variance covariance Matrix'!$B$4:$AE$123,,$D27), INDEX('Variance covariance Matrix'!$B$4:$AE$123,,H$11))</f>
        <v>4.32816034251131E-4</v>
      </c>
      <c r="I27" s="41">
        <f>_xlfn.COVARIANCE.S(INDEX('Variance covariance Matrix'!$B$4:$AE$123,,$D27), INDEX('Variance covariance Matrix'!$B$4:$AE$123,,I$11))</f>
        <v>5.5953122480464207E-4</v>
      </c>
      <c r="J27" s="41">
        <f>_xlfn.COVARIANCE.S(INDEX('Variance covariance Matrix'!$B$4:$AE$123,,$D27), INDEX('Variance covariance Matrix'!$B$4:$AE$123,,J$11))</f>
        <v>9.3306625021438933E-4</v>
      </c>
      <c r="K27" s="41">
        <f>_xlfn.COVARIANCE.S(INDEX('Variance covariance Matrix'!$B$4:$AE$123,,$D27), INDEX('Variance covariance Matrix'!$B$4:$AE$123,,K$11))</f>
        <v>1.4679251065529203E-3</v>
      </c>
      <c r="L27" s="41">
        <f>_xlfn.COVARIANCE.S(INDEX('Variance covariance Matrix'!$B$4:$AE$123,,$D27), INDEX('Variance covariance Matrix'!$B$4:$AE$123,,L$11))</f>
        <v>1.037051661715834E-3</v>
      </c>
      <c r="M27" s="41">
        <f>_xlfn.COVARIANCE.S(INDEX('Variance covariance Matrix'!$B$4:$AE$123,,$D27), INDEX('Variance covariance Matrix'!$B$4:$AE$123,,M$11))</f>
        <v>7.3867782954026631E-4</v>
      </c>
      <c r="N27" s="41">
        <f>_xlfn.COVARIANCE.S(INDEX('Variance covariance Matrix'!$B$4:$AE$123,,$D27), INDEX('Variance covariance Matrix'!$B$4:$AE$123,,N$11))</f>
        <v>1.0891909695460991E-3</v>
      </c>
      <c r="O27" s="41">
        <f>_xlfn.COVARIANCE.S(INDEX('Variance covariance Matrix'!$B$4:$AE$123,,$D27), INDEX('Variance covariance Matrix'!$B$4:$AE$123,,O$11))</f>
        <v>9.3431850879562299E-4</v>
      </c>
      <c r="P27" s="41">
        <f>_xlfn.COVARIANCE.S(INDEX('Variance covariance Matrix'!$B$4:$AE$123,,$D27), INDEX('Variance covariance Matrix'!$B$4:$AE$123,,P$11))</f>
        <v>1.0263591521658009E-3</v>
      </c>
      <c r="Q27" s="41">
        <f>_xlfn.COVARIANCE.S(INDEX('Variance covariance Matrix'!$B$4:$AE$123,,$D27), INDEX('Variance covariance Matrix'!$B$4:$AE$123,,Q$11))</f>
        <v>1.462034159476793E-3</v>
      </c>
      <c r="R27" s="41">
        <f>_xlfn.COVARIANCE.S(INDEX('Variance covariance Matrix'!$B$4:$AE$123,,$D27), INDEX('Variance covariance Matrix'!$B$4:$AE$123,,R$11))</f>
        <v>2.0018786167092552E-3</v>
      </c>
      <c r="S27" s="41">
        <f>_xlfn.COVARIANCE.S(INDEX('Variance covariance Matrix'!$B$4:$AE$123,,$D27), INDEX('Variance covariance Matrix'!$B$4:$AE$123,,S$11))</f>
        <v>3.6670740857013776E-4</v>
      </c>
      <c r="T27" s="41">
        <f>_xlfn.COVARIANCE.S(INDEX('Variance covariance Matrix'!$B$4:$AE$123,,$D27), INDEX('Variance covariance Matrix'!$B$4:$AE$123,,T$11))</f>
        <v>4.733225624866097E-3</v>
      </c>
      <c r="U27" s="41">
        <f>_xlfn.COVARIANCE.S(INDEX('Variance covariance Matrix'!$B$4:$AE$123,,$D27), INDEX('Variance covariance Matrix'!$B$4:$AE$123,,U$11))</f>
        <v>2.4904189009338751E-3</v>
      </c>
      <c r="V27" s="41">
        <f>_xlfn.COVARIANCE.S(INDEX('Variance covariance Matrix'!$B$4:$AE$123,,$D27), INDEX('Variance covariance Matrix'!$B$4:$AE$123,,V$11))</f>
        <v>7.9156844506880726E-5</v>
      </c>
      <c r="W27" s="41">
        <f>_xlfn.COVARIANCE.S(INDEX('Variance covariance Matrix'!$B$4:$AE$123,,$D27), INDEX('Variance covariance Matrix'!$B$4:$AE$123,,W$11))</f>
        <v>1.3754788178583451E-3</v>
      </c>
      <c r="X27" s="41">
        <f>_xlfn.COVARIANCE.S(INDEX('Variance covariance Matrix'!$B$4:$AE$123,,$D27), INDEX('Variance covariance Matrix'!$B$4:$AE$123,,X$11))</f>
        <v>5.7109514795759071E-4</v>
      </c>
      <c r="Y27" s="41">
        <f>_xlfn.COVARIANCE.S(INDEX('Variance covariance Matrix'!$B$4:$AE$123,,$D27), INDEX('Variance covariance Matrix'!$B$4:$AE$123,,Y$11))</f>
        <v>1.4404149228594641E-3</v>
      </c>
      <c r="Z27" s="41">
        <f>_xlfn.COVARIANCE.S(INDEX('Variance covariance Matrix'!$B$4:$AE$123,,$D27), INDEX('Variance covariance Matrix'!$B$4:$AE$123,,Z$11))</f>
        <v>-3.2555047843906516E-6</v>
      </c>
      <c r="AA27" s="41">
        <f>_xlfn.COVARIANCE.S(INDEX('Variance covariance Matrix'!$B$4:$AE$123,,$D27), INDEX('Variance covariance Matrix'!$B$4:$AE$123,,AA$11))</f>
        <v>1.1099526470352455E-3</v>
      </c>
      <c r="AB27" s="41">
        <f>_xlfn.COVARIANCE.S(INDEX('Variance covariance Matrix'!$B$4:$AE$123,,$D27), INDEX('Variance covariance Matrix'!$B$4:$AE$123,,AB$11))</f>
        <v>4.7020177575214498E-4</v>
      </c>
      <c r="AC27" s="41">
        <f>_xlfn.COVARIANCE.S(INDEX('Variance covariance Matrix'!$B$4:$AE$123,,$D27), INDEX('Variance covariance Matrix'!$B$4:$AE$123,,AC$11))</f>
        <v>1.8832693935516716E-3</v>
      </c>
      <c r="AD27" s="41">
        <f>_xlfn.COVARIANCE.S(INDEX('Variance covariance Matrix'!$B$4:$AE$123,,$D27), INDEX('Variance covariance Matrix'!$B$4:$AE$123,,AD$11))</f>
        <v>6.344793625281198E-4</v>
      </c>
      <c r="AE27" s="41">
        <f>_xlfn.COVARIANCE.S(INDEX('Variance covariance Matrix'!$B$4:$AE$123,,$D27), INDEX('Variance covariance Matrix'!$B$4:$AE$123,,AE$11))</f>
        <v>7.2732283228240193E-4</v>
      </c>
      <c r="AF27" s="41">
        <f>_xlfn.COVARIANCE.S(INDEX('Variance covariance Matrix'!$B$4:$AE$123,,$D27), INDEX('Variance covariance Matrix'!$B$4:$AE$123,,AF$11))</f>
        <v>5.8436967433472559E-4</v>
      </c>
      <c r="AG27" s="41">
        <f>_xlfn.COVARIANCE.S(INDEX('Variance covariance Matrix'!$B$4:$AE$123,,$D27), INDEX('Variance covariance Matrix'!$B$4:$AE$123,,AG$11))</f>
        <v>7.4793033334156036E-4</v>
      </c>
      <c r="AH27" s="41">
        <f>_xlfn.COVARIANCE.S(INDEX('Variance covariance Matrix'!$B$4:$AE$123,,$D27), INDEX('Variance covariance Matrix'!$B$4:$AE$123,,AH$11))</f>
        <v>2.9621351648065905E-4</v>
      </c>
    </row>
    <row r="28" spans="2:34" x14ac:dyDescent="0.25">
      <c r="C28" s="30" t="str">
        <v xml:space="preserve">RIGHTMOVE </v>
      </c>
      <c r="D28" s="48">
        <f t="shared" si="1"/>
        <v>17</v>
      </c>
      <c r="E28" s="41">
        <f>_xlfn.COVARIANCE.S(INDEX('Variance covariance Matrix'!$B$4:$AE$123,,$D28), INDEX('Variance covariance Matrix'!$B$4:$AE$123,,E$11))</f>
        <v>9.9154058130790186E-5</v>
      </c>
      <c r="F28" s="41">
        <f>_xlfn.COVARIANCE.S(INDEX('Variance covariance Matrix'!$B$4:$AE$123,,$D28), INDEX('Variance covariance Matrix'!$B$4:$AE$123,,F$11))</f>
        <v>1.3415441349463888E-3</v>
      </c>
      <c r="G28" s="41">
        <f>_xlfn.COVARIANCE.S(INDEX('Variance covariance Matrix'!$B$4:$AE$123,,$D28), INDEX('Variance covariance Matrix'!$B$4:$AE$123,,G$11))</f>
        <v>3.0605692381721925E-4</v>
      </c>
      <c r="H28" s="41">
        <f>_xlfn.COVARIANCE.S(INDEX('Variance covariance Matrix'!$B$4:$AE$123,,$D28), INDEX('Variance covariance Matrix'!$B$4:$AE$123,,H$11))</f>
        <v>6.1507127755298571E-4</v>
      </c>
      <c r="I28" s="41">
        <f>_xlfn.COVARIANCE.S(INDEX('Variance covariance Matrix'!$B$4:$AE$123,,$D28), INDEX('Variance covariance Matrix'!$B$4:$AE$123,,I$11))</f>
        <v>1.512973226021002E-3</v>
      </c>
      <c r="J28" s="41">
        <f>_xlfn.COVARIANCE.S(INDEX('Variance covariance Matrix'!$B$4:$AE$123,,$D28), INDEX('Variance covariance Matrix'!$B$4:$AE$123,,J$11))</f>
        <v>8.9228105872255587E-4</v>
      </c>
      <c r="K28" s="41">
        <f>_xlfn.COVARIANCE.S(INDEX('Variance covariance Matrix'!$B$4:$AE$123,,$D28), INDEX('Variance covariance Matrix'!$B$4:$AE$123,,K$11))</f>
        <v>2.4794113381805321E-3</v>
      </c>
      <c r="L28" s="41">
        <f>_xlfn.COVARIANCE.S(INDEX('Variance covariance Matrix'!$B$4:$AE$123,,$D28), INDEX('Variance covariance Matrix'!$B$4:$AE$123,,L$11))</f>
        <v>2.404132118203498E-3</v>
      </c>
      <c r="M28" s="41">
        <f>_xlfn.COVARIANCE.S(INDEX('Variance covariance Matrix'!$B$4:$AE$123,,$D28), INDEX('Variance covariance Matrix'!$B$4:$AE$123,,M$11))</f>
        <v>2.2351220014295769E-3</v>
      </c>
      <c r="N28" s="41">
        <f>_xlfn.COVARIANCE.S(INDEX('Variance covariance Matrix'!$B$4:$AE$123,,$D28), INDEX('Variance covariance Matrix'!$B$4:$AE$123,,N$11))</f>
        <v>2.9310213887759574E-3</v>
      </c>
      <c r="O28" s="41">
        <f>_xlfn.COVARIANCE.S(INDEX('Variance covariance Matrix'!$B$4:$AE$123,,$D28), INDEX('Variance covariance Matrix'!$B$4:$AE$123,,O$11))</f>
        <v>8.4234993069981566E-4</v>
      </c>
      <c r="P28" s="41">
        <f>_xlfn.COVARIANCE.S(INDEX('Variance covariance Matrix'!$B$4:$AE$123,,$D28), INDEX('Variance covariance Matrix'!$B$4:$AE$123,,P$11))</f>
        <v>2.4139741164962815E-3</v>
      </c>
      <c r="Q28" s="41">
        <f>_xlfn.COVARIANCE.S(INDEX('Variance covariance Matrix'!$B$4:$AE$123,,$D28), INDEX('Variance covariance Matrix'!$B$4:$AE$123,,Q$11))</f>
        <v>3.1264610878491699E-3</v>
      </c>
      <c r="R28" s="41">
        <f>_xlfn.COVARIANCE.S(INDEX('Variance covariance Matrix'!$B$4:$AE$123,,$D28), INDEX('Variance covariance Matrix'!$B$4:$AE$123,,R$11))</f>
        <v>4.0529373485271693E-3</v>
      </c>
      <c r="S28" s="41">
        <f>_xlfn.COVARIANCE.S(INDEX('Variance covariance Matrix'!$B$4:$AE$123,,$D28), INDEX('Variance covariance Matrix'!$B$4:$AE$123,,S$11))</f>
        <v>1.4539261450490033E-3</v>
      </c>
      <c r="T28" s="41">
        <f>_xlfn.COVARIANCE.S(INDEX('Variance covariance Matrix'!$B$4:$AE$123,,$D28), INDEX('Variance covariance Matrix'!$B$4:$AE$123,,T$11))</f>
        <v>2.4904189009338751E-3</v>
      </c>
      <c r="U28" s="41">
        <f>_xlfn.COVARIANCE.S(INDEX('Variance covariance Matrix'!$B$4:$AE$123,,$D28), INDEX('Variance covariance Matrix'!$B$4:$AE$123,,U$11))</f>
        <v>5.715668272336329E-3</v>
      </c>
      <c r="V28" s="41">
        <f>_xlfn.COVARIANCE.S(INDEX('Variance covariance Matrix'!$B$4:$AE$123,,$D28), INDEX('Variance covariance Matrix'!$B$4:$AE$123,,V$11))</f>
        <v>7.1253013593314859E-4</v>
      </c>
      <c r="W28" s="41">
        <f>_xlfn.COVARIANCE.S(INDEX('Variance covariance Matrix'!$B$4:$AE$123,,$D28), INDEX('Variance covariance Matrix'!$B$4:$AE$123,,W$11))</f>
        <v>1.8144338954486378E-3</v>
      </c>
      <c r="X28" s="41">
        <f>_xlfn.COVARIANCE.S(INDEX('Variance covariance Matrix'!$B$4:$AE$123,,$D28), INDEX('Variance covariance Matrix'!$B$4:$AE$123,,X$11))</f>
        <v>1.4032930815360254E-3</v>
      </c>
      <c r="Y28" s="41">
        <f>_xlfn.COVARIANCE.S(INDEX('Variance covariance Matrix'!$B$4:$AE$123,,$D28), INDEX('Variance covariance Matrix'!$B$4:$AE$123,,Y$11))</f>
        <v>2.582003549320192E-3</v>
      </c>
      <c r="Z28" s="41">
        <f>_xlfn.COVARIANCE.S(INDEX('Variance covariance Matrix'!$B$4:$AE$123,,$D28), INDEX('Variance covariance Matrix'!$B$4:$AE$123,,Z$11))</f>
        <v>-2.6985277542614734E-4</v>
      </c>
      <c r="AA28" s="41">
        <f>_xlfn.COVARIANCE.S(INDEX('Variance covariance Matrix'!$B$4:$AE$123,,$D28), INDEX('Variance covariance Matrix'!$B$4:$AE$123,,AA$11))</f>
        <v>1.6076142044460647E-3</v>
      </c>
      <c r="AB28" s="41">
        <f>_xlfn.COVARIANCE.S(INDEX('Variance covariance Matrix'!$B$4:$AE$123,,$D28), INDEX('Variance covariance Matrix'!$B$4:$AE$123,,AB$11))</f>
        <v>7.3372051345735941E-4</v>
      </c>
      <c r="AC28" s="41">
        <f>_xlfn.COVARIANCE.S(INDEX('Variance covariance Matrix'!$B$4:$AE$123,,$D28), INDEX('Variance covariance Matrix'!$B$4:$AE$123,,AC$11))</f>
        <v>4.2255722503365999E-3</v>
      </c>
      <c r="AD28" s="41">
        <f>_xlfn.COVARIANCE.S(INDEX('Variance covariance Matrix'!$B$4:$AE$123,,$D28), INDEX('Variance covariance Matrix'!$B$4:$AE$123,,AD$11))</f>
        <v>1.1625408324511895E-3</v>
      </c>
      <c r="AE28" s="41">
        <f>_xlfn.COVARIANCE.S(INDEX('Variance covariance Matrix'!$B$4:$AE$123,,$D28), INDEX('Variance covariance Matrix'!$B$4:$AE$123,,AE$11))</f>
        <v>6.5045828659735091E-4</v>
      </c>
      <c r="AF28" s="41">
        <f>_xlfn.COVARIANCE.S(INDEX('Variance covariance Matrix'!$B$4:$AE$123,,$D28), INDEX('Variance covariance Matrix'!$B$4:$AE$123,,AF$11))</f>
        <v>1.0417301928573571E-3</v>
      </c>
      <c r="AG28" s="41">
        <f>_xlfn.COVARIANCE.S(INDEX('Variance covariance Matrix'!$B$4:$AE$123,,$D28), INDEX('Variance covariance Matrix'!$B$4:$AE$123,,AG$11))</f>
        <v>1.0103473920703818E-3</v>
      </c>
      <c r="AH28" s="41">
        <f>_xlfn.COVARIANCE.S(INDEX('Variance covariance Matrix'!$B$4:$AE$123,,$D28), INDEX('Variance covariance Matrix'!$B$4:$AE$123,,AH$11))</f>
        <v>2.166576381474045E-3</v>
      </c>
    </row>
    <row r="29" spans="2:34" x14ac:dyDescent="0.25">
      <c r="C29" s="30" t="str">
        <v xml:space="preserve">RIO TINTO </v>
      </c>
      <c r="D29" s="48">
        <f t="shared" si="1"/>
        <v>18</v>
      </c>
      <c r="E29" s="41">
        <f>_xlfn.COVARIANCE.S(INDEX('Variance covariance Matrix'!$B$4:$AE$123,,$D29), INDEX('Variance covariance Matrix'!$B$4:$AE$123,,E$11))</f>
        <v>2.3053560072895425E-5</v>
      </c>
      <c r="F29" s="41">
        <f>_xlfn.COVARIANCE.S(INDEX('Variance covariance Matrix'!$B$4:$AE$123,,$D29), INDEX('Variance covariance Matrix'!$B$4:$AE$123,,F$11))</f>
        <v>7.2307865598060571E-4</v>
      </c>
      <c r="G29" s="41">
        <f>_xlfn.COVARIANCE.S(INDEX('Variance covariance Matrix'!$B$4:$AE$123,,$D29), INDEX('Variance covariance Matrix'!$B$4:$AE$123,,G$11))</f>
        <v>3.9769503900558912E-4</v>
      </c>
      <c r="H29" s="41">
        <f>_xlfn.COVARIANCE.S(INDEX('Variance covariance Matrix'!$B$4:$AE$123,,$D29), INDEX('Variance covariance Matrix'!$B$4:$AE$123,,H$11))</f>
        <v>8.0024362607056493E-4</v>
      </c>
      <c r="I29" s="41">
        <f>_xlfn.COVARIANCE.S(INDEX('Variance covariance Matrix'!$B$4:$AE$123,,$D29), INDEX('Variance covariance Matrix'!$B$4:$AE$123,,I$11))</f>
        <v>2.3605915832688348E-4</v>
      </c>
      <c r="J29" s="41">
        <f>_xlfn.COVARIANCE.S(INDEX('Variance covariance Matrix'!$B$4:$AE$123,,$D29), INDEX('Variance covariance Matrix'!$B$4:$AE$123,,J$11))</f>
        <v>1.3601167708400487E-3</v>
      </c>
      <c r="K29" s="41">
        <f>_xlfn.COVARIANCE.S(INDEX('Variance covariance Matrix'!$B$4:$AE$123,,$D29), INDEX('Variance covariance Matrix'!$B$4:$AE$123,,K$11))</f>
        <v>8.2441632728454779E-4</v>
      </c>
      <c r="L29" s="41">
        <f>_xlfn.COVARIANCE.S(INDEX('Variance covariance Matrix'!$B$4:$AE$123,,$D29), INDEX('Variance covariance Matrix'!$B$4:$AE$123,,L$11))</f>
        <v>9.894583384917209E-4</v>
      </c>
      <c r="M29" s="41">
        <f>_xlfn.COVARIANCE.S(INDEX('Variance covariance Matrix'!$B$4:$AE$123,,$D29), INDEX('Variance covariance Matrix'!$B$4:$AE$123,,M$11))</f>
        <v>8.8446329553206284E-4</v>
      </c>
      <c r="N29" s="41">
        <f>_xlfn.COVARIANCE.S(INDEX('Variance covariance Matrix'!$B$4:$AE$123,,$D29), INDEX('Variance covariance Matrix'!$B$4:$AE$123,,N$11))</f>
        <v>1.0072207354513399E-3</v>
      </c>
      <c r="O29" s="41">
        <f>_xlfn.COVARIANCE.S(INDEX('Variance covariance Matrix'!$B$4:$AE$123,,$D29), INDEX('Variance covariance Matrix'!$B$4:$AE$123,,O$11))</f>
        <v>9.0266443745765467E-5</v>
      </c>
      <c r="P29" s="41">
        <f>_xlfn.COVARIANCE.S(INDEX('Variance covariance Matrix'!$B$4:$AE$123,,$D29), INDEX('Variance covariance Matrix'!$B$4:$AE$123,,P$11))</f>
        <v>1.2544390337310104E-3</v>
      </c>
      <c r="Q29" s="41">
        <f>_xlfn.COVARIANCE.S(INDEX('Variance covariance Matrix'!$B$4:$AE$123,,$D29), INDEX('Variance covariance Matrix'!$B$4:$AE$123,,Q$11))</f>
        <v>4.9034396225084364E-4</v>
      </c>
      <c r="R29" s="41">
        <f>_xlfn.COVARIANCE.S(INDEX('Variance covariance Matrix'!$B$4:$AE$123,,$D29), INDEX('Variance covariance Matrix'!$B$4:$AE$123,,R$11))</f>
        <v>6.2937565123590727E-4</v>
      </c>
      <c r="S29" s="41">
        <f>_xlfn.COVARIANCE.S(INDEX('Variance covariance Matrix'!$B$4:$AE$123,,$D29), INDEX('Variance covariance Matrix'!$B$4:$AE$123,,S$11))</f>
        <v>1.7646654261005328E-3</v>
      </c>
      <c r="T29" s="41">
        <f>_xlfn.COVARIANCE.S(INDEX('Variance covariance Matrix'!$B$4:$AE$123,,$D29), INDEX('Variance covariance Matrix'!$B$4:$AE$123,,T$11))</f>
        <v>7.9156844506880726E-5</v>
      </c>
      <c r="U29" s="41">
        <f>_xlfn.COVARIANCE.S(INDEX('Variance covariance Matrix'!$B$4:$AE$123,,$D29), INDEX('Variance covariance Matrix'!$B$4:$AE$123,,U$11))</f>
        <v>7.1253013593314859E-4</v>
      </c>
      <c r="V29" s="41">
        <f>_xlfn.COVARIANCE.S(INDEX('Variance covariance Matrix'!$B$4:$AE$123,,$D29), INDEX('Variance covariance Matrix'!$B$4:$AE$123,,V$11))</f>
        <v>5.8862177701898624E-3</v>
      </c>
      <c r="W29" s="41">
        <f>_xlfn.COVARIANCE.S(INDEX('Variance covariance Matrix'!$B$4:$AE$123,,$D29), INDEX('Variance covariance Matrix'!$B$4:$AE$123,,W$11))</f>
        <v>7.6005624892723327E-4</v>
      </c>
      <c r="X29" s="41">
        <f>_xlfn.COVARIANCE.S(INDEX('Variance covariance Matrix'!$B$4:$AE$123,,$D29), INDEX('Variance covariance Matrix'!$B$4:$AE$123,,X$11))</f>
        <v>1.175436235660848E-3</v>
      </c>
      <c r="Y29" s="41">
        <f>_xlfn.COVARIANCE.S(INDEX('Variance covariance Matrix'!$B$4:$AE$123,,$D29), INDEX('Variance covariance Matrix'!$B$4:$AE$123,,Y$11))</f>
        <v>1.2800590034456379E-3</v>
      </c>
      <c r="Z29" s="41">
        <f>_xlfn.COVARIANCE.S(INDEX('Variance covariance Matrix'!$B$4:$AE$123,,$D29), INDEX('Variance covariance Matrix'!$B$4:$AE$123,,Z$11))</f>
        <v>2.3031615220569165E-3</v>
      </c>
      <c r="AA29" s="41">
        <f>_xlfn.COVARIANCE.S(INDEX('Variance covariance Matrix'!$B$4:$AE$123,,$D29), INDEX('Variance covariance Matrix'!$B$4:$AE$123,,AA$11))</f>
        <v>1.3341442308684762E-3</v>
      </c>
      <c r="AB29" s="41">
        <f>_xlfn.COVARIANCE.S(INDEX('Variance covariance Matrix'!$B$4:$AE$123,,$D29), INDEX('Variance covariance Matrix'!$B$4:$AE$123,,AB$11))</f>
        <v>2.5343624767150763E-3</v>
      </c>
      <c r="AC29" s="41">
        <f>_xlfn.COVARIANCE.S(INDEX('Variance covariance Matrix'!$B$4:$AE$123,,$D29), INDEX('Variance covariance Matrix'!$B$4:$AE$123,,AC$11))</f>
        <v>5.9374256257705598E-4</v>
      </c>
      <c r="AD29" s="41">
        <f>_xlfn.COVARIANCE.S(INDEX('Variance covariance Matrix'!$B$4:$AE$123,,$D29), INDEX('Variance covariance Matrix'!$B$4:$AE$123,,AD$11))</f>
        <v>8.9574847786291485E-4</v>
      </c>
      <c r="AE29" s="41">
        <f>_xlfn.COVARIANCE.S(INDEX('Variance covariance Matrix'!$B$4:$AE$123,,$D29), INDEX('Variance covariance Matrix'!$B$4:$AE$123,,AE$11))</f>
        <v>-5.0912586124594358E-5</v>
      </c>
      <c r="AF29" s="41">
        <f>_xlfn.COVARIANCE.S(INDEX('Variance covariance Matrix'!$B$4:$AE$123,,$D29), INDEX('Variance covariance Matrix'!$B$4:$AE$123,,AF$11))</f>
        <v>4.2975187304991293E-4</v>
      </c>
      <c r="AG29" s="41">
        <f>_xlfn.COVARIANCE.S(INDEX('Variance covariance Matrix'!$B$4:$AE$123,,$D29), INDEX('Variance covariance Matrix'!$B$4:$AE$123,,AG$11))</f>
        <v>2.4825517146503077E-4</v>
      </c>
      <c r="AH29" s="41">
        <f>_xlfn.COVARIANCE.S(INDEX('Variance covariance Matrix'!$B$4:$AE$123,,$D29), INDEX('Variance covariance Matrix'!$B$4:$AE$123,,AH$11))</f>
        <v>8.3518533756904466E-4</v>
      </c>
    </row>
    <row r="30" spans="2:34" x14ac:dyDescent="0.25">
      <c r="C30" s="30" t="str">
        <v xml:space="preserve">ROLLS-ROYCE HOLDINGS </v>
      </c>
      <c r="D30" s="48">
        <f t="shared" si="1"/>
        <v>19</v>
      </c>
      <c r="E30" s="41">
        <f>_xlfn.COVARIANCE.S(INDEX('Variance covariance Matrix'!$B$4:$AE$123,,$D30), INDEX('Variance covariance Matrix'!$B$4:$AE$123,,E$11))</f>
        <v>-8.255013719111338E-4</v>
      </c>
      <c r="F30" s="41">
        <f>_xlfn.COVARIANCE.S(INDEX('Variance covariance Matrix'!$B$4:$AE$123,,$D30), INDEX('Variance covariance Matrix'!$B$4:$AE$123,,F$11))</f>
        <v>2.1996702840944796E-3</v>
      </c>
      <c r="G30" s="41">
        <f>_xlfn.COVARIANCE.S(INDEX('Variance covariance Matrix'!$B$4:$AE$123,,$D30), INDEX('Variance covariance Matrix'!$B$4:$AE$123,,G$11))</f>
        <v>1.7359350156782557E-3</v>
      </c>
      <c r="H30" s="41">
        <f>_xlfn.COVARIANCE.S(INDEX('Variance covariance Matrix'!$B$4:$AE$123,,$D30), INDEX('Variance covariance Matrix'!$B$4:$AE$123,,H$11))</f>
        <v>2.9105794577617678E-4</v>
      </c>
      <c r="I30" s="41">
        <f>_xlfn.COVARIANCE.S(INDEX('Variance covariance Matrix'!$B$4:$AE$123,,$D30), INDEX('Variance covariance Matrix'!$B$4:$AE$123,,I$11))</f>
        <v>2.9374877546347864E-3</v>
      </c>
      <c r="J30" s="41">
        <f>_xlfn.COVARIANCE.S(INDEX('Variance covariance Matrix'!$B$4:$AE$123,,$D30), INDEX('Variance covariance Matrix'!$B$4:$AE$123,,J$11))</f>
        <v>4.4256592020901122E-3</v>
      </c>
      <c r="K30" s="41">
        <f>_xlfn.COVARIANCE.S(INDEX('Variance covariance Matrix'!$B$4:$AE$123,,$D30), INDEX('Variance covariance Matrix'!$B$4:$AE$123,,K$11))</f>
        <v>1.067824106120135E-3</v>
      </c>
      <c r="L30" s="41">
        <f>_xlfn.COVARIANCE.S(INDEX('Variance covariance Matrix'!$B$4:$AE$123,,$D30), INDEX('Variance covariance Matrix'!$B$4:$AE$123,,L$11))</f>
        <v>4.4164339888760539E-3</v>
      </c>
      <c r="M30" s="41">
        <f>_xlfn.COVARIANCE.S(INDEX('Variance covariance Matrix'!$B$4:$AE$123,,$D30), INDEX('Variance covariance Matrix'!$B$4:$AE$123,,M$11))</f>
        <v>5.6516298637125286E-3</v>
      </c>
      <c r="N30" s="41">
        <f>_xlfn.COVARIANCE.S(INDEX('Variance covariance Matrix'!$B$4:$AE$123,,$D30), INDEX('Variance covariance Matrix'!$B$4:$AE$123,,N$11))</f>
        <v>6.5578165700467053E-3</v>
      </c>
      <c r="O30" s="41">
        <f>_xlfn.COVARIANCE.S(INDEX('Variance covariance Matrix'!$B$4:$AE$123,,$D30), INDEX('Variance covariance Matrix'!$B$4:$AE$123,,O$11))</f>
        <v>2.3471208013806045E-4</v>
      </c>
      <c r="P30" s="41">
        <f>_xlfn.COVARIANCE.S(INDEX('Variance covariance Matrix'!$B$4:$AE$123,,$D30), INDEX('Variance covariance Matrix'!$B$4:$AE$123,,P$11))</f>
        <v>5.5633325411280276E-3</v>
      </c>
      <c r="Q30" s="41">
        <f>_xlfn.COVARIANCE.S(INDEX('Variance covariance Matrix'!$B$4:$AE$123,,$D30), INDEX('Variance covariance Matrix'!$B$4:$AE$123,,Q$11))</f>
        <v>3.4103896174121824E-3</v>
      </c>
      <c r="R30" s="41">
        <f>_xlfn.COVARIANCE.S(INDEX('Variance covariance Matrix'!$B$4:$AE$123,,$D30), INDEX('Variance covariance Matrix'!$B$4:$AE$123,,R$11))</f>
        <v>3.181369131896108E-3</v>
      </c>
      <c r="S30" s="41">
        <f>_xlfn.COVARIANCE.S(INDEX('Variance covariance Matrix'!$B$4:$AE$123,,$D30), INDEX('Variance covariance Matrix'!$B$4:$AE$123,,S$11))</f>
        <v>3.1823016099966836E-3</v>
      </c>
      <c r="T30" s="41">
        <f>_xlfn.COVARIANCE.S(INDEX('Variance covariance Matrix'!$B$4:$AE$123,,$D30), INDEX('Variance covariance Matrix'!$B$4:$AE$123,,T$11))</f>
        <v>1.3754788178583451E-3</v>
      </c>
      <c r="U30" s="41">
        <f>_xlfn.COVARIANCE.S(INDEX('Variance covariance Matrix'!$B$4:$AE$123,,$D30), INDEX('Variance covariance Matrix'!$B$4:$AE$123,,U$11))</f>
        <v>1.8144338954486378E-3</v>
      </c>
      <c r="V30" s="41">
        <f>_xlfn.COVARIANCE.S(INDEX('Variance covariance Matrix'!$B$4:$AE$123,,$D30), INDEX('Variance covariance Matrix'!$B$4:$AE$123,,V$11))</f>
        <v>7.6005624892723327E-4</v>
      </c>
      <c r="W30" s="41">
        <f>_xlfn.COVARIANCE.S(INDEX('Variance covariance Matrix'!$B$4:$AE$123,,$D30), INDEX('Variance covariance Matrix'!$B$4:$AE$123,,W$11))</f>
        <v>1.7796698170468007E-2</v>
      </c>
      <c r="X30" s="41">
        <f>_xlfn.COVARIANCE.S(INDEX('Variance covariance Matrix'!$B$4:$AE$123,,$D30), INDEX('Variance covariance Matrix'!$B$4:$AE$123,,X$11))</f>
        <v>1.7494308132138664E-3</v>
      </c>
      <c r="Y30" s="41">
        <f>_xlfn.COVARIANCE.S(INDEX('Variance covariance Matrix'!$B$4:$AE$123,,$D30), INDEX('Variance covariance Matrix'!$B$4:$AE$123,,Y$11))</f>
        <v>3.2234650129703089E-3</v>
      </c>
      <c r="Z30" s="41">
        <f>_xlfn.COVARIANCE.S(INDEX('Variance covariance Matrix'!$B$4:$AE$123,,$D30), INDEX('Variance covariance Matrix'!$B$4:$AE$123,,Z$11))</f>
        <v>4.2050424752076614E-3</v>
      </c>
      <c r="AA30" s="41">
        <f>_xlfn.COVARIANCE.S(INDEX('Variance covariance Matrix'!$B$4:$AE$123,,$D30), INDEX('Variance covariance Matrix'!$B$4:$AE$123,,AA$11))</f>
        <v>2.0835628649408825E-3</v>
      </c>
      <c r="AB30" s="41">
        <f>_xlfn.COVARIANCE.S(INDEX('Variance covariance Matrix'!$B$4:$AE$123,,$D30), INDEX('Variance covariance Matrix'!$B$4:$AE$123,,AB$11))</f>
        <v>4.8385815156091532E-3</v>
      </c>
      <c r="AC30" s="41">
        <f>_xlfn.COVARIANCE.S(INDEX('Variance covariance Matrix'!$B$4:$AE$123,,$D30), INDEX('Variance covariance Matrix'!$B$4:$AE$123,,AC$11))</f>
        <v>5.9579523872553258E-3</v>
      </c>
      <c r="AD30" s="41">
        <f>_xlfn.COVARIANCE.S(INDEX('Variance covariance Matrix'!$B$4:$AE$123,,$D30), INDEX('Variance covariance Matrix'!$B$4:$AE$123,,AD$11))</f>
        <v>1.9706179814889834E-3</v>
      </c>
      <c r="AE30" s="41">
        <f>_xlfn.COVARIANCE.S(INDEX('Variance covariance Matrix'!$B$4:$AE$123,,$D30), INDEX('Variance covariance Matrix'!$B$4:$AE$123,,AE$11))</f>
        <v>-1.7144403382992916E-5</v>
      </c>
      <c r="AF30" s="41">
        <f>_xlfn.COVARIANCE.S(INDEX('Variance covariance Matrix'!$B$4:$AE$123,,$D30), INDEX('Variance covariance Matrix'!$B$4:$AE$123,,AF$11))</f>
        <v>2.2263816786272285E-4</v>
      </c>
      <c r="AG30" s="41">
        <f>_xlfn.COVARIANCE.S(INDEX('Variance covariance Matrix'!$B$4:$AE$123,,$D30), INDEX('Variance covariance Matrix'!$B$4:$AE$123,,AG$11))</f>
        <v>2.2083245137442661E-3</v>
      </c>
      <c r="AH30" s="41">
        <f>_xlfn.COVARIANCE.S(INDEX('Variance covariance Matrix'!$B$4:$AE$123,,$D30), INDEX('Variance covariance Matrix'!$B$4:$AE$123,,AH$11))</f>
        <v>4.5483827439761143E-3</v>
      </c>
    </row>
    <row r="31" spans="2:34" x14ac:dyDescent="0.25">
      <c r="C31" s="30" t="str">
        <v xml:space="preserve">SAINSBURY J </v>
      </c>
      <c r="D31" s="48">
        <f t="shared" si="1"/>
        <v>20</v>
      </c>
      <c r="E31" s="41">
        <f>_xlfn.COVARIANCE.S(INDEX('Variance covariance Matrix'!$B$4:$AE$123,,$D31), INDEX('Variance covariance Matrix'!$B$4:$AE$123,,E$11))</f>
        <v>-1.3483019638270907E-4</v>
      </c>
      <c r="F31" s="41">
        <f>_xlfn.COVARIANCE.S(INDEX('Variance covariance Matrix'!$B$4:$AE$123,,$D31), INDEX('Variance covariance Matrix'!$B$4:$AE$123,,F$11))</f>
        <v>1.3590265359002638E-3</v>
      </c>
      <c r="G31" s="41">
        <f>_xlfn.COVARIANCE.S(INDEX('Variance covariance Matrix'!$B$4:$AE$123,,$D31), INDEX('Variance covariance Matrix'!$B$4:$AE$123,,G$11))</f>
        <v>-1.6686737208718272E-4</v>
      </c>
      <c r="H31" s="41">
        <f>_xlfn.COVARIANCE.S(INDEX('Variance covariance Matrix'!$B$4:$AE$123,,$D31), INDEX('Variance covariance Matrix'!$B$4:$AE$123,,H$11))</f>
        <v>6.6859828239250658E-4</v>
      </c>
      <c r="I31" s="41">
        <f>_xlfn.COVARIANCE.S(INDEX('Variance covariance Matrix'!$B$4:$AE$123,,$D31), INDEX('Variance covariance Matrix'!$B$4:$AE$123,,I$11))</f>
        <v>1.9405751496960383E-3</v>
      </c>
      <c r="J31" s="41">
        <f>_xlfn.COVARIANCE.S(INDEX('Variance covariance Matrix'!$B$4:$AE$123,,$D31), INDEX('Variance covariance Matrix'!$B$4:$AE$123,,J$11))</f>
        <v>1.0794400564765716E-3</v>
      </c>
      <c r="K31" s="41">
        <f>_xlfn.COVARIANCE.S(INDEX('Variance covariance Matrix'!$B$4:$AE$123,,$D31), INDEX('Variance covariance Matrix'!$B$4:$AE$123,,K$11))</f>
        <v>1.9181026727847761E-3</v>
      </c>
      <c r="L31" s="41">
        <f>_xlfn.COVARIANCE.S(INDEX('Variance covariance Matrix'!$B$4:$AE$123,,$D31), INDEX('Variance covariance Matrix'!$B$4:$AE$123,,L$11))</f>
        <v>1.3763708171475367E-3</v>
      </c>
      <c r="M31" s="41">
        <f>_xlfn.COVARIANCE.S(INDEX('Variance covariance Matrix'!$B$4:$AE$123,,$D31), INDEX('Variance covariance Matrix'!$B$4:$AE$123,,M$11))</f>
        <v>1.8517122527928356E-3</v>
      </c>
      <c r="N31" s="41">
        <f>_xlfn.COVARIANCE.S(INDEX('Variance covariance Matrix'!$B$4:$AE$123,,$D31), INDEX('Variance covariance Matrix'!$B$4:$AE$123,,N$11))</f>
        <v>3.1804935988280544E-3</v>
      </c>
      <c r="O31" s="41">
        <f>_xlfn.COVARIANCE.S(INDEX('Variance covariance Matrix'!$B$4:$AE$123,,$D31), INDEX('Variance covariance Matrix'!$B$4:$AE$123,,O$11))</f>
        <v>9.4493496854083947E-4</v>
      </c>
      <c r="P31" s="41">
        <f>_xlfn.COVARIANCE.S(INDEX('Variance covariance Matrix'!$B$4:$AE$123,,$D31), INDEX('Variance covariance Matrix'!$B$4:$AE$123,,P$11))</f>
        <v>1.9167763808691806E-3</v>
      </c>
      <c r="Q31" s="41">
        <f>_xlfn.COVARIANCE.S(INDEX('Variance covariance Matrix'!$B$4:$AE$123,,$D31), INDEX('Variance covariance Matrix'!$B$4:$AE$123,,Q$11))</f>
        <v>1.8705075013092912E-3</v>
      </c>
      <c r="R31" s="41">
        <f>_xlfn.COVARIANCE.S(INDEX('Variance covariance Matrix'!$B$4:$AE$123,,$D31), INDEX('Variance covariance Matrix'!$B$4:$AE$123,,R$11))</f>
        <v>1.7047804984073477E-3</v>
      </c>
      <c r="S31" s="41">
        <f>_xlfn.COVARIANCE.S(INDEX('Variance covariance Matrix'!$B$4:$AE$123,,$D31), INDEX('Variance covariance Matrix'!$B$4:$AE$123,,S$11))</f>
        <v>1.3183109821102304E-3</v>
      </c>
      <c r="T31" s="41">
        <f>_xlfn.COVARIANCE.S(INDEX('Variance covariance Matrix'!$B$4:$AE$123,,$D31), INDEX('Variance covariance Matrix'!$B$4:$AE$123,,T$11))</f>
        <v>5.7109514795759071E-4</v>
      </c>
      <c r="U31" s="41">
        <f>_xlfn.COVARIANCE.S(INDEX('Variance covariance Matrix'!$B$4:$AE$123,,$D31), INDEX('Variance covariance Matrix'!$B$4:$AE$123,,U$11))</f>
        <v>1.4032930815360254E-3</v>
      </c>
      <c r="V31" s="41">
        <f>_xlfn.COVARIANCE.S(INDEX('Variance covariance Matrix'!$B$4:$AE$123,,$D31), INDEX('Variance covariance Matrix'!$B$4:$AE$123,,V$11))</f>
        <v>1.175436235660848E-3</v>
      </c>
      <c r="W31" s="41">
        <f>_xlfn.COVARIANCE.S(INDEX('Variance covariance Matrix'!$B$4:$AE$123,,$D31), INDEX('Variance covariance Matrix'!$B$4:$AE$123,,W$11))</f>
        <v>1.7494308132138664E-3</v>
      </c>
      <c r="X31" s="41">
        <f>_xlfn.COVARIANCE.S(INDEX('Variance covariance Matrix'!$B$4:$AE$123,,$D31), INDEX('Variance covariance Matrix'!$B$4:$AE$123,,X$11))</f>
        <v>5.4974736300540186E-3</v>
      </c>
      <c r="Y31" s="41">
        <f>_xlfn.COVARIANCE.S(INDEX('Variance covariance Matrix'!$B$4:$AE$123,,$D31), INDEX('Variance covariance Matrix'!$B$4:$AE$123,,Y$11))</f>
        <v>1.7304131603606946E-3</v>
      </c>
      <c r="Z31" s="41">
        <f>_xlfn.COVARIANCE.S(INDEX('Variance covariance Matrix'!$B$4:$AE$123,,$D31), INDEX('Variance covariance Matrix'!$B$4:$AE$123,,Z$11))</f>
        <v>8.8396327348067884E-4</v>
      </c>
      <c r="AA31" s="41">
        <f>_xlfn.COVARIANCE.S(INDEX('Variance covariance Matrix'!$B$4:$AE$123,,$D31), INDEX('Variance covariance Matrix'!$B$4:$AE$123,,AA$11))</f>
        <v>6.5631922342159572E-4</v>
      </c>
      <c r="AB31" s="41">
        <f>_xlfn.COVARIANCE.S(INDEX('Variance covariance Matrix'!$B$4:$AE$123,,$D31), INDEX('Variance covariance Matrix'!$B$4:$AE$123,,AB$11))</f>
        <v>1.8447359304543363E-3</v>
      </c>
      <c r="AC31" s="41">
        <f>_xlfn.COVARIANCE.S(INDEX('Variance covariance Matrix'!$B$4:$AE$123,,$D31), INDEX('Variance covariance Matrix'!$B$4:$AE$123,,AC$11))</f>
        <v>1.7998920149525836E-3</v>
      </c>
      <c r="AD31" s="41">
        <f>_xlfn.COVARIANCE.S(INDEX('Variance covariance Matrix'!$B$4:$AE$123,,$D31), INDEX('Variance covariance Matrix'!$B$4:$AE$123,,AD$11))</f>
        <v>2.423174012525231E-3</v>
      </c>
      <c r="AE31" s="41">
        <f>_xlfn.COVARIANCE.S(INDEX('Variance covariance Matrix'!$B$4:$AE$123,,$D31), INDEX('Variance covariance Matrix'!$B$4:$AE$123,,AE$11))</f>
        <v>2.2446190556567357E-5</v>
      </c>
      <c r="AF31" s="41">
        <f>_xlfn.COVARIANCE.S(INDEX('Variance covariance Matrix'!$B$4:$AE$123,,$D31), INDEX('Variance covariance Matrix'!$B$4:$AE$123,,AF$11))</f>
        <v>1.0469582629491351E-3</v>
      </c>
      <c r="AG31" s="41">
        <f>_xlfn.COVARIANCE.S(INDEX('Variance covariance Matrix'!$B$4:$AE$123,,$D31), INDEX('Variance covariance Matrix'!$B$4:$AE$123,,AG$11))</f>
        <v>8.1745637234094989E-4</v>
      </c>
      <c r="AH31" s="41">
        <f>_xlfn.COVARIANCE.S(INDEX('Variance covariance Matrix'!$B$4:$AE$123,,$D31), INDEX('Variance covariance Matrix'!$B$4:$AE$123,,AH$11))</f>
        <v>1.803911365944616E-3</v>
      </c>
    </row>
    <row r="32" spans="2:34" x14ac:dyDescent="0.25">
      <c r="B32" s="11"/>
      <c r="C32" s="30" t="str">
        <v xml:space="preserve">SCHRODERS </v>
      </c>
      <c r="D32" s="48">
        <f t="shared" si="1"/>
        <v>21</v>
      </c>
      <c r="E32" s="41">
        <f>_xlfn.COVARIANCE.S(INDEX('Variance covariance Matrix'!$B$4:$AE$123,,$D32), INDEX('Variance covariance Matrix'!$B$4:$AE$123,,E$11))</f>
        <v>2.8293946584095902E-4</v>
      </c>
      <c r="F32" s="41">
        <f>_xlfn.COVARIANCE.S(INDEX('Variance covariance Matrix'!$B$4:$AE$123,,$D32), INDEX('Variance covariance Matrix'!$B$4:$AE$123,,F$11))</f>
        <v>2.587958093778874E-3</v>
      </c>
      <c r="G32" s="41">
        <f>_xlfn.COVARIANCE.S(INDEX('Variance covariance Matrix'!$B$4:$AE$123,,$D32), INDEX('Variance covariance Matrix'!$B$4:$AE$123,,G$11))</f>
        <v>7.4551074440788647E-4</v>
      </c>
      <c r="H32" s="41">
        <f>_xlfn.COVARIANCE.S(INDEX('Variance covariance Matrix'!$B$4:$AE$123,,$D32), INDEX('Variance covariance Matrix'!$B$4:$AE$123,,H$11))</f>
        <v>6.6901307112447067E-4</v>
      </c>
      <c r="I32" s="41">
        <f>_xlfn.COVARIANCE.S(INDEX('Variance covariance Matrix'!$B$4:$AE$123,,$D32), INDEX('Variance covariance Matrix'!$B$4:$AE$123,,I$11))</f>
        <v>2.1210270974191757E-3</v>
      </c>
      <c r="J32" s="41">
        <f>_xlfn.COVARIANCE.S(INDEX('Variance covariance Matrix'!$B$4:$AE$123,,$D32), INDEX('Variance covariance Matrix'!$B$4:$AE$123,,J$11))</f>
        <v>1.8551685167453062E-3</v>
      </c>
      <c r="K32" s="41">
        <f>_xlfn.COVARIANCE.S(INDEX('Variance covariance Matrix'!$B$4:$AE$123,,$D32), INDEX('Variance covariance Matrix'!$B$4:$AE$123,,K$11))</f>
        <v>2.6866159764019591E-3</v>
      </c>
      <c r="L32" s="41">
        <f>_xlfn.COVARIANCE.S(INDEX('Variance covariance Matrix'!$B$4:$AE$123,,$D32), INDEX('Variance covariance Matrix'!$B$4:$AE$123,,L$11))</f>
        <v>3.5875382209146038E-3</v>
      </c>
      <c r="M32" s="41">
        <f>_xlfn.COVARIANCE.S(INDEX('Variance covariance Matrix'!$B$4:$AE$123,,$D32), INDEX('Variance covariance Matrix'!$B$4:$AE$123,,M$11))</f>
        <v>3.266039058179768E-3</v>
      </c>
      <c r="N32" s="41">
        <f>_xlfn.COVARIANCE.S(INDEX('Variance covariance Matrix'!$B$4:$AE$123,,$D32), INDEX('Variance covariance Matrix'!$B$4:$AE$123,,N$11))</f>
        <v>3.7443799787782602E-3</v>
      </c>
      <c r="O32" s="41">
        <f>_xlfn.COVARIANCE.S(INDEX('Variance covariance Matrix'!$B$4:$AE$123,,$D32), INDEX('Variance covariance Matrix'!$B$4:$AE$123,,O$11))</f>
        <v>3.5886117326222616E-4</v>
      </c>
      <c r="P32" s="41">
        <f>_xlfn.COVARIANCE.S(INDEX('Variance covariance Matrix'!$B$4:$AE$123,,$D32), INDEX('Variance covariance Matrix'!$B$4:$AE$123,,P$11))</f>
        <v>3.5084451983998493E-3</v>
      </c>
      <c r="Q32" s="41">
        <f>_xlfn.COVARIANCE.S(INDEX('Variance covariance Matrix'!$B$4:$AE$123,,$D32), INDEX('Variance covariance Matrix'!$B$4:$AE$123,,Q$11))</f>
        <v>3.0065001343420384E-3</v>
      </c>
      <c r="R32" s="41">
        <f>_xlfn.COVARIANCE.S(INDEX('Variance covariance Matrix'!$B$4:$AE$123,,$D32), INDEX('Variance covariance Matrix'!$B$4:$AE$123,,R$11))</f>
        <v>3.8476791133394486E-3</v>
      </c>
      <c r="S32" s="41">
        <f>_xlfn.COVARIANCE.S(INDEX('Variance covariance Matrix'!$B$4:$AE$123,,$D32), INDEX('Variance covariance Matrix'!$B$4:$AE$123,,S$11))</f>
        <v>3.5373863107119115E-3</v>
      </c>
      <c r="T32" s="41">
        <f>_xlfn.COVARIANCE.S(INDEX('Variance covariance Matrix'!$B$4:$AE$123,,$D32), INDEX('Variance covariance Matrix'!$B$4:$AE$123,,T$11))</f>
        <v>1.4404149228594641E-3</v>
      </c>
      <c r="U32" s="41">
        <f>_xlfn.COVARIANCE.S(INDEX('Variance covariance Matrix'!$B$4:$AE$123,,$D32), INDEX('Variance covariance Matrix'!$B$4:$AE$123,,U$11))</f>
        <v>2.582003549320192E-3</v>
      </c>
      <c r="V32" s="41">
        <f>_xlfn.COVARIANCE.S(INDEX('Variance covariance Matrix'!$B$4:$AE$123,,$D32), INDEX('Variance covariance Matrix'!$B$4:$AE$123,,V$11))</f>
        <v>1.2800590034456379E-3</v>
      </c>
      <c r="W32" s="41">
        <f>_xlfn.COVARIANCE.S(INDEX('Variance covariance Matrix'!$B$4:$AE$123,,$D32), INDEX('Variance covariance Matrix'!$B$4:$AE$123,,W$11))</f>
        <v>3.2234650129703089E-3</v>
      </c>
      <c r="X32" s="41">
        <f>_xlfn.COVARIANCE.S(INDEX('Variance covariance Matrix'!$B$4:$AE$123,,$D32), INDEX('Variance covariance Matrix'!$B$4:$AE$123,,X$11))</f>
        <v>1.7304131603606946E-3</v>
      </c>
      <c r="Y32" s="41">
        <f>_xlfn.COVARIANCE.S(INDEX('Variance covariance Matrix'!$B$4:$AE$123,,$D32), INDEX('Variance covariance Matrix'!$B$4:$AE$123,,Y$11))</f>
        <v>4.6149318883430667E-3</v>
      </c>
      <c r="Z32" s="41">
        <f>_xlfn.COVARIANCE.S(INDEX('Variance covariance Matrix'!$B$4:$AE$123,,$D32), INDEX('Variance covariance Matrix'!$B$4:$AE$123,,Z$11))</f>
        <v>1.091213806758605E-3</v>
      </c>
      <c r="AA32" s="41">
        <f>_xlfn.COVARIANCE.S(INDEX('Variance covariance Matrix'!$B$4:$AE$123,,$D32), INDEX('Variance covariance Matrix'!$B$4:$AE$123,,AA$11))</f>
        <v>1.4072146174981836E-3</v>
      </c>
      <c r="AB32" s="41">
        <f>_xlfn.COVARIANCE.S(INDEX('Variance covariance Matrix'!$B$4:$AE$123,,$D32), INDEX('Variance covariance Matrix'!$B$4:$AE$123,,AB$11))</f>
        <v>2.8070299559454638E-3</v>
      </c>
      <c r="AC32" s="41">
        <f>_xlfn.COVARIANCE.S(INDEX('Variance covariance Matrix'!$B$4:$AE$123,,$D32), INDEX('Variance covariance Matrix'!$B$4:$AE$123,,AC$11))</f>
        <v>4.7510170763959397E-3</v>
      </c>
      <c r="AD32" s="41">
        <f>_xlfn.COVARIANCE.S(INDEX('Variance covariance Matrix'!$B$4:$AE$123,,$D32), INDEX('Variance covariance Matrix'!$B$4:$AE$123,,AD$11))</f>
        <v>1.6876118622554781E-3</v>
      </c>
      <c r="AE32" s="41">
        <f>_xlfn.COVARIANCE.S(INDEX('Variance covariance Matrix'!$B$4:$AE$123,,$D32), INDEX('Variance covariance Matrix'!$B$4:$AE$123,,AE$11))</f>
        <v>5.0057156541181026E-4</v>
      </c>
      <c r="AF32" s="41">
        <f>_xlfn.COVARIANCE.S(INDEX('Variance covariance Matrix'!$B$4:$AE$123,,$D32), INDEX('Variance covariance Matrix'!$B$4:$AE$123,,AF$11))</f>
        <v>8.6115143090221625E-4</v>
      </c>
      <c r="AG32" s="41">
        <f>_xlfn.COVARIANCE.S(INDEX('Variance covariance Matrix'!$B$4:$AE$123,,$D32), INDEX('Variance covariance Matrix'!$B$4:$AE$123,,AG$11))</f>
        <v>2.03763333810236E-3</v>
      </c>
      <c r="AH32" s="41">
        <f>_xlfn.COVARIANCE.S(INDEX('Variance covariance Matrix'!$B$4:$AE$123,,$D32), INDEX('Variance covariance Matrix'!$B$4:$AE$123,,AH$11))</f>
        <v>2.6769588406887345E-3</v>
      </c>
    </row>
    <row r="33" spans="2:34" x14ac:dyDescent="0.25">
      <c r="B33" s="11"/>
      <c r="C33" s="30" t="str">
        <v>SHELL</v>
      </c>
      <c r="D33" s="48">
        <f t="shared" si="1"/>
        <v>22</v>
      </c>
      <c r="E33" s="41">
        <f>_xlfn.COVARIANCE.S(INDEX('Variance covariance Matrix'!$B$4:$AE$123,,$D33), INDEX('Variance covariance Matrix'!$B$4:$AE$123,,E$11))</f>
        <v>4.4035642317031339E-4</v>
      </c>
      <c r="F33" s="41">
        <f>_xlfn.COVARIANCE.S(INDEX('Variance covariance Matrix'!$B$4:$AE$123,,$D33), INDEX('Variance covariance Matrix'!$B$4:$AE$123,,F$11))</f>
        <v>1.8732304938805684E-3</v>
      </c>
      <c r="G33" s="41">
        <f>_xlfn.COVARIANCE.S(INDEX('Variance covariance Matrix'!$B$4:$AE$123,,$D33), INDEX('Variance covariance Matrix'!$B$4:$AE$123,,G$11))</f>
        <v>1.5223961846313402E-3</v>
      </c>
      <c r="H33" s="41">
        <f>_xlfn.COVARIANCE.S(INDEX('Variance covariance Matrix'!$B$4:$AE$123,,$D33), INDEX('Variance covariance Matrix'!$B$4:$AE$123,,H$11))</f>
        <v>1.5658430183816293E-3</v>
      </c>
      <c r="I33" s="41">
        <f>_xlfn.COVARIANCE.S(INDEX('Variance covariance Matrix'!$B$4:$AE$123,,$D33), INDEX('Variance covariance Matrix'!$B$4:$AE$123,,I$11))</f>
        <v>1.5522410167788359E-3</v>
      </c>
      <c r="J33" s="41">
        <f>_xlfn.COVARIANCE.S(INDEX('Variance covariance Matrix'!$B$4:$AE$123,,$D33), INDEX('Variance covariance Matrix'!$B$4:$AE$123,,J$11))</f>
        <v>2.0105392808494947E-3</v>
      </c>
      <c r="K33" s="41">
        <f>_xlfn.COVARIANCE.S(INDEX('Variance covariance Matrix'!$B$4:$AE$123,,$D33), INDEX('Variance covariance Matrix'!$B$4:$AE$123,,K$11))</f>
        <v>-3.1466316909934526E-5</v>
      </c>
      <c r="L33" s="41">
        <f>_xlfn.COVARIANCE.S(INDEX('Variance covariance Matrix'!$B$4:$AE$123,,$D33), INDEX('Variance covariance Matrix'!$B$4:$AE$123,,L$11))</f>
        <v>1.729343186827245E-3</v>
      </c>
      <c r="M33" s="41">
        <f>_xlfn.COVARIANCE.S(INDEX('Variance covariance Matrix'!$B$4:$AE$123,,$D33), INDEX('Variance covariance Matrix'!$B$4:$AE$123,,M$11))</f>
        <v>1.9520866869692888E-3</v>
      </c>
      <c r="N33" s="41">
        <f>_xlfn.COVARIANCE.S(INDEX('Variance covariance Matrix'!$B$4:$AE$123,,$D33), INDEX('Variance covariance Matrix'!$B$4:$AE$123,,N$11))</f>
        <v>1.8167694369728238E-3</v>
      </c>
      <c r="O33" s="41">
        <f>_xlfn.COVARIANCE.S(INDEX('Variance covariance Matrix'!$B$4:$AE$123,,$D33), INDEX('Variance covariance Matrix'!$B$4:$AE$123,,O$11))</f>
        <v>8.7781980516102887E-5</v>
      </c>
      <c r="P33" s="41">
        <f>_xlfn.COVARIANCE.S(INDEX('Variance covariance Matrix'!$B$4:$AE$123,,$D33), INDEX('Variance covariance Matrix'!$B$4:$AE$123,,P$11))</f>
        <v>1.9375278160900795E-3</v>
      </c>
      <c r="Q33" s="41">
        <f>_xlfn.COVARIANCE.S(INDEX('Variance covariance Matrix'!$B$4:$AE$123,,$D33), INDEX('Variance covariance Matrix'!$B$4:$AE$123,,Q$11))</f>
        <v>1.1537018185544263E-3</v>
      </c>
      <c r="R33" s="41">
        <f>_xlfn.COVARIANCE.S(INDEX('Variance covariance Matrix'!$B$4:$AE$123,,$D33), INDEX('Variance covariance Matrix'!$B$4:$AE$123,,R$11))</f>
        <v>-2.9346018918377216E-4</v>
      </c>
      <c r="S33" s="41">
        <f>_xlfn.COVARIANCE.S(INDEX('Variance covariance Matrix'!$B$4:$AE$123,,$D33), INDEX('Variance covariance Matrix'!$B$4:$AE$123,,S$11))</f>
        <v>1.507373131333352E-3</v>
      </c>
      <c r="T33" s="41">
        <f>_xlfn.COVARIANCE.S(INDEX('Variance covariance Matrix'!$B$4:$AE$123,,$D33), INDEX('Variance covariance Matrix'!$B$4:$AE$123,,T$11))</f>
        <v>-3.2555047843906516E-6</v>
      </c>
      <c r="U33" s="41">
        <f>_xlfn.COVARIANCE.S(INDEX('Variance covariance Matrix'!$B$4:$AE$123,,$D33), INDEX('Variance covariance Matrix'!$B$4:$AE$123,,U$11))</f>
        <v>-2.6985277542614734E-4</v>
      </c>
      <c r="V33" s="41">
        <f>_xlfn.COVARIANCE.S(INDEX('Variance covariance Matrix'!$B$4:$AE$123,,$D33), INDEX('Variance covariance Matrix'!$B$4:$AE$123,,V$11))</f>
        <v>2.3031615220569165E-3</v>
      </c>
      <c r="W33" s="41">
        <f>_xlfn.COVARIANCE.S(INDEX('Variance covariance Matrix'!$B$4:$AE$123,,$D33), INDEX('Variance covariance Matrix'!$B$4:$AE$123,,W$11))</f>
        <v>4.2050424752076614E-3</v>
      </c>
      <c r="X33" s="41">
        <f>_xlfn.COVARIANCE.S(INDEX('Variance covariance Matrix'!$B$4:$AE$123,,$D33), INDEX('Variance covariance Matrix'!$B$4:$AE$123,,X$11))</f>
        <v>8.8396327348067884E-4</v>
      </c>
      <c r="Y33" s="41">
        <f>_xlfn.COVARIANCE.S(INDEX('Variance covariance Matrix'!$B$4:$AE$123,,$D33), INDEX('Variance covariance Matrix'!$B$4:$AE$123,,Y$11))</f>
        <v>1.091213806758605E-3</v>
      </c>
      <c r="Z33" s="41">
        <f>_xlfn.COVARIANCE.S(INDEX('Variance covariance Matrix'!$B$4:$AE$123,,$D33), INDEX('Variance covariance Matrix'!$B$4:$AE$123,,Z$11))</f>
        <v>4.6565611702419464E-3</v>
      </c>
      <c r="AA33" s="41">
        <f>_xlfn.COVARIANCE.S(INDEX('Variance covariance Matrix'!$B$4:$AE$123,,$D33), INDEX('Variance covariance Matrix'!$B$4:$AE$123,,AA$11))</f>
        <v>1.0644084819832606E-3</v>
      </c>
      <c r="AB33" s="41">
        <f>_xlfn.COVARIANCE.S(INDEX('Variance covariance Matrix'!$B$4:$AE$123,,$D33), INDEX('Variance covariance Matrix'!$B$4:$AE$123,,AB$11))</f>
        <v>3.414524843713396E-3</v>
      </c>
      <c r="AC33" s="41">
        <f>_xlfn.COVARIANCE.S(INDEX('Variance covariance Matrix'!$B$4:$AE$123,,$D33), INDEX('Variance covariance Matrix'!$B$4:$AE$123,,AC$11))</f>
        <v>8.8370921596694018E-4</v>
      </c>
      <c r="AD33" s="41">
        <f>_xlfn.COVARIANCE.S(INDEX('Variance covariance Matrix'!$B$4:$AE$123,,$D33), INDEX('Variance covariance Matrix'!$B$4:$AE$123,,AD$11))</f>
        <v>1.3783046656177739E-3</v>
      </c>
      <c r="AE33" s="41">
        <f>_xlfn.COVARIANCE.S(INDEX('Variance covariance Matrix'!$B$4:$AE$123,,$D33), INDEX('Variance covariance Matrix'!$B$4:$AE$123,,AE$11))</f>
        <v>3.267741181878929E-4</v>
      </c>
      <c r="AF33" s="41">
        <f>_xlfn.COVARIANCE.S(INDEX('Variance covariance Matrix'!$B$4:$AE$123,,$D33), INDEX('Variance covariance Matrix'!$B$4:$AE$123,,AF$11))</f>
        <v>1.5860780902217969E-4</v>
      </c>
      <c r="AG33" s="41">
        <f>_xlfn.COVARIANCE.S(INDEX('Variance covariance Matrix'!$B$4:$AE$123,,$D33), INDEX('Variance covariance Matrix'!$B$4:$AE$123,,AG$11))</f>
        <v>1.7215969923101316E-3</v>
      </c>
      <c r="AH33" s="41">
        <f>_xlfn.COVARIANCE.S(INDEX('Variance covariance Matrix'!$B$4:$AE$123,,$D33), INDEX('Variance covariance Matrix'!$B$4:$AE$123,,AH$11))</f>
        <v>2.1721847966035268E-3</v>
      </c>
    </row>
    <row r="34" spans="2:34" x14ac:dyDescent="0.25">
      <c r="B34" s="11"/>
      <c r="C34" s="30" t="str">
        <v xml:space="preserve">SMITHS GROUP </v>
      </c>
      <c r="D34" s="48">
        <f t="shared" si="1"/>
        <v>23</v>
      </c>
      <c r="E34" s="41">
        <f>_xlfn.COVARIANCE.S(INDEX('Variance covariance Matrix'!$B$4:$AE$123,,$D34), INDEX('Variance covariance Matrix'!$B$4:$AE$123,,E$11))</f>
        <v>1.0711929690729442E-4</v>
      </c>
      <c r="F34" s="41">
        <f>_xlfn.COVARIANCE.S(INDEX('Variance covariance Matrix'!$B$4:$AE$123,,$D34), INDEX('Variance covariance Matrix'!$B$4:$AE$123,,F$11))</f>
        <v>1.3222489620915677E-3</v>
      </c>
      <c r="G34" s="41">
        <f>_xlfn.COVARIANCE.S(INDEX('Variance covariance Matrix'!$B$4:$AE$123,,$D34), INDEX('Variance covariance Matrix'!$B$4:$AE$123,,G$11))</f>
        <v>1.0201073770421264E-3</v>
      </c>
      <c r="H34" s="41">
        <f>_xlfn.COVARIANCE.S(INDEX('Variance covariance Matrix'!$B$4:$AE$123,,$D34), INDEX('Variance covariance Matrix'!$B$4:$AE$123,,H$11))</f>
        <v>7.2912369157050229E-4</v>
      </c>
      <c r="I34" s="41">
        <f>_xlfn.COVARIANCE.S(INDEX('Variance covariance Matrix'!$B$4:$AE$123,,$D34), INDEX('Variance covariance Matrix'!$B$4:$AE$123,,I$11))</f>
        <v>9.8165870959512165E-4</v>
      </c>
      <c r="J34" s="41">
        <f>_xlfn.COVARIANCE.S(INDEX('Variance covariance Matrix'!$B$4:$AE$123,,$D34), INDEX('Variance covariance Matrix'!$B$4:$AE$123,,J$11))</f>
        <v>1.3706403401395142E-3</v>
      </c>
      <c r="K34" s="41">
        <f>_xlfn.COVARIANCE.S(INDEX('Variance covariance Matrix'!$B$4:$AE$123,,$D34), INDEX('Variance covariance Matrix'!$B$4:$AE$123,,K$11))</f>
        <v>2.041192333895592E-3</v>
      </c>
      <c r="L34" s="41">
        <f>_xlfn.COVARIANCE.S(INDEX('Variance covariance Matrix'!$B$4:$AE$123,,$D34), INDEX('Variance covariance Matrix'!$B$4:$AE$123,,L$11))</f>
        <v>1.5928687890928541E-3</v>
      </c>
      <c r="M34" s="41">
        <f>_xlfn.COVARIANCE.S(INDEX('Variance covariance Matrix'!$B$4:$AE$123,,$D34), INDEX('Variance covariance Matrix'!$B$4:$AE$123,,M$11))</f>
        <v>1.8092556579298246E-3</v>
      </c>
      <c r="N34" s="41">
        <f>_xlfn.COVARIANCE.S(INDEX('Variance covariance Matrix'!$B$4:$AE$123,,$D34), INDEX('Variance covariance Matrix'!$B$4:$AE$123,,N$11))</f>
        <v>2.1605298141597513E-3</v>
      </c>
      <c r="O34" s="41">
        <f>_xlfn.COVARIANCE.S(INDEX('Variance covariance Matrix'!$B$4:$AE$123,,$D34), INDEX('Variance covariance Matrix'!$B$4:$AE$123,,O$11))</f>
        <v>3.6944099288774079E-4</v>
      </c>
      <c r="P34" s="41">
        <f>_xlfn.COVARIANCE.S(INDEX('Variance covariance Matrix'!$B$4:$AE$123,,$D34), INDEX('Variance covariance Matrix'!$B$4:$AE$123,,P$11))</f>
        <v>1.6929795947134821E-3</v>
      </c>
      <c r="Q34" s="41">
        <f>_xlfn.COVARIANCE.S(INDEX('Variance covariance Matrix'!$B$4:$AE$123,,$D34), INDEX('Variance covariance Matrix'!$B$4:$AE$123,,Q$11))</f>
        <v>1.787125517662783E-3</v>
      </c>
      <c r="R34" s="41">
        <f>_xlfn.COVARIANCE.S(INDEX('Variance covariance Matrix'!$B$4:$AE$123,,$D34), INDEX('Variance covariance Matrix'!$B$4:$AE$123,,R$11))</f>
        <v>1.9596861499971011E-3</v>
      </c>
      <c r="S34" s="41">
        <f>_xlfn.COVARIANCE.S(INDEX('Variance covariance Matrix'!$B$4:$AE$123,,$D34), INDEX('Variance covariance Matrix'!$B$4:$AE$123,,S$11))</f>
        <v>1.4531231191878221E-3</v>
      </c>
      <c r="T34" s="41">
        <f>_xlfn.COVARIANCE.S(INDEX('Variance covariance Matrix'!$B$4:$AE$123,,$D34), INDEX('Variance covariance Matrix'!$B$4:$AE$123,,T$11))</f>
        <v>1.1099526470352455E-3</v>
      </c>
      <c r="U34" s="41">
        <f>_xlfn.COVARIANCE.S(INDEX('Variance covariance Matrix'!$B$4:$AE$123,,$D34), INDEX('Variance covariance Matrix'!$B$4:$AE$123,,U$11))</f>
        <v>1.6076142044460647E-3</v>
      </c>
      <c r="V34" s="41">
        <f>_xlfn.COVARIANCE.S(INDEX('Variance covariance Matrix'!$B$4:$AE$123,,$D34), INDEX('Variance covariance Matrix'!$B$4:$AE$123,,V$11))</f>
        <v>1.3341442308684762E-3</v>
      </c>
      <c r="W34" s="41">
        <f>_xlfn.COVARIANCE.S(INDEX('Variance covariance Matrix'!$B$4:$AE$123,,$D34), INDEX('Variance covariance Matrix'!$B$4:$AE$123,,W$11))</f>
        <v>2.0835628649408825E-3</v>
      </c>
      <c r="X34" s="41">
        <f>_xlfn.COVARIANCE.S(INDEX('Variance covariance Matrix'!$B$4:$AE$123,,$D34), INDEX('Variance covariance Matrix'!$B$4:$AE$123,,X$11))</f>
        <v>6.5631922342159572E-4</v>
      </c>
      <c r="Y34" s="41">
        <f>_xlfn.COVARIANCE.S(INDEX('Variance covariance Matrix'!$B$4:$AE$123,,$D34), INDEX('Variance covariance Matrix'!$B$4:$AE$123,,Y$11))</f>
        <v>1.4072146174981836E-3</v>
      </c>
      <c r="Z34" s="41">
        <f>_xlfn.COVARIANCE.S(INDEX('Variance covariance Matrix'!$B$4:$AE$123,,$D34), INDEX('Variance covariance Matrix'!$B$4:$AE$123,,Z$11))</f>
        <v>1.0644084819832606E-3</v>
      </c>
      <c r="AA34" s="41">
        <f>_xlfn.COVARIANCE.S(INDEX('Variance covariance Matrix'!$B$4:$AE$123,,$D34), INDEX('Variance covariance Matrix'!$B$4:$AE$123,,AA$11))</f>
        <v>2.7302579377942245E-3</v>
      </c>
      <c r="AB34" s="41">
        <f>_xlfn.COVARIANCE.S(INDEX('Variance covariance Matrix'!$B$4:$AE$123,,$D34), INDEX('Variance covariance Matrix'!$B$4:$AE$123,,AB$11))</f>
        <v>1.6308487350639314E-3</v>
      </c>
      <c r="AC34" s="41">
        <f>_xlfn.COVARIANCE.S(INDEX('Variance covariance Matrix'!$B$4:$AE$123,,$D34), INDEX('Variance covariance Matrix'!$B$4:$AE$123,,AC$11))</f>
        <v>2.2610288654656059E-3</v>
      </c>
      <c r="AD34" s="41">
        <f>_xlfn.COVARIANCE.S(INDEX('Variance covariance Matrix'!$B$4:$AE$123,,$D34), INDEX('Variance covariance Matrix'!$B$4:$AE$123,,AD$11))</f>
        <v>6.9802912432055338E-4</v>
      </c>
      <c r="AE34" s="41">
        <f>_xlfn.COVARIANCE.S(INDEX('Variance covariance Matrix'!$B$4:$AE$123,,$D34), INDEX('Variance covariance Matrix'!$B$4:$AE$123,,AE$11))</f>
        <v>5.2791263614921518E-4</v>
      </c>
      <c r="AF34" s="41">
        <f>_xlfn.COVARIANCE.S(INDEX('Variance covariance Matrix'!$B$4:$AE$123,,$D34), INDEX('Variance covariance Matrix'!$B$4:$AE$123,,AF$11))</f>
        <v>2.9265208172182762E-4</v>
      </c>
      <c r="AG34" s="41">
        <f>_xlfn.COVARIANCE.S(INDEX('Variance covariance Matrix'!$B$4:$AE$123,,$D34), INDEX('Variance covariance Matrix'!$B$4:$AE$123,,AG$11))</f>
        <v>1.134382817486339E-3</v>
      </c>
      <c r="AH34" s="41">
        <f>_xlfn.COVARIANCE.S(INDEX('Variance covariance Matrix'!$B$4:$AE$123,,$D34), INDEX('Variance covariance Matrix'!$B$4:$AE$123,,AH$11))</f>
        <v>1.3814799450232106E-3</v>
      </c>
    </row>
    <row r="35" spans="2:34" x14ac:dyDescent="0.25">
      <c r="B35" s="11"/>
      <c r="C35" s="30" t="str">
        <v xml:space="preserve">STANDARD CHARTERED </v>
      </c>
      <c r="D35" s="48">
        <f t="shared" si="1"/>
        <v>24</v>
      </c>
      <c r="E35" s="41">
        <f>_xlfn.COVARIANCE.S(INDEX('Variance covariance Matrix'!$B$4:$AE$123,,$D35), INDEX('Variance covariance Matrix'!$B$4:$AE$123,,E$11))</f>
        <v>-1.735652933689575E-4</v>
      </c>
      <c r="F35" s="41">
        <f>_xlfn.COVARIANCE.S(INDEX('Variance covariance Matrix'!$B$4:$AE$123,,$D35), INDEX('Variance covariance Matrix'!$B$4:$AE$123,,F$11))</f>
        <v>2.8975444509269544E-3</v>
      </c>
      <c r="G35" s="41">
        <f>_xlfn.COVARIANCE.S(INDEX('Variance covariance Matrix'!$B$4:$AE$123,,$D35), INDEX('Variance covariance Matrix'!$B$4:$AE$123,,G$11))</f>
        <v>6.3309589556375138E-4</v>
      </c>
      <c r="H35" s="41">
        <f>_xlfn.COVARIANCE.S(INDEX('Variance covariance Matrix'!$B$4:$AE$123,,$D35), INDEX('Variance covariance Matrix'!$B$4:$AE$123,,H$11))</f>
        <v>1.1264811433317964E-3</v>
      </c>
      <c r="I35" s="41">
        <f>_xlfn.COVARIANCE.S(INDEX('Variance covariance Matrix'!$B$4:$AE$123,,$D35), INDEX('Variance covariance Matrix'!$B$4:$AE$123,,I$11))</f>
        <v>2.0678454495361249E-3</v>
      </c>
      <c r="J35" s="41">
        <f>_xlfn.COVARIANCE.S(INDEX('Variance covariance Matrix'!$B$4:$AE$123,,$D35), INDEX('Variance covariance Matrix'!$B$4:$AE$123,,J$11))</f>
        <v>2.5477390790569028E-3</v>
      </c>
      <c r="K35" s="41">
        <f>_xlfn.COVARIANCE.S(INDEX('Variance covariance Matrix'!$B$4:$AE$123,,$D35), INDEX('Variance covariance Matrix'!$B$4:$AE$123,,K$11))</f>
        <v>2.0940746256972406E-3</v>
      </c>
      <c r="L35" s="41">
        <f>_xlfn.COVARIANCE.S(INDEX('Variance covariance Matrix'!$B$4:$AE$123,,$D35), INDEX('Variance covariance Matrix'!$B$4:$AE$123,,L$11))</f>
        <v>2.8201909764370365E-3</v>
      </c>
      <c r="M35" s="41">
        <f>_xlfn.COVARIANCE.S(INDEX('Variance covariance Matrix'!$B$4:$AE$123,,$D35), INDEX('Variance covariance Matrix'!$B$4:$AE$123,,M$11))</f>
        <v>3.6865326169246435E-3</v>
      </c>
      <c r="N35" s="41">
        <f>_xlfn.COVARIANCE.S(INDEX('Variance covariance Matrix'!$B$4:$AE$123,,$D35), INDEX('Variance covariance Matrix'!$B$4:$AE$123,,N$11))</f>
        <v>3.328175534510995E-3</v>
      </c>
      <c r="O35" s="41">
        <f>_xlfn.COVARIANCE.S(INDEX('Variance covariance Matrix'!$B$4:$AE$123,,$D35), INDEX('Variance covariance Matrix'!$B$4:$AE$123,,O$11))</f>
        <v>-3.2826701474837026E-4</v>
      </c>
      <c r="P35" s="41">
        <f>_xlfn.COVARIANCE.S(INDEX('Variance covariance Matrix'!$B$4:$AE$123,,$D35), INDEX('Variance covariance Matrix'!$B$4:$AE$123,,P$11))</f>
        <v>3.8982063021894818E-3</v>
      </c>
      <c r="Q35" s="41">
        <f>_xlfn.COVARIANCE.S(INDEX('Variance covariance Matrix'!$B$4:$AE$123,,$D35), INDEX('Variance covariance Matrix'!$B$4:$AE$123,,Q$11))</f>
        <v>1.1859776312286756E-3</v>
      </c>
      <c r="R35" s="41">
        <f>_xlfn.COVARIANCE.S(INDEX('Variance covariance Matrix'!$B$4:$AE$123,,$D35), INDEX('Variance covariance Matrix'!$B$4:$AE$123,,R$11))</f>
        <v>1.3434234833112472E-3</v>
      </c>
      <c r="S35" s="41">
        <f>_xlfn.COVARIANCE.S(INDEX('Variance covariance Matrix'!$B$4:$AE$123,,$D35), INDEX('Variance covariance Matrix'!$B$4:$AE$123,,S$11))</f>
        <v>3.7765033493135317E-3</v>
      </c>
      <c r="T35" s="41">
        <f>_xlfn.COVARIANCE.S(INDEX('Variance covariance Matrix'!$B$4:$AE$123,,$D35), INDEX('Variance covariance Matrix'!$B$4:$AE$123,,T$11))</f>
        <v>4.7020177575214498E-4</v>
      </c>
      <c r="U35" s="41">
        <f>_xlfn.COVARIANCE.S(INDEX('Variance covariance Matrix'!$B$4:$AE$123,,$D35), INDEX('Variance covariance Matrix'!$B$4:$AE$123,,U$11))</f>
        <v>7.3372051345735941E-4</v>
      </c>
      <c r="V35" s="41">
        <f>_xlfn.COVARIANCE.S(INDEX('Variance covariance Matrix'!$B$4:$AE$123,,$D35), INDEX('Variance covariance Matrix'!$B$4:$AE$123,,V$11))</f>
        <v>2.5343624767150763E-3</v>
      </c>
      <c r="W35" s="41">
        <f>_xlfn.COVARIANCE.S(INDEX('Variance covariance Matrix'!$B$4:$AE$123,,$D35), INDEX('Variance covariance Matrix'!$B$4:$AE$123,,W$11))</f>
        <v>4.8385815156091532E-3</v>
      </c>
      <c r="X35" s="41">
        <f>_xlfn.COVARIANCE.S(INDEX('Variance covariance Matrix'!$B$4:$AE$123,,$D35), INDEX('Variance covariance Matrix'!$B$4:$AE$123,,X$11))</f>
        <v>1.8447359304543363E-3</v>
      </c>
      <c r="Y35" s="41">
        <f>_xlfn.COVARIANCE.S(INDEX('Variance covariance Matrix'!$B$4:$AE$123,,$D35), INDEX('Variance covariance Matrix'!$B$4:$AE$123,,Y$11))</f>
        <v>2.8070299559454638E-3</v>
      </c>
      <c r="Z35" s="41">
        <f>_xlfn.COVARIANCE.S(INDEX('Variance covariance Matrix'!$B$4:$AE$123,,$D35), INDEX('Variance covariance Matrix'!$B$4:$AE$123,,Z$11))</f>
        <v>3.414524843713396E-3</v>
      </c>
      <c r="AA35" s="41">
        <f>_xlfn.COVARIANCE.S(INDEX('Variance covariance Matrix'!$B$4:$AE$123,,$D35), INDEX('Variance covariance Matrix'!$B$4:$AE$123,,AA$11))</f>
        <v>1.6308487350639314E-3</v>
      </c>
      <c r="AB35" s="41">
        <f>_xlfn.COVARIANCE.S(INDEX('Variance covariance Matrix'!$B$4:$AE$123,,$D35), INDEX('Variance covariance Matrix'!$B$4:$AE$123,,AB$11))</f>
        <v>9.4107535146962552E-3</v>
      </c>
      <c r="AC35" s="41">
        <f>_xlfn.COVARIANCE.S(INDEX('Variance covariance Matrix'!$B$4:$AE$123,,$D35), INDEX('Variance covariance Matrix'!$B$4:$AE$123,,AC$11))</f>
        <v>2.7328180768121423E-3</v>
      </c>
      <c r="AD35" s="41">
        <f>_xlfn.COVARIANCE.S(INDEX('Variance covariance Matrix'!$B$4:$AE$123,,$D35), INDEX('Variance covariance Matrix'!$B$4:$AE$123,,AD$11))</f>
        <v>1.3863277521221401E-3</v>
      </c>
      <c r="AE35" s="41">
        <f>_xlfn.COVARIANCE.S(INDEX('Variance covariance Matrix'!$B$4:$AE$123,,$D35), INDEX('Variance covariance Matrix'!$B$4:$AE$123,,AE$11))</f>
        <v>1.5728417787855536E-4</v>
      </c>
      <c r="AF35" s="41">
        <f>_xlfn.COVARIANCE.S(INDEX('Variance covariance Matrix'!$B$4:$AE$123,,$D35), INDEX('Variance covariance Matrix'!$B$4:$AE$123,,AF$11))</f>
        <v>-3.8881710961648447E-4</v>
      </c>
      <c r="AG35" s="41">
        <f>_xlfn.COVARIANCE.S(INDEX('Variance covariance Matrix'!$B$4:$AE$123,,$D35), INDEX('Variance covariance Matrix'!$B$4:$AE$123,,AG$11))</f>
        <v>2.4064768992094567E-3</v>
      </c>
      <c r="AH35" s="41">
        <f>_xlfn.COVARIANCE.S(INDEX('Variance covariance Matrix'!$B$4:$AE$123,,$D35), INDEX('Variance covariance Matrix'!$B$4:$AE$123,,AH$11))</f>
        <v>2.4815280465375696E-3</v>
      </c>
    </row>
    <row r="36" spans="2:34" x14ac:dyDescent="0.25">
      <c r="B36" s="11"/>
      <c r="C36" s="30" t="str">
        <v>TAYLOR WIMPEY</v>
      </c>
      <c r="D36" s="48">
        <f t="shared" si="1"/>
        <v>25</v>
      </c>
      <c r="E36" s="41">
        <f>_xlfn.COVARIANCE.S(INDEX('Variance covariance Matrix'!$B$4:$AE$123,,$D36), INDEX('Variance covariance Matrix'!$B$4:$AE$123,,E$11))</f>
        <v>-9.5149041763977157E-5</v>
      </c>
      <c r="F36" s="41">
        <f>_xlfn.COVARIANCE.S(INDEX('Variance covariance Matrix'!$B$4:$AE$123,,$D36), INDEX('Variance covariance Matrix'!$B$4:$AE$123,,F$11))</f>
        <v>3.4105531230353599E-3</v>
      </c>
      <c r="G36" s="41">
        <f>_xlfn.COVARIANCE.S(INDEX('Variance covariance Matrix'!$B$4:$AE$123,,$D36), INDEX('Variance covariance Matrix'!$B$4:$AE$123,,G$11))</f>
        <v>1.9132392547824763E-3</v>
      </c>
      <c r="H36" s="41">
        <f>_xlfn.COVARIANCE.S(INDEX('Variance covariance Matrix'!$B$4:$AE$123,,$D36), INDEX('Variance covariance Matrix'!$B$4:$AE$123,,H$11))</f>
        <v>1.6618703516130067E-3</v>
      </c>
      <c r="I36" s="41">
        <f>_xlfn.COVARIANCE.S(INDEX('Variance covariance Matrix'!$B$4:$AE$123,,$D36), INDEX('Variance covariance Matrix'!$B$4:$AE$123,,I$11))</f>
        <v>3.2783965451722071E-3</v>
      </c>
      <c r="J36" s="41">
        <f>_xlfn.COVARIANCE.S(INDEX('Variance covariance Matrix'!$B$4:$AE$123,,$D36), INDEX('Variance covariance Matrix'!$B$4:$AE$123,,J$11))</f>
        <v>3.0924146599071462E-3</v>
      </c>
      <c r="K36" s="41">
        <f>_xlfn.COVARIANCE.S(INDEX('Variance covariance Matrix'!$B$4:$AE$123,,$D36), INDEX('Variance covariance Matrix'!$B$4:$AE$123,,K$11))</f>
        <v>3.2635978838825284E-3</v>
      </c>
      <c r="L36" s="41">
        <f>_xlfn.COVARIANCE.S(INDEX('Variance covariance Matrix'!$B$4:$AE$123,,$D36), INDEX('Variance covariance Matrix'!$B$4:$AE$123,,L$11))</f>
        <v>5.840521359127656E-3</v>
      </c>
      <c r="M36" s="41">
        <f>_xlfn.COVARIANCE.S(INDEX('Variance covariance Matrix'!$B$4:$AE$123,,$D36), INDEX('Variance covariance Matrix'!$B$4:$AE$123,,M$11))</f>
        <v>5.5500099284732781E-3</v>
      </c>
      <c r="N36" s="41">
        <f>_xlfn.COVARIANCE.S(INDEX('Variance covariance Matrix'!$B$4:$AE$123,,$D36), INDEX('Variance covariance Matrix'!$B$4:$AE$123,,N$11))</f>
        <v>6.3477204175080527E-3</v>
      </c>
      <c r="O36" s="41">
        <f>_xlfn.COVARIANCE.S(INDEX('Variance covariance Matrix'!$B$4:$AE$123,,$D36), INDEX('Variance covariance Matrix'!$B$4:$AE$123,,O$11))</f>
        <v>9.0436535385622966E-4</v>
      </c>
      <c r="P36" s="41">
        <f>_xlfn.COVARIANCE.S(INDEX('Variance covariance Matrix'!$B$4:$AE$123,,$D36), INDEX('Variance covariance Matrix'!$B$4:$AE$123,,P$11))</f>
        <v>6.210344415562786E-3</v>
      </c>
      <c r="Q36" s="41">
        <f>_xlfn.COVARIANCE.S(INDEX('Variance covariance Matrix'!$B$4:$AE$123,,$D36), INDEX('Variance covariance Matrix'!$B$4:$AE$123,,Q$11))</f>
        <v>4.5862427439976429E-3</v>
      </c>
      <c r="R36" s="41">
        <f>_xlfn.COVARIANCE.S(INDEX('Variance covariance Matrix'!$B$4:$AE$123,,$D36), INDEX('Variance covariance Matrix'!$B$4:$AE$123,,R$11))</f>
        <v>8.1324153107840934E-3</v>
      </c>
      <c r="S36" s="41">
        <f>_xlfn.COVARIANCE.S(INDEX('Variance covariance Matrix'!$B$4:$AE$123,,$D36), INDEX('Variance covariance Matrix'!$B$4:$AE$123,,S$11))</f>
        <v>4.8047655703127847E-3</v>
      </c>
      <c r="T36" s="41">
        <f>_xlfn.COVARIANCE.S(INDEX('Variance covariance Matrix'!$B$4:$AE$123,,$D36), INDEX('Variance covariance Matrix'!$B$4:$AE$123,,T$11))</f>
        <v>1.8832693935516716E-3</v>
      </c>
      <c r="U36" s="41">
        <f>_xlfn.COVARIANCE.S(INDEX('Variance covariance Matrix'!$B$4:$AE$123,,$D36), INDEX('Variance covariance Matrix'!$B$4:$AE$123,,U$11))</f>
        <v>4.2255722503365999E-3</v>
      </c>
      <c r="V36" s="41">
        <f>_xlfn.COVARIANCE.S(INDEX('Variance covariance Matrix'!$B$4:$AE$123,,$D36), INDEX('Variance covariance Matrix'!$B$4:$AE$123,,V$11))</f>
        <v>5.9374256257705598E-4</v>
      </c>
      <c r="W36" s="41">
        <f>_xlfn.COVARIANCE.S(INDEX('Variance covariance Matrix'!$B$4:$AE$123,,$D36), INDEX('Variance covariance Matrix'!$B$4:$AE$123,,W$11))</f>
        <v>5.9579523872553258E-3</v>
      </c>
      <c r="X36" s="41">
        <f>_xlfn.COVARIANCE.S(INDEX('Variance covariance Matrix'!$B$4:$AE$123,,$D36), INDEX('Variance covariance Matrix'!$B$4:$AE$123,,X$11))</f>
        <v>1.7998920149525836E-3</v>
      </c>
      <c r="Y36" s="41">
        <f>_xlfn.COVARIANCE.S(INDEX('Variance covariance Matrix'!$B$4:$AE$123,,$D36), INDEX('Variance covariance Matrix'!$B$4:$AE$123,,Y$11))</f>
        <v>4.7510170763959397E-3</v>
      </c>
      <c r="Z36" s="41">
        <f>_xlfn.COVARIANCE.S(INDEX('Variance covariance Matrix'!$B$4:$AE$123,,$D36), INDEX('Variance covariance Matrix'!$B$4:$AE$123,,Z$11))</f>
        <v>8.8370921596694018E-4</v>
      </c>
      <c r="AA36" s="41">
        <f>_xlfn.COVARIANCE.S(INDEX('Variance covariance Matrix'!$B$4:$AE$123,,$D36), INDEX('Variance covariance Matrix'!$B$4:$AE$123,,AA$11))</f>
        <v>2.2610288654656059E-3</v>
      </c>
      <c r="AB36" s="41">
        <f>_xlfn.COVARIANCE.S(INDEX('Variance covariance Matrix'!$B$4:$AE$123,,$D36), INDEX('Variance covariance Matrix'!$B$4:$AE$123,,AB$11))</f>
        <v>2.7328180768121423E-3</v>
      </c>
      <c r="AC36" s="41">
        <f>_xlfn.COVARIANCE.S(INDEX('Variance covariance Matrix'!$B$4:$AE$123,,$D36), INDEX('Variance covariance Matrix'!$B$4:$AE$123,,AC$11))</f>
        <v>1.0997149069277115E-2</v>
      </c>
      <c r="AD36" s="41">
        <f>_xlfn.COVARIANCE.S(INDEX('Variance covariance Matrix'!$B$4:$AE$123,,$D36), INDEX('Variance covariance Matrix'!$B$4:$AE$123,,AD$11))</f>
        <v>1.8036173291750557E-3</v>
      </c>
      <c r="AE36" s="41">
        <f>_xlfn.COVARIANCE.S(INDEX('Variance covariance Matrix'!$B$4:$AE$123,,$D36), INDEX('Variance covariance Matrix'!$B$4:$AE$123,,AE$11))</f>
        <v>1.4643975456164827E-4</v>
      </c>
      <c r="AF36" s="41">
        <f>_xlfn.COVARIANCE.S(INDEX('Variance covariance Matrix'!$B$4:$AE$123,,$D36), INDEX('Variance covariance Matrix'!$B$4:$AE$123,,AF$11))</f>
        <v>1.5694170249619412E-3</v>
      </c>
      <c r="AG36" s="41">
        <f>_xlfn.COVARIANCE.S(INDEX('Variance covariance Matrix'!$B$4:$AE$123,,$D36), INDEX('Variance covariance Matrix'!$B$4:$AE$123,,AG$11))</f>
        <v>2.6155091504907742E-3</v>
      </c>
      <c r="AH36" s="41">
        <f>_xlfn.COVARIANCE.S(INDEX('Variance covariance Matrix'!$B$4:$AE$123,,$D36), INDEX('Variance covariance Matrix'!$B$4:$AE$123,,AH$11))</f>
        <v>5.0233586583883121E-3</v>
      </c>
    </row>
    <row r="37" spans="2:34" x14ac:dyDescent="0.25">
      <c r="B37" s="11"/>
      <c r="C37" s="30" t="str">
        <v xml:space="preserve">TESCO </v>
      </c>
      <c r="D37" s="48">
        <f t="shared" si="1"/>
        <v>26</v>
      </c>
      <c r="E37" s="41">
        <f>_xlfn.COVARIANCE.S(INDEX('Variance covariance Matrix'!$B$4:$AE$123,,$D37), INDEX('Variance covariance Matrix'!$B$4:$AE$123,,E$11))</f>
        <v>-7.1393171204046232E-5</v>
      </c>
      <c r="F37" s="41">
        <f>_xlfn.COVARIANCE.S(INDEX('Variance covariance Matrix'!$B$4:$AE$123,,$D37), INDEX('Variance covariance Matrix'!$B$4:$AE$123,,F$11))</f>
        <v>1.3726108928057957E-3</v>
      </c>
      <c r="G37" s="41">
        <f>_xlfn.COVARIANCE.S(INDEX('Variance covariance Matrix'!$B$4:$AE$123,,$D37), INDEX('Variance covariance Matrix'!$B$4:$AE$123,,G$11))</f>
        <v>1.1120430530295127E-3</v>
      </c>
      <c r="H37" s="41">
        <f>_xlfn.COVARIANCE.S(INDEX('Variance covariance Matrix'!$B$4:$AE$123,,$D37), INDEX('Variance covariance Matrix'!$B$4:$AE$123,,H$11))</f>
        <v>1.1974065030098189E-3</v>
      </c>
      <c r="I37" s="41">
        <f>_xlfn.COVARIANCE.S(INDEX('Variance covariance Matrix'!$B$4:$AE$123,,$D37), INDEX('Variance covariance Matrix'!$B$4:$AE$123,,I$11))</f>
        <v>1.6554662600190523E-3</v>
      </c>
      <c r="J37" s="41">
        <f>_xlfn.COVARIANCE.S(INDEX('Variance covariance Matrix'!$B$4:$AE$123,,$D37), INDEX('Variance covariance Matrix'!$B$4:$AE$123,,J$11))</f>
        <v>1.1606727624439352E-3</v>
      </c>
      <c r="K37" s="41">
        <f>_xlfn.COVARIANCE.S(INDEX('Variance covariance Matrix'!$B$4:$AE$123,,$D37), INDEX('Variance covariance Matrix'!$B$4:$AE$123,,K$11))</f>
        <v>1.5023733461905469E-3</v>
      </c>
      <c r="L37" s="41">
        <f>_xlfn.COVARIANCE.S(INDEX('Variance covariance Matrix'!$B$4:$AE$123,,$D37), INDEX('Variance covariance Matrix'!$B$4:$AE$123,,L$11))</f>
        <v>1.5172115576424692E-3</v>
      </c>
      <c r="M37" s="41">
        <f>_xlfn.COVARIANCE.S(INDEX('Variance covariance Matrix'!$B$4:$AE$123,,$D37), INDEX('Variance covariance Matrix'!$B$4:$AE$123,,M$11))</f>
        <v>1.1146207643671507E-3</v>
      </c>
      <c r="N37" s="41">
        <f>_xlfn.COVARIANCE.S(INDEX('Variance covariance Matrix'!$B$4:$AE$123,,$D37), INDEX('Variance covariance Matrix'!$B$4:$AE$123,,N$11))</f>
        <v>2.6393621710313767E-3</v>
      </c>
      <c r="O37" s="41">
        <f>_xlfn.COVARIANCE.S(INDEX('Variance covariance Matrix'!$B$4:$AE$123,,$D37), INDEX('Variance covariance Matrix'!$B$4:$AE$123,,O$11))</f>
        <v>7.4288400515516847E-4</v>
      </c>
      <c r="P37" s="41">
        <f>_xlfn.COVARIANCE.S(INDEX('Variance covariance Matrix'!$B$4:$AE$123,,$D37), INDEX('Variance covariance Matrix'!$B$4:$AE$123,,P$11))</f>
        <v>5.5931436383695546E-4</v>
      </c>
      <c r="Q37" s="41">
        <f>_xlfn.COVARIANCE.S(INDEX('Variance covariance Matrix'!$B$4:$AE$123,,$D37), INDEX('Variance covariance Matrix'!$B$4:$AE$123,,Q$11))</f>
        <v>1.9896649214365663E-3</v>
      </c>
      <c r="R37" s="41">
        <f>_xlfn.COVARIANCE.S(INDEX('Variance covariance Matrix'!$B$4:$AE$123,,$D37), INDEX('Variance covariance Matrix'!$B$4:$AE$123,,R$11))</f>
        <v>1.3015930382623427E-3</v>
      </c>
      <c r="S37" s="41">
        <f>_xlfn.COVARIANCE.S(INDEX('Variance covariance Matrix'!$B$4:$AE$123,,$D37), INDEX('Variance covariance Matrix'!$B$4:$AE$123,,S$11))</f>
        <v>1.2004265132474106E-3</v>
      </c>
      <c r="T37" s="41">
        <f>_xlfn.COVARIANCE.S(INDEX('Variance covariance Matrix'!$B$4:$AE$123,,$D37), INDEX('Variance covariance Matrix'!$B$4:$AE$123,,T$11))</f>
        <v>6.344793625281198E-4</v>
      </c>
      <c r="U37" s="41">
        <f>_xlfn.COVARIANCE.S(INDEX('Variance covariance Matrix'!$B$4:$AE$123,,$D37), INDEX('Variance covariance Matrix'!$B$4:$AE$123,,U$11))</f>
        <v>1.1625408324511895E-3</v>
      </c>
      <c r="V37" s="41">
        <f>_xlfn.COVARIANCE.S(INDEX('Variance covariance Matrix'!$B$4:$AE$123,,$D37), INDEX('Variance covariance Matrix'!$B$4:$AE$123,,V$11))</f>
        <v>8.9574847786291485E-4</v>
      </c>
      <c r="W37" s="41">
        <f>_xlfn.COVARIANCE.S(INDEX('Variance covariance Matrix'!$B$4:$AE$123,,$D37), INDEX('Variance covariance Matrix'!$B$4:$AE$123,,W$11))</f>
        <v>1.9706179814889834E-3</v>
      </c>
      <c r="X37" s="41">
        <f>_xlfn.COVARIANCE.S(INDEX('Variance covariance Matrix'!$B$4:$AE$123,,$D37), INDEX('Variance covariance Matrix'!$B$4:$AE$123,,X$11))</f>
        <v>2.423174012525231E-3</v>
      </c>
      <c r="Y37" s="41">
        <f>_xlfn.COVARIANCE.S(INDEX('Variance covariance Matrix'!$B$4:$AE$123,,$D37), INDEX('Variance covariance Matrix'!$B$4:$AE$123,,Y$11))</f>
        <v>1.6876118622554781E-3</v>
      </c>
      <c r="Z37" s="41">
        <f>_xlfn.COVARIANCE.S(INDEX('Variance covariance Matrix'!$B$4:$AE$123,,$D37), INDEX('Variance covariance Matrix'!$B$4:$AE$123,,Z$11))</f>
        <v>1.3783046656177739E-3</v>
      </c>
      <c r="AA37" s="41">
        <f>_xlfn.COVARIANCE.S(INDEX('Variance covariance Matrix'!$B$4:$AE$123,,$D37), INDEX('Variance covariance Matrix'!$B$4:$AE$123,,AA$11))</f>
        <v>6.9802912432055338E-4</v>
      </c>
      <c r="AB37" s="41">
        <f>_xlfn.COVARIANCE.S(INDEX('Variance covariance Matrix'!$B$4:$AE$123,,$D37), INDEX('Variance covariance Matrix'!$B$4:$AE$123,,AB$11))</f>
        <v>1.3863277521221401E-3</v>
      </c>
      <c r="AC37" s="41">
        <f>_xlfn.COVARIANCE.S(INDEX('Variance covariance Matrix'!$B$4:$AE$123,,$D37), INDEX('Variance covariance Matrix'!$B$4:$AE$123,,AC$11))</f>
        <v>1.8036173291750557E-3</v>
      </c>
      <c r="AD37" s="41">
        <f>_xlfn.COVARIANCE.S(INDEX('Variance covariance Matrix'!$B$4:$AE$123,,$D37), INDEX('Variance covariance Matrix'!$B$4:$AE$123,,AD$11))</f>
        <v>4.4330543454883485E-3</v>
      </c>
      <c r="AE37" s="41">
        <f>_xlfn.COVARIANCE.S(INDEX('Variance covariance Matrix'!$B$4:$AE$123,,$D37), INDEX('Variance covariance Matrix'!$B$4:$AE$123,,AE$11))</f>
        <v>5.4481302131018539E-4</v>
      </c>
      <c r="AF37" s="41">
        <f>_xlfn.COVARIANCE.S(INDEX('Variance covariance Matrix'!$B$4:$AE$123,,$D37), INDEX('Variance covariance Matrix'!$B$4:$AE$123,,AF$11))</f>
        <v>1.2857397520638916E-3</v>
      </c>
      <c r="AG37" s="41">
        <f>_xlfn.COVARIANCE.S(INDEX('Variance covariance Matrix'!$B$4:$AE$123,,$D37), INDEX('Variance covariance Matrix'!$B$4:$AE$123,,AG$11))</f>
        <v>1.0178654730794076E-3</v>
      </c>
      <c r="AH37" s="41">
        <f>_xlfn.COVARIANCE.S(INDEX('Variance covariance Matrix'!$B$4:$AE$123,,$D37), INDEX('Variance covariance Matrix'!$B$4:$AE$123,,AH$11))</f>
        <v>9.5797100377059588E-4</v>
      </c>
    </row>
    <row r="38" spans="2:34" x14ac:dyDescent="0.25">
      <c r="B38" s="11"/>
      <c r="C38" s="30" t="str">
        <v>UNILEVER (UK)</v>
      </c>
      <c r="D38" s="48">
        <f t="shared" si="1"/>
        <v>27</v>
      </c>
      <c r="E38" s="41">
        <f>_xlfn.COVARIANCE.S(INDEX('Variance covariance Matrix'!$B$4:$AE$123,,$D38), INDEX('Variance covariance Matrix'!$B$4:$AE$123,,E$11))</f>
        <v>1.1026625398577669E-3</v>
      </c>
      <c r="F38" s="41">
        <f>_xlfn.COVARIANCE.S(INDEX('Variance covariance Matrix'!$B$4:$AE$123,,$D38), INDEX('Variance covariance Matrix'!$B$4:$AE$123,,F$11))</f>
        <v>2.6257743041230525E-4</v>
      </c>
      <c r="G38" s="41">
        <f>_xlfn.COVARIANCE.S(INDEX('Variance covariance Matrix'!$B$4:$AE$123,,$D38), INDEX('Variance covariance Matrix'!$B$4:$AE$123,,G$11))</f>
        <v>6.1269353863697854E-4</v>
      </c>
      <c r="H38" s="41">
        <f>_xlfn.COVARIANCE.S(INDEX('Variance covariance Matrix'!$B$4:$AE$123,,$D38), INDEX('Variance covariance Matrix'!$B$4:$AE$123,,H$11))</f>
        <v>1.2643817774374796E-3</v>
      </c>
      <c r="I38" s="41">
        <f>_xlfn.COVARIANCE.S(INDEX('Variance covariance Matrix'!$B$4:$AE$123,,$D38), INDEX('Variance covariance Matrix'!$B$4:$AE$123,,I$11))</f>
        <v>4.9111171844837557E-4</v>
      </c>
      <c r="J38" s="41">
        <f>_xlfn.COVARIANCE.S(INDEX('Variance covariance Matrix'!$B$4:$AE$123,,$D38), INDEX('Variance covariance Matrix'!$B$4:$AE$123,,J$11))</f>
        <v>4.7722508721326039E-4</v>
      </c>
      <c r="K38" s="41">
        <f>_xlfn.COVARIANCE.S(INDEX('Variance covariance Matrix'!$B$4:$AE$123,,$D38), INDEX('Variance covariance Matrix'!$B$4:$AE$123,,K$11))</f>
        <v>6.2637943412741928E-4</v>
      </c>
      <c r="L38" s="41">
        <f>_xlfn.COVARIANCE.S(INDEX('Variance covariance Matrix'!$B$4:$AE$123,,$D38), INDEX('Variance covariance Matrix'!$B$4:$AE$123,,L$11))</f>
        <v>8.9946820893696791E-5</v>
      </c>
      <c r="M38" s="41">
        <f>_xlfn.COVARIANCE.S(INDEX('Variance covariance Matrix'!$B$4:$AE$123,,$D38), INDEX('Variance covariance Matrix'!$B$4:$AE$123,,M$11))</f>
        <v>-2.7297656780352742E-4</v>
      </c>
      <c r="N38" s="41">
        <f>_xlfn.COVARIANCE.S(INDEX('Variance covariance Matrix'!$B$4:$AE$123,,$D38), INDEX('Variance covariance Matrix'!$B$4:$AE$123,,N$11))</f>
        <v>1.5495254251465083E-4</v>
      </c>
      <c r="O38" s="41">
        <f>_xlfn.COVARIANCE.S(INDEX('Variance covariance Matrix'!$B$4:$AE$123,,$D38), INDEX('Variance covariance Matrix'!$B$4:$AE$123,,O$11))</f>
        <v>8.9271014972175746E-4</v>
      </c>
      <c r="P38" s="41">
        <f>_xlfn.COVARIANCE.S(INDEX('Variance covariance Matrix'!$B$4:$AE$123,,$D38), INDEX('Variance covariance Matrix'!$B$4:$AE$123,,P$11))</f>
        <v>-6.3869664541682221E-4</v>
      </c>
      <c r="Q38" s="41">
        <f>_xlfn.COVARIANCE.S(INDEX('Variance covariance Matrix'!$B$4:$AE$123,,$D38), INDEX('Variance covariance Matrix'!$B$4:$AE$123,,Q$11))</f>
        <v>6.9629656804701232E-4</v>
      </c>
      <c r="R38" s="41">
        <f>_xlfn.COVARIANCE.S(INDEX('Variance covariance Matrix'!$B$4:$AE$123,,$D38), INDEX('Variance covariance Matrix'!$B$4:$AE$123,,R$11))</f>
        <v>1.8596936871442447E-4</v>
      </c>
      <c r="S38" s="41">
        <f>_xlfn.COVARIANCE.S(INDEX('Variance covariance Matrix'!$B$4:$AE$123,,$D38), INDEX('Variance covariance Matrix'!$B$4:$AE$123,,S$11))</f>
        <v>1.5333106136174832E-4</v>
      </c>
      <c r="T38" s="41">
        <f>_xlfn.COVARIANCE.S(INDEX('Variance covariance Matrix'!$B$4:$AE$123,,$D38), INDEX('Variance covariance Matrix'!$B$4:$AE$123,,T$11))</f>
        <v>7.2732283228240193E-4</v>
      </c>
      <c r="U38" s="41">
        <f>_xlfn.COVARIANCE.S(INDEX('Variance covariance Matrix'!$B$4:$AE$123,,$D38), INDEX('Variance covariance Matrix'!$B$4:$AE$123,,U$11))</f>
        <v>6.5045828659735091E-4</v>
      </c>
      <c r="V38" s="41">
        <f>_xlfn.COVARIANCE.S(INDEX('Variance covariance Matrix'!$B$4:$AE$123,,$D38), INDEX('Variance covariance Matrix'!$B$4:$AE$123,,V$11))</f>
        <v>-5.0912586124594358E-5</v>
      </c>
      <c r="W38" s="41">
        <f>_xlfn.COVARIANCE.S(INDEX('Variance covariance Matrix'!$B$4:$AE$123,,$D38), INDEX('Variance covariance Matrix'!$B$4:$AE$123,,W$11))</f>
        <v>-1.7144403382992916E-5</v>
      </c>
      <c r="X38" s="41">
        <f>_xlfn.COVARIANCE.S(INDEX('Variance covariance Matrix'!$B$4:$AE$123,,$D38), INDEX('Variance covariance Matrix'!$B$4:$AE$123,,X$11))</f>
        <v>2.2446190556567357E-5</v>
      </c>
      <c r="Y38" s="41">
        <f>_xlfn.COVARIANCE.S(INDEX('Variance covariance Matrix'!$B$4:$AE$123,,$D38), INDEX('Variance covariance Matrix'!$B$4:$AE$123,,Y$11))</f>
        <v>5.0057156541181026E-4</v>
      </c>
      <c r="Z38" s="41">
        <f>_xlfn.COVARIANCE.S(INDEX('Variance covariance Matrix'!$B$4:$AE$123,,$D38), INDEX('Variance covariance Matrix'!$B$4:$AE$123,,Z$11))</f>
        <v>3.267741181878929E-4</v>
      </c>
      <c r="AA38" s="41">
        <f>_xlfn.COVARIANCE.S(INDEX('Variance covariance Matrix'!$B$4:$AE$123,,$D38), INDEX('Variance covariance Matrix'!$B$4:$AE$123,,AA$11))</f>
        <v>5.2791263614921518E-4</v>
      </c>
      <c r="AB38" s="41">
        <f>_xlfn.COVARIANCE.S(INDEX('Variance covariance Matrix'!$B$4:$AE$123,,$D38), INDEX('Variance covariance Matrix'!$B$4:$AE$123,,AB$11))</f>
        <v>1.5728417787855536E-4</v>
      </c>
      <c r="AC38" s="41">
        <f>_xlfn.COVARIANCE.S(INDEX('Variance covariance Matrix'!$B$4:$AE$123,,$D38), INDEX('Variance covariance Matrix'!$B$4:$AE$123,,AC$11))</f>
        <v>1.4643975456164827E-4</v>
      </c>
      <c r="AD38" s="41">
        <f>_xlfn.COVARIANCE.S(INDEX('Variance covariance Matrix'!$B$4:$AE$123,,$D38), INDEX('Variance covariance Matrix'!$B$4:$AE$123,,AD$11))</f>
        <v>5.4481302131018539E-4</v>
      </c>
      <c r="AE38" s="41">
        <f>_xlfn.COVARIANCE.S(INDEX('Variance covariance Matrix'!$B$4:$AE$123,,$D38), INDEX('Variance covariance Matrix'!$B$4:$AE$123,,AE$11))</f>
        <v>2.3181678687649622E-3</v>
      </c>
      <c r="AF38" s="41">
        <f>_xlfn.COVARIANCE.S(INDEX('Variance covariance Matrix'!$B$4:$AE$123,,$D38), INDEX('Variance covariance Matrix'!$B$4:$AE$123,,AF$11))</f>
        <v>1.0372896649716151E-3</v>
      </c>
      <c r="AG38" s="41">
        <f>_xlfn.COVARIANCE.S(INDEX('Variance covariance Matrix'!$B$4:$AE$123,,$D38), INDEX('Variance covariance Matrix'!$B$4:$AE$123,,AG$11))</f>
        <v>1.2323542394056029E-3</v>
      </c>
      <c r="AH38" s="41">
        <f>_xlfn.COVARIANCE.S(INDEX('Variance covariance Matrix'!$B$4:$AE$123,,$D38), INDEX('Variance covariance Matrix'!$B$4:$AE$123,,AH$11))</f>
        <v>3.035718840096136E-5</v>
      </c>
    </row>
    <row r="39" spans="2:34" x14ac:dyDescent="0.25">
      <c r="B39" s="11"/>
      <c r="C39" s="30" t="str">
        <v xml:space="preserve">UNITED UTILITIES GROUP </v>
      </c>
      <c r="D39" s="48">
        <f t="shared" si="1"/>
        <v>28</v>
      </c>
      <c r="E39" s="41">
        <f>_xlfn.COVARIANCE.S(INDEX('Variance covariance Matrix'!$B$4:$AE$123,,$D39), INDEX('Variance covariance Matrix'!$B$4:$AE$123,,E$11))</f>
        <v>6.8216266595530798E-4</v>
      </c>
      <c r="F39" s="41">
        <f>_xlfn.COVARIANCE.S(INDEX('Variance covariance Matrix'!$B$4:$AE$123,,$D39), INDEX('Variance covariance Matrix'!$B$4:$AE$123,,F$11))</f>
        <v>5.9230583779510109E-4</v>
      </c>
      <c r="G39" s="41">
        <f>_xlfn.COVARIANCE.S(INDEX('Variance covariance Matrix'!$B$4:$AE$123,,$D39), INDEX('Variance covariance Matrix'!$B$4:$AE$123,,G$11))</f>
        <v>4.573952329505925E-4</v>
      </c>
      <c r="H39" s="41">
        <f>_xlfn.COVARIANCE.S(INDEX('Variance covariance Matrix'!$B$4:$AE$123,,$D39), INDEX('Variance covariance Matrix'!$B$4:$AE$123,,H$11))</f>
        <v>8.0480999036326413E-4</v>
      </c>
      <c r="I39" s="41">
        <f>_xlfn.COVARIANCE.S(INDEX('Variance covariance Matrix'!$B$4:$AE$123,,$D39), INDEX('Variance covariance Matrix'!$B$4:$AE$123,,I$11))</f>
        <v>8.006198677543377E-4</v>
      </c>
      <c r="J39" s="41">
        <f>_xlfn.COVARIANCE.S(INDEX('Variance covariance Matrix'!$B$4:$AE$123,,$D39), INDEX('Variance covariance Matrix'!$B$4:$AE$123,,J$11))</f>
        <v>9.9267161487767144E-4</v>
      </c>
      <c r="K39" s="41">
        <f>_xlfn.COVARIANCE.S(INDEX('Variance covariance Matrix'!$B$4:$AE$123,,$D39), INDEX('Variance covariance Matrix'!$B$4:$AE$123,,K$11))</f>
        <v>4.0186840904981984E-4</v>
      </c>
      <c r="L39" s="41">
        <f>_xlfn.COVARIANCE.S(INDEX('Variance covariance Matrix'!$B$4:$AE$123,,$D39), INDEX('Variance covariance Matrix'!$B$4:$AE$123,,L$11))</f>
        <v>8.3002534521091733E-4</v>
      </c>
      <c r="M39" s="41">
        <f>_xlfn.COVARIANCE.S(INDEX('Variance covariance Matrix'!$B$4:$AE$123,,$D39), INDEX('Variance covariance Matrix'!$B$4:$AE$123,,M$11))</f>
        <v>3.5803998954630269E-4</v>
      </c>
      <c r="N39" s="41">
        <f>_xlfn.COVARIANCE.S(INDEX('Variance covariance Matrix'!$B$4:$AE$123,,$D39), INDEX('Variance covariance Matrix'!$B$4:$AE$123,,N$11))</f>
        <v>9.3560040094885699E-4</v>
      </c>
      <c r="O39" s="41">
        <f>_xlfn.COVARIANCE.S(INDEX('Variance covariance Matrix'!$B$4:$AE$123,,$D39), INDEX('Variance covariance Matrix'!$B$4:$AE$123,,O$11))</f>
        <v>1.9216898856124723E-3</v>
      </c>
      <c r="P39" s="41">
        <f>_xlfn.COVARIANCE.S(INDEX('Variance covariance Matrix'!$B$4:$AE$123,,$D39), INDEX('Variance covariance Matrix'!$B$4:$AE$123,,P$11))</f>
        <v>5.228995173942894E-5</v>
      </c>
      <c r="Q39" s="41">
        <f>_xlfn.COVARIANCE.S(INDEX('Variance covariance Matrix'!$B$4:$AE$123,,$D39), INDEX('Variance covariance Matrix'!$B$4:$AE$123,,Q$11))</f>
        <v>9.659823632161233E-4</v>
      </c>
      <c r="R39" s="41">
        <f>_xlfn.COVARIANCE.S(INDEX('Variance covariance Matrix'!$B$4:$AE$123,,$D39), INDEX('Variance covariance Matrix'!$B$4:$AE$123,,R$11))</f>
        <v>1.2500501944759062E-3</v>
      </c>
      <c r="S39" s="41">
        <f>_xlfn.COVARIANCE.S(INDEX('Variance covariance Matrix'!$B$4:$AE$123,,$D39), INDEX('Variance covariance Matrix'!$B$4:$AE$123,,S$11))</f>
        <v>3.8225390643936317E-4</v>
      </c>
      <c r="T39" s="41">
        <f>_xlfn.COVARIANCE.S(INDEX('Variance covariance Matrix'!$B$4:$AE$123,,$D39), INDEX('Variance covariance Matrix'!$B$4:$AE$123,,T$11))</f>
        <v>5.8436967433472559E-4</v>
      </c>
      <c r="U39" s="41">
        <f>_xlfn.COVARIANCE.S(INDEX('Variance covariance Matrix'!$B$4:$AE$123,,$D39), INDEX('Variance covariance Matrix'!$B$4:$AE$123,,U$11))</f>
        <v>1.0417301928573571E-3</v>
      </c>
      <c r="V39" s="41">
        <f>_xlfn.COVARIANCE.S(INDEX('Variance covariance Matrix'!$B$4:$AE$123,,$D39), INDEX('Variance covariance Matrix'!$B$4:$AE$123,,V$11))</f>
        <v>4.2975187304991293E-4</v>
      </c>
      <c r="W39" s="41">
        <f>_xlfn.COVARIANCE.S(INDEX('Variance covariance Matrix'!$B$4:$AE$123,,$D39), INDEX('Variance covariance Matrix'!$B$4:$AE$123,,W$11))</f>
        <v>2.2263816786272285E-4</v>
      </c>
      <c r="X39" s="41">
        <f>_xlfn.COVARIANCE.S(INDEX('Variance covariance Matrix'!$B$4:$AE$123,,$D39), INDEX('Variance covariance Matrix'!$B$4:$AE$123,,X$11))</f>
        <v>1.0469582629491351E-3</v>
      </c>
      <c r="Y39" s="41">
        <f>_xlfn.COVARIANCE.S(INDEX('Variance covariance Matrix'!$B$4:$AE$123,,$D39), INDEX('Variance covariance Matrix'!$B$4:$AE$123,,Y$11))</f>
        <v>8.6115143090221625E-4</v>
      </c>
      <c r="Z39" s="41">
        <f>_xlfn.COVARIANCE.S(INDEX('Variance covariance Matrix'!$B$4:$AE$123,,$D39), INDEX('Variance covariance Matrix'!$B$4:$AE$123,,Z$11))</f>
        <v>1.5860780902217969E-4</v>
      </c>
      <c r="AA39" s="41">
        <f>_xlfn.COVARIANCE.S(INDEX('Variance covariance Matrix'!$B$4:$AE$123,,$D39), INDEX('Variance covariance Matrix'!$B$4:$AE$123,,AA$11))</f>
        <v>2.9265208172182762E-4</v>
      </c>
      <c r="AB39" s="41">
        <f>_xlfn.COVARIANCE.S(INDEX('Variance covariance Matrix'!$B$4:$AE$123,,$D39), INDEX('Variance covariance Matrix'!$B$4:$AE$123,,AB$11))</f>
        <v>-3.8881710961648447E-4</v>
      </c>
      <c r="AC39" s="41">
        <f>_xlfn.COVARIANCE.S(INDEX('Variance covariance Matrix'!$B$4:$AE$123,,$D39), INDEX('Variance covariance Matrix'!$B$4:$AE$123,,AC$11))</f>
        <v>1.5694170249619412E-3</v>
      </c>
      <c r="AD39" s="41">
        <f>_xlfn.COVARIANCE.S(INDEX('Variance covariance Matrix'!$B$4:$AE$123,,$D39), INDEX('Variance covariance Matrix'!$B$4:$AE$123,,AD$11))</f>
        <v>1.2857397520638916E-3</v>
      </c>
      <c r="AE39" s="41">
        <f>_xlfn.COVARIANCE.S(INDEX('Variance covariance Matrix'!$B$4:$AE$123,,$D39), INDEX('Variance covariance Matrix'!$B$4:$AE$123,,AE$11))</f>
        <v>1.0372896649716151E-3</v>
      </c>
      <c r="AF39" s="41">
        <f>_xlfn.COVARIANCE.S(INDEX('Variance covariance Matrix'!$B$4:$AE$123,,$D39), INDEX('Variance covariance Matrix'!$B$4:$AE$123,,AF$11))</f>
        <v>2.9379629274353769E-3</v>
      </c>
      <c r="AG39" s="41">
        <f>_xlfn.COVARIANCE.S(INDEX('Variance covariance Matrix'!$B$4:$AE$123,,$D39), INDEX('Variance covariance Matrix'!$B$4:$AE$123,,AG$11))</f>
        <v>9.6991005633386145E-4</v>
      </c>
      <c r="AH39" s="41">
        <f>_xlfn.COVARIANCE.S(INDEX('Variance covariance Matrix'!$B$4:$AE$123,,$D39), INDEX('Variance covariance Matrix'!$B$4:$AE$123,,AH$11))</f>
        <v>4.8885626864322276E-4</v>
      </c>
    </row>
    <row r="40" spans="2:34" x14ac:dyDescent="0.25">
      <c r="B40" s="11"/>
      <c r="C40" s="30" t="str">
        <v xml:space="preserve">VODAFONE GROUP </v>
      </c>
      <c r="D40" s="48">
        <f t="shared" si="1"/>
        <v>29</v>
      </c>
      <c r="E40" s="41">
        <f>_xlfn.COVARIANCE.S(INDEX('Variance covariance Matrix'!$B$4:$AE$123,,$D40), INDEX('Variance covariance Matrix'!$B$4:$AE$123,,E$11))</f>
        <v>8.17014737695902E-4</v>
      </c>
      <c r="F40" s="41">
        <f>_xlfn.COVARIANCE.S(INDEX('Variance covariance Matrix'!$B$4:$AE$123,,$D40), INDEX('Variance covariance Matrix'!$B$4:$AE$123,,F$11))</f>
        <v>1.8489502363001971E-3</v>
      </c>
      <c r="G40" s="41">
        <f>_xlfn.COVARIANCE.S(INDEX('Variance covariance Matrix'!$B$4:$AE$123,,$D40), INDEX('Variance covariance Matrix'!$B$4:$AE$123,,G$11))</f>
        <v>1.5740873487451396E-3</v>
      </c>
      <c r="H40" s="41">
        <f>_xlfn.COVARIANCE.S(INDEX('Variance covariance Matrix'!$B$4:$AE$123,,$D40), INDEX('Variance covariance Matrix'!$B$4:$AE$123,,H$11))</f>
        <v>2.0878293323071781E-3</v>
      </c>
      <c r="I40" s="41">
        <f>_xlfn.COVARIANCE.S(INDEX('Variance covariance Matrix'!$B$4:$AE$123,,$D40), INDEX('Variance covariance Matrix'!$B$4:$AE$123,,I$11))</f>
        <v>3.2387850458955201E-3</v>
      </c>
      <c r="J40" s="41">
        <f>_xlfn.COVARIANCE.S(INDEX('Variance covariance Matrix'!$B$4:$AE$123,,$D40), INDEX('Variance covariance Matrix'!$B$4:$AE$123,,J$11))</f>
        <v>1.1617951995515881E-3</v>
      </c>
      <c r="K40" s="41">
        <f>_xlfn.COVARIANCE.S(INDEX('Variance covariance Matrix'!$B$4:$AE$123,,$D40), INDEX('Variance covariance Matrix'!$B$4:$AE$123,,K$11))</f>
        <v>1.6649438293461646E-3</v>
      </c>
      <c r="L40" s="41">
        <f>_xlfn.COVARIANCE.S(INDEX('Variance covariance Matrix'!$B$4:$AE$123,,$D40), INDEX('Variance covariance Matrix'!$B$4:$AE$123,,L$11))</f>
        <v>1.6322529862543046E-3</v>
      </c>
      <c r="M40" s="41">
        <f>_xlfn.COVARIANCE.S(INDEX('Variance covariance Matrix'!$B$4:$AE$123,,$D40), INDEX('Variance covariance Matrix'!$B$4:$AE$123,,M$11))</f>
        <v>1.8915104462260775E-3</v>
      </c>
      <c r="N40" s="41">
        <f>_xlfn.COVARIANCE.S(INDEX('Variance covariance Matrix'!$B$4:$AE$123,,$D40), INDEX('Variance covariance Matrix'!$B$4:$AE$123,,N$11))</f>
        <v>2.6246144553567926E-3</v>
      </c>
      <c r="O40" s="41">
        <f>_xlfn.COVARIANCE.S(INDEX('Variance covariance Matrix'!$B$4:$AE$123,,$D40), INDEX('Variance covariance Matrix'!$B$4:$AE$123,,O$11))</f>
        <v>9.2864745900468734E-4</v>
      </c>
      <c r="P40" s="41">
        <f>_xlfn.COVARIANCE.S(INDEX('Variance covariance Matrix'!$B$4:$AE$123,,$D40), INDEX('Variance covariance Matrix'!$B$4:$AE$123,,P$11))</f>
        <v>1.5369895289640736E-3</v>
      </c>
      <c r="Q40" s="41">
        <f>_xlfn.COVARIANCE.S(INDEX('Variance covariance Matrix'!$B$4:$AE$123,,$D40), INDEX('Variance covariance Matrix'!$B$4:$AE$123,,Q$11))</f>
        <v>1.4641294248110902E-3</v>
      </c>
      <c r="R40" s="41">
        <f>_xlfn.COVARIANCE.S(INDEX('Variance covariance Matrix'!$B$4:$AE$123,,$D40), INDEX('Variance covariance Matrix'!$B$4:$AE$123,,R$11))</f>
        <v>1.7280855284098268E-3</v>
      </c>
      <c r="S40" s="41">
        <f>_xlfn.COVARIANCE.S(INDEX('Variance covariance Matrix'!$B$4:$AE$123,,$D40), INDEX('Variance covariance Matrix'!$B$4:$AE$123,,S$11))</f>
        <v>1.4692564525691223E-3</v>
      </c>
      <c r="T40" s="41">
        <f>_xlfn.COVARIANCE.S(INDEX('Variance covariance Matrix'!$B$4:$AE$123,,$D40), INDEX('Variance covariance Matrix'!$B$4:$AE$123,,T$11))</f>
        <v>7.4793033334156036E-4</v>
      </c>
      <c r="U40" s="41">
        <f>_xlfn.COVARIANCE.S(INDEX('Variance covariance Matrix'!$B$4:$AE$123,,$D40), INDEX('Variance covariance Matrix'!$B$4:$AE$123,,U$11))</f>
        <v>1.0103473920703818E-3</v>
      </c>
      <c r="V40" s="41">
        <f>_xlfn.COVARIANCE.S(INDEX('Variance covariance Matrix'!$B$4:$AE$123,,$D40), INDEX('Variance covariance Matrix'!$B$4:$AE$123,,V$11))</f>
        <v>2.4825517146503077E-4</v>
      </c>
      <c r="W40" s="41">
        <f>_xlfn.COVARIANCE.S(INDEX('Variance covariance Matrix'!$B$4:$AE$123,,$D40), INDEX('Variance covariance Matrix'!$B$4:$AE$123,,W$11))</f>
        <v>2.2083245137442661E-3</v>
      </c>
      <c r="X40" s="41">
        <f>_xlfn.COVARIANCE.S(INDEX('Variance covariance Matrix'!$B$4:$AE$123,,$D40), INDEX('Variance covariance Matrix'!$B$4:$AE$123,,X$11))</f>
        <v>8.1745637234094989E-4</v>
      </c>
      <c r="Y40" s="41">
        <f>_xlfn.COVARIANCE.S(INDEX('Variance covariance Matrix'!$B$4:$AE$123,,$D40), INDEX('Variance covariance Matrix'!$B$4:$AE$123,,Y$11))</f>
        <v>2.03763333810236E-3</v>
      </c>
      <c r="Z40" s="41">
        <f>_xlfn.COVARIANCE.S(INDEX('Variance covariance Matrix'!$B$4:$AE$123,,$D40), INDEX('Variance covariance Matrix'!$B$4:$AE$123,,Z$11))</f>
        <v>1.7215969923101316E-3</v>
      </c>
      <c r="AA40" s="41">
        <f>_xlfn.COVARIANCE.S(INDEX('Variance covariance Matrix'!$B$4:$AE$123,,$D40), INDEX('Variance covariance Matrix'!$B$4:$AE$123,,AA$11))</f>
        <v>1.134382817486339E-3</v>
      </c>
      <c r="AB40" s="41">
        <f>_xlfn.COVARIANCE.S(INDEX('Variance covariance Matrix'!$B$4:$AE$123,,$D40), INDEX('Variance covariance Matrix'!$B$4:$AE$123,,AB$11))</f>
        <v>2.4064768992094567E-3</v>
      </c>
      <c r="AC40" s="41">
        <f>_xlfn.COVARIANCE.S(INDEX('Variance covariance Matrix'!$B$4:$AE$123,,$D40), INDEX('Variance covariance Matrix'!$B$4:$AE$123,,AC$11))</f>
        <v>2.6155091504907742E-3</v>
      </c>
      <c r="AD40" s="41">
        <f>_xlfn.COVARIANCE.S(INDEX('Variance covariance Matrix'!$B$4:$AE$123,,$D40), INDEX('Variance covariance Matrix'!$B$4:$AE$123,,AD$11))</f>
        <v>1.0178654730794076E-3</v>
      </c>
      <c r="AE40" s="41">
        <f>_xlfn.COVARIANCE.S(INDEX('Variance covariance Matrix'!$B$4:$AE$123,,$D40), INDEX('Variance covariance Matrix'!$B$4:$AE$123,,AE$11))</f>
        <v>1.2323542394056029E-3</v>
      </c>
      <c r="AF40" s="41">
        <f>_xlfn.COVARIANCE.S(INDEX('Variance covariance Matrix'!$B$4:$AE$123,,$D40), INDEX('Variance covariance Matrix'!$B$4:$AE$123,,AF$11))</f>
        <v>9.6991005633386145E-4</v>
      </c>
      <c r="AG40" s="41">
        <f>_xlfn.COVARIANCE.S(INDEX('Variance covariance Matrix'!$B$4:$AE$123,,$D40), INDEX('Variance covariance Matrix'!$B$4:$AE$123,,AG$11))</f>
        <v>5.13078688834294E-3</v>
      </c>
      <c r="AH40" s="41">
        <f>_xlfn.COVARIANCE.S(INDEX('Variance covariance Matrix'!$B$4:$AE$123,,$D40), INDEX('Variance covariance Matrix'!$B$4:$AE$123,,AH$11))</f>
        <v>1.7675194417373435E-3</v>
      </c>
    </row>
    <row r="41" spans="2:34" x14ac:dyDescent="0.25">
      <c r="B41" s="11"/>
      <c r="C41" s="30" t="str">
        <v>WHITBREAD</v>
      </c>
      <c r="D41" s="48">
        <f t="shared" si="1"/>
        <v>30</v>
      </c>
      <c r="E41" s="41">
        <f>_xlfn.COVARIANCE.S(INDEX('Variance covariance Matrix'!$B$4:$AE$123,,$D41), INDEX('Variance covariance Matrix'!$B$4:$AE$123,,E$11))</f>
        <v>3.1868355906220885E-4</v>
      </c>
      <c r="F41" s="41">
        <f>_xlfn.COVARIANCE.S(INDEX('Variance covariance Matrix'!$B$4:$AE$123,,$D41), INDEX('Variance covariance Matrix'!$B$4:$AE$123,,F$11))</f>
        <v>2.5332568549795054E-3</v>
      </c>
      <c r="G41" s="41">
        <f>_xlfn.COVARIANCE.S(INDEX('Variance covariance Matrix'!$B$4:$AE$123,,$D41), INDEX('Variance covariance Matrix'!$B$4:$AE$123,,G$11))</f>
        <v>1.2806214539546907E-3</v>
      </c>
      <c r="H41" s="41">
        <f>_xlfn.COVARIANCE.S(INDEX('Variance covariance Matrix'!$B$4:$AE$123,,$D41), INDEX('Variance covariance Matrix'!$B$4:$AE$123,,H$11))</f>
        <v>5.5671222480824798E-4</v>
      </c>
      <c r="I41" s="41">
        <f>_xlfn.COVARIANCE.S(INDEX('Variance covariance Matrix'!$B$4:$AE$123,,$D41), INDEX('Variance covariance Matrix'!$B$4:$AE$123,,I$11))</f>
        <v>1.6245984655696923E-3</v>
      </c>
      <c r="J41" s="41">
        <f>_xlfn.COVARIANCE.S(INDEX('Variance covariance Matrix'!$B$4:$AE$123,,$D41), INDEX('Variance covariance Matrix'!$B$4:$AE$123,,J$11))</f>
        <v>2.2376255212219576E-3</v>
      </c>
      <c r="K41" s="41">
        <f>_xlfn.COVARIANCE.S(INDEX('Variance covariance Matrix'!$B$4:$AE$123,,$D41), INDEX('Variance covariance Matrix'!$B$4:$AE$123,,K$11))</f>
        <v>1.0117398564918046E-3</v>
      </c>
      <c r="L41" s="41">
        <f>_xlfn.COVARIANCE.S(INDEX('Variance covariance Matrix'!$B$4:$AE$123,,$D41), INDEX('Variance covariance Matrix'!$B$4:$AE$123,,L$11))</f>
        <v>3.627401309643659E-3</v>
      </c>
      <c r="M41" s="41">
        <f>_xlfn.COVARIANCE.S(INDEX('Variance covariance Matrix'!$B$4:$AE$123,,$D41), INDEX('Variance covariance Matrix'!$B$4:$AE$123,,M$11))</f>
        <v>3.8701933868743716E-3</v>
      </c>
      <c r="N41" s="41">
        <f>_xlfn.COVARIANCE.S(INDEX('Variance covariance Matrix'!$B$4:$AE$123,,$D41), INDEX('Variance covariance Matrix'!$B$4:$AE$123,,N$11))</f>
        <v>4.156422074704901E-3</v>
      </c>
      <c r="O41" s="41">
        <f>_xlfn.COVARIANCE.S(INDEX('Variance covariance Matrix'!$B$4:$AE$123,,$D41), INDEX('Variance covariance Matrix'!$B$4:$AE$123,,O$11))</f>
        <v>-1.6550129626911813E-4</v>
      </c>
      <c r="P41" s="41">
        <f>_xlfn.COVARIANCE.S(INDEX('Variance covariance Matrix'!$B$4:$AE$123,,$D41), INDEX('Variance covariance Matrix'!$B$4:$AE$123,,P$11))</f>
        <v>4.0365349845358387E-3</v>
      </c>
      <c r="Q41" s="41">
        <f>_xlfn.COVARIANCE.S(INDEX('Variance covariance Matrix'!$B$4:$AE$123,,$D41), INDEX('Variance covariance Matrix'!$B$4:$AE$123,,Q$11))</f>
        <v>2.5600182295948326E-3</v>
      </c>
      <c r="R41" s="41">
        <f>_xlfn.COVARIANCE.S(INDEX('Variance covariance Matrix'!$B$4:$AE$123,,$D41), INDEX('Variance covariance Matrix'!$B$4:$AE$123,,R$11))</f>
        <v>3.2955243613249233E-3</v>
      </c>
      <c r="S41" s="41">
        <f>_xlfn.COVARIANCE.S(INDEX('Variance covariance Matrix'!$B$4:$AE$123,,$D41), INDEX('Variance covariance Matrix'!$B$4:$AE$123,,S$11))</f>
        <v>3.0939764244958599E-3</v>
      </c>
      <c r="T41" s="41">
        <f>_xlfn.COVARIANCE.S(INDEX('Variance covariance Matrix'!$B$4:$AE$123,,$D41), INDEX('Variance covariance Matrix'!$B$4:$AE$123,,T$11))</f>
        <v>2.9621351648065905E-4</v>
      </c>
      <c r="U41" s="41">
        <f>_xlfn.COVARIANCE.S(INDEX('Variance covariance Matrix'!$B$4:$AE$123,,$D41), INDEX('Variance covariance Matrix'!$B$4:$AE$123,,U$11))</f>
        <v>2.166576381474045E-3</v>
      </c>
      <c r="V41" s="41">
        <f>_xlfn.COVARIANCE.S(INDEX('Variance covariance Matrix'!$B$4:$AE$123,,$D41), INDEX('Variance covariance Matrix'!$B$4:$AE$123,,V$11))</f>
        <v>8.3518533756904466E-4</v>
      </c>
      <c r="W41" s="41">
        <f>_xlfn.COVARIANCE.S(INDEX('Variance covariance Matrix'!$B$4:$AE$123,,$D41), INDEX('Variance covariance Matrix'!$B$4:$AE$123,,W$11))</f>
        <v>4.5483827439761143E-3</v>
      </c>
      <c r="X41" s="41">
        <f>_xlfn.COVARIANCE.S(INDEX('Variance covariance Matrix'!$B$4:$AE$123,,$D41), INDEX('Variance covariance Matrix'!$B$4:$AE$123,,X$11))</f>
        <v>1.803911365944616E-3</v>
      </c>
      <c r="Y41" s="41">
        <f>_xlfn.COVARIANCE.S(INDEX('Variance covariance Matrix'!$B$4:$AE$123,,$D41), INDEX('Variance covariance Matrix'!$B$4:$AE$123,,Y$11))</f>
        <v>2.6769588406887345E-3</v>
      </c>
      <c r="Z41" s="41">
        <f>_xlfn.COVARIANCE.S(INDEX('Variance covariance Matrix'!$B$4:$AE$123,,$D41), INDEX('Variance covariance Matrix'!$B$4:$AE$123,,Z$11))</f>
        <v>2.1721847966035268E-3</v>
      </c>
      <c r="AA41" s="41">
        <f>_xlfn.COVARIANCE.S(INDEX('Variance covariance Matrix'!$B$4:$AE$123,,$D41), INDEX('Variance covariance Matrix'!$B$4:$AE$123,,AA$11))</f>
        <v>1.3814799450232106E-3</v>
      </c>
      <c r="AB41" s="41">
        <f>_xlfn.COVARIANCE.S(INDEX('Variance covariance Matrix'!$B$4:$AE$123,,$D41), INDEX('Variance covariance Matrix'!$B$4:$AE$123,,AB$11))</f>
        <v>2.4815280465375696E-3</v>
      </c>
      <c r="AC41" s="41">
        <f>_xlfn.COVARIANCE.S(INDEX('Variance covariance Matrix'!$B$4:$AE$123,,$D41), INDEX('Variance covariance Matrix'!$B$4:$AE$123,,AC$11))</f>
        <v>5.0233586583883121E-3</v>
      </c>
      <c r="AD41" s="41">
        <f>_xlfn.COVARIANCE.S(INDEX('Variance covariance Matrix'!$B$4:$AE$123,,$D41), INDEX('Variance covariance Matrix'!$B$4:$AE$123,,AD$11))</f>
        <v>9.5797100377059588E-4</v>
      </c>
      <c r="AE41" s="41">
        <f>_xlfn.COVARIANCE.S(INDEX('Variance covariance Matrix'!$B$4:$AE$123,,$D41), INDEX('Variance covariance Matrix'!$B$4:$AE$123,,AE$11))</f>
        <v>3.035718840096136E-5</v>
      </c>
      <c r="AF41" s="41">
        <f>_xlfn.COVARIANCE.S(INDEX('Variance covariance Matrix'!$B$4:$AE$123,,$D41), INDEX('Variance covariance Matrix'!$B$4:$AE$123,,AF$11))</f>
        <v>4.8885626864322276E-4</v>
      </c>
      <c r="AG41" s="41">
        <f>_xlfn.COVARIANCE.S(INDEX('Variance covariance Matrix'!$B$4:$AE$123,,$D41), INDEX('Variance covariance Matrix'!$B$4:$AE$123,,AG$11))</f>
        <v>1.7675194417373435E-3</v>
      </c>
      <c r="AH41" s="41">
        <f>_xlfn.COVARIANCE.S(INDEX('Variance covariance Matrix'!$B$4:$AE$123,,$D41), INDEX('Variance covariance Matrix'!$B$4:$AE$123,,AH$11))</f>
        <v>6.7785778815098599E-3</v>
      </c>
    </row>
    <row r="44" spans="2:34" x14ac:dyDescent="0.25">
      <c r="D44" s="30" t="s">
        <v>78</v>
      </c>
      <c r="E44" s="41">
        <v>0.79861442070765942</v>
      </c>
      <c r="F44" s="41">
        <v>0.65893314784177792</v>
      </c>
      <c r="G44" s="41">
        <v>0.66857381785661141</v>
      </c>
      <c r="H44" s="41">
        <v>-0.60404597437408547</v>
      </c>
      <c r="I44" s="41">
        <v>-0.19607440844140697</v>
      </c>
      <c r="J44" s="41">
        <v>-0.47272575678432932</v>
      </c>
      <c r="K44" s="41">
        <v>2.0266395005892845E-2</v>
      </c>
      <c r="L44" s="41">
        <v>-0.39701860721113685</v>
      </c>
      <c r="M44" s="41">
        <v>-0.2039072641292472</v>
      </c>
      <c r="N44" s="41">
        <v>0.24532522531993783</v>
      </c>
      <c r="O44" s="41">
        <v>-0.3168045431432463</v>
      </c>
      <c r="P44" s="41">
        <v>7.8273825606386599E-2</v>
      </c>
      <c r="Q44" s="41">
        <v>-4.9828607836232851E-2</v>
      </c>
      <c r="R44" s="41">
        <v>4.7732326609311253E-2</v>
      </c>
      <c r="S44" s="41">
        <v>-0.20851845784834208</v>
      </c>
      <c r="T44" s="41">
        <v>0.45980748911828023</v>
      </c>
      <c r="U44" s="41">
        <v>0.19892095883084546</v>
      </c>
      <c r="V44" s="41">
        <v>0.42801497024445245</v>
      </c>
      <c r="W44" s="41">
        <v>0.21502375879067223</v>
      </c>
      <c r="X44" s="41">
        <v>0.13241680611859669</v>
      </c>
      <c r="Y44" s="41">
        <v>-0.49741412245253841</v>
      </c>
      <c r="Z44" s="41">
        <v>0.17101596933532437</v>
      </c>
      <c r="AA44" s="41">
        <v>-0.42488664477859034</v>
      </c>
      <c r="AB44" s="41">
        <v>7.9916333255524871E-2</v>
      </c>
      <c r="AC44" s="41">
        <v>0.53073729301382244</v>
      </c>
      <c r="AD44" s="41">
        <v>-0.10952518370292613</v>
      </c>
      <c r="AE44" s="41">
        <v>0.51632637411709437</v>
      </c>
      <c r="AF44" s="41">
        <v>4.4306718913175412E-2</v>
      </c>
      <c r="AG44" s="41">
        <v>-0.51070448444328376</v>
      </c>
      <c r="AH44" s="41">
        <v>-0.302751770597109</v>
      </c>
    </row>
    <row r="45" spans="2:34" x14ac:dyDescent="0.25">
      <c r="D45" s="30" t="s">
        <v>99</v>
      </c>
      <c r="E45">
        <f>SUM(E44:AH44)</f>
        <v>1.000000004942891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7" spans="2:34" x14ac:dyDescent="0.25">
      <c r="M47" t="s">
        <v>100</v>
      </c>
    </row>
    <row r="48" spans="2:34" x14ac:dyDescent="0.25">
      <c r="D48" s="18"/>
      <c r="N48" t="s">
        <v>101</v>
      </c>
    </row>
    <row r="49" spans="2:15" x14ac:dyDescent="0.25">
      <c r="N49" t="s">
        <v>102</v>
      </c>
    </row>
    <row r="50" spans="2:15" ht="15.75" thickBot="1" x14ac:dyDescent="0.3">
      <c r="C50" s="37" t="s">
        <v>103</v>
      </c>
      <c r="D50" t="s">
        <v>84</v>
      </c>
      <c r="O50" t="s">
        <v>104</v>
      </c>
    </row>
    <row r="51" spans="2:15" ht="15.75" thickBot="1" x14ac:dyDescent="0.3">
      <c r="C51" s="27" t="s">
        <v>86</v>
      </c>
      <c r="D51" s="68" cm="1">
        <f t="array" ref="D51">MMULT(E44:AH44,TRANSPOSE(D5:AG5))</f>
        <v>4.0929741132785108E-2</v>
      </c>
      <c r="N51" t="s">
        <v>105</v>
      </c>
    </row>
    <row r="52" spans="2:15" ht="15.75" thickBot="1" x14ac:dyDescent="0.3">
      <c r="C52" s="27" t="s">
        <v>106</v>
      </c>
      <c r="D52" s="27" cm="1">
        <f t="array" ref="D52">MMULT(E44:AH44,MMULT(E12:AH41,TRANSPOSE(E44:AH44)))</f>
        <v>7.4304359916770573E-3</v>
      </c>
      <c r="N52" t="s">
        <v>107</v>
      </c>
    </row>
    <row r="53" spans="2:15" ht="15.75" thickBot="1" x14ac:dyDescent="0.3">
      <c r="C53" s="27" t="s">
        <v>108</v>
      </c>
      <c r="D53" s="86">
        <f>SQRT(D52)</f>
        <v>8.619997674986378E-2</v>
      </c>
      <c r="N53" t="s">
        <v>109</v>
      </c>
    </row>
    <row r="54" spans="2:15" ht="15.75" thickBot="1" x14ac:dyDescent="0.3">
      <c r="C54" s="27" t="s">
        <v>110</v>
      </c>
      <c r="D54" s="47">
        <f>'Project Data'!C3</f>
        <v>1.2086002819180486E-3</v>
      </c>
    </row>
    <row r="55" spans="2:15" ht="15.75" thickBot="1" x14ac:dyDescent="0.3">
      <c r="C55" s="38" t="s">
        <v>111</v>
      </c>
      <c r="D55" s="39">
        <f>(D51-D54)/D53</f>
        <v>0.46080222232693152</v>
      </c>
    </row>
    <row r="59" spans="2:15" ht="15.75" thickBot="1" x14ac:dyDescent="0.3"/>
    <row r="60" spans="2:15" ht="16.5" thickTop="1" thickBot="1" x14ac:dyDescent="0.3">
      <c r="B60" s="55" t="s">
        <v>112</v>
      </c>
      <c r="C60" s="55" t="s">
        <v>113</v>
      </c>
      <c r="D60" s="55" t="s">
        <v>114</v>
      </c>
      <c r="E60" s="60" t="s">
        <v>115</v>
      </c>
    </row>
    <row r="61" spans="2:15" ht="16.5" thickTop="1" thickBot="1" x14ac:dyDescent="0.3">
      <c r="B61" s="58" t="s">
        <v>116</v>
      </c>
      <c r="C61" s="69">
        <v>2.8435974542677413E-2</v>
      </c>
      <c r="D61" s="69">
        <v>5.5306327717423278E-3</v>
      </c>
      <c r="E61" s="27">
        <f>(D61-D54)/C61</f>
        <v>0.15199171329041902</v>
      </c>
    </row>
    <row r="62" spans="2:15" ht="16.5" thickTop="1" thickBot="1" x14ac:dyDescent="0.3">
      <c r="B62" s="59" t="s">
        <v>117</v>
      </c>
      <c r="C62" s="40">
        <v>8.6199976749863794E-2</v>
      </c>
      <c r="D62" s="40">
        <v>4.0929741132785108E-2</v>
      </c>
      <c r="E62" s="27">
        <f>(D62-D54)/C62</f>
        <v>0.46080222232693147</v>
      </c>
    </row>
    <row r="63" spans="2:15" ht="16.5" thickTop="1" thickBot="1" x14ac:dyDescent="0.3">
      <c r="B63" s="57" t="s">
        <v>118</v>
      </c>
      <c r="C63" s="61">
        <v>0</v>
      </c>
      <c r="D63" s="62">
        <f>D54</f>
        <v>1.2086002819180486E-3</v>
      </c>
    </row>
    <row r="64" spans="2:15" ht="16.5" thickTop="1" thickBot="1" x14ac:dyDescent="0.3"/>
    <row r="65" spans="2:9" ht="16.5" thickTop="1" thickBot="1" x14ac:dyDescent="0.3">
      <c r="B65" s="58" t="s">
        <v>116</v>
      </c>
      <c r="C65" s="69">
        <v>2.8437226920230395E-2</v>
      </c>
      <c r="D65" s="69">
        <v>5.5300033456775052E-3</v>
      </c>
    </row>
    <row r="66" spans="2:9" ht="15.75" thickTop="1" x14ac:dyDescent="0.25">
      <c r="C66" s="41">
        <f t="shared" ref="C66:C71" si="2">C65+0.001</f>
        <v>2.9437226920230396E-2</v>
      </c>
      <c r="D66" s="41">
        <v>8.8340925050093295E-3</v>
      </c>
    </row>
    <row r="67" spans="2:9" ht="15.75" thickBot="1" x14ac:dyDescent="0.3">
      <c r="C67" s="41">
        <f t="shared" si="2"/>
        <v>3.0437226920230397E-2</v>
      </c>
      <c r="D67" s="49">
        <v>1.025027329674039E-2</v>
      </c>
      <c r="G67" t="s">
        <v>119</v>
      </c>
    </row>
    <row r="68" spans="2:9" ht="16.5" thickTop="1" thickBot="1" x14ac:dyDescent="0.3">
      <c r="C68" s="41">
        <f t="shared" si="2"/>
        <v>3.1437226920230397E-2</v>
      </c>
      <c r="D68" s="49">
        <v>1.1359781766325088E-2</v>
      </c>
      <c r="G68" s="54" t="s">
        <v>120</v>
      </c>
      <c r="H68" s="54" t="s">
        <v>121</v>
      </c>
      <c r="I68" s="54" t="s">
        <v>86</v>
      </c>
    </row>
    <row r="69" spans="2:9" ht="15.75" thickTop="1" x14ac:dyDescent="0.25">
      <c r="C69" s="41">
        <f t="shared" si="2"/>
        <v>3.2437226920230398E-2</v>
      </c>
      <c r="D69" s="49">
        <v>1.2320204208336431E-2</v>
      </c>
      <c r="G69" s="53">
        <v>1</v>
      </c>
      <c r="H69" s="53">
        <f>(1-G69)*($D$53)</f>
        <v>0</v>
      </c>
      <c r="I69" s="53">
        <f>(G69*$D$54)+((1-G69)*$D$51)</f>
        <v>1.2086002819180486E-3</v>
      </c>
    </row>
    <row r="70" spans="2:9" x14ac:dyDescent="0.25">
      <c r="C70" s="41">
        <f t="shared" si="2"/>
        <v>3.3437226920230399E-2</v>
      </c>
      <c r="D70" s="49">
        <v>1.3177035736283524E-2</v>
      </c>
      <c r="G70" s="41">
        <f>G69-0.1</f>
        <v>0.9</v>
      </c>
      <c r="H70" s="53">
        <f t="shared" ref="H70:H84" si="3">(1-G70)*($D$53)</f>
        <v>8.6199976749863766E-3</v>
      </c>
      <c r="I70" s="53">
        <f t="shared" ref="I70:I84" si="4">(G70*$D$54)+((1-G70)*$D$51)</f>
        <v>5.1807143670047542E-3</v>
      </c>
    </row>
    <row r="71" spans="2:9" x14ac:dyDescent="0.25">
      <c r="C71" s="41">
        <f t="shared" si="2"/>
        <v>3.44372269202304E-2</v>
      </c>
      <c r="D71" s="49">
        <v>1.3963807642175741E-2</v>
      </c>
      <c r="G71" s="41">
        <f t="shared" ref="G71:G78" si="5">G70-0.1</f>
        <v>0.8</v>
      </c>
      <c r="H71" s="53">
        <f t="shared" si="3"/>
        <v>1.7239995349972753E-2</v>
      </c>
      <c r="I71" s="53">
        <f t="shared" si="4"/>
        <v>9.152828452091458E-3</v>
      </c>
    </row>
    <row r="72" spans="2:9" x14ac:dyDescent="0.25">
      <c r="C72" s="41">
        <f>C71+0.002</f>
        <v>3.6437226920230402E-2</v>
      </c>
      <c r="D72" s="49">
        <v>1.5389102321265636E-2</v>
      </c>
      <c r="G72" s="41">
        <f t="shared" si="5"/>
        <v>0.70000000000000007</v>
      </c>
      <c r="H72" s="53">
        <f t="shared" si="3"/>
        <v>2.585999302495913E-2</v>
      </c>
      <c r="I72" s="53">
        <f t="shared" si="4"/>
        <v>1.3124942537178164E-2</v>
      </c>
    </row>
    <row r="73" spans="2:9" x14ac:dyDescent="0.25">
      <c r="C73" s="41">
        <f>C72+0.005</f>
        <v>4.1437226920230399E-2</v>
      </c>
      <c r="D73" s="49">
        <v>1.8477899957909657E-2</v>
      </c>
      <c r="G73" s="41">
        <f t="shared" si="5"/>
        <v>0.60000000000000009</v>
      </c>
      <c r="H73" s="53">
        <f t="shared" si="3"/>
        <v>3.4479990699945506E-2</v>
      </c>
      <c r="I73" s="53">
        <f t="shared" si="4"/>
        <v>1.7097056622264867E-2</v>
      </c>
    </row>
    <row r="74" spans="2:9" x14ac:dyDescent="0.25">
      <c r="C74" s="41">
        <f>C73+0.005</f>
        <v>4.6437226920230397E-2</v>
      </c>
      <c r="D74" s="49">
        <v>2.1217933644153045E-2</v>
      </c>
      <c r="G74" s="41">
        <f t="shared" si="5"/>
        <v>0.50000000000000011</v>
      </c>
      <c r="H74" s="53">
        <f t="shared" si="3"/>
        <v>4.3099988374931883E-2</v>
      </c>
      <c r="I74" s="53">
        <f t="shared" si="4"/>
        <v>2.1069170707351575E-2</v>
      </c>
    </row>
    <row r="75" spans="2:9" x14ac:dyDescent="0.25">
      <c r="C75" s="41">
        <f>C74+0.01</f>
        <v>5.6437226920230399E-2</v>
      </c>
      <c r="D75" s="49">
        <v>2.6737755028653623E-2</v>
      </c>
      <c r="G75" s="41">
        <f t="shared" si="5"/>
        <v>0.40000000000000013</v>
      </c>
      <c r="H75" s="53">
        <f t="shared" si="3"/>
        <v>5.171998604991826E-2</v>
      </c>
      <c r="I75" s="53">
        <f t="shared" si="4"/>
        <v>2.5041284792438279E-2</v>
      </c>
    </row>
    <row r="76" spans="2:9" ht="15.75" thickBot="1" x14ac:dyDescent="0.3">
      <c r="C76" s="41">
        <f>C75+0.01</f>
        <v>6.6437226920230394E-2</v>
      </c>
      <c r="D76" s="49">
        <v>3.165074110946229E-2</v>
      </c>
      <c r="G76" s="41">
        <f t="shared" si="5"/>
        <v>0.30000000000000016</v>
      </c>
      <c r="H76" s="53">
        <f t="shared" si="3"/>
        <v>6.0339983724904629E-2</v>
      </c>
      <c r="I76" s="53">
        <f t="shared" si="4"/>
        <v>2.9013398877524983E-2</v>
      </c>
    </row>
    <row r="77" spans="2:9" ht="16.5" thickTop="1" thickBot="1" x14ac:dyDescent="0.3">
      <c r="B77" s="59" t="s">
        <v>117</v>
      </c>
      <c r="C77" s="40">
        <v>8.6199976749863794E-2</v>
      </c>
      <c r="D77" s="40">
        <v>4.0929741132785108E-2</v>
      </c>
      <c r="G77" s="41">
        <f>G76-0.1</f>
        <v>0.20000000000000015</v>
      </c>
      <c r="H77" s="53">
        <f t="shared" si="3"/>
        <v>6.8959981399891013E-2</v>
      </c>
      <c r="I77" s="53">
        <f t="shared" si="4"/>
        <v>3.2985512962611686E-2</v>
      </c>
    </row>
    <row r="78" spans="2:9" ht="15.75" thickTop="1" x14ac:dyDescent="0.25">
      <c r="C78" s="41">
        <f>C76+0.02</f>
        <v>8.6437226920230398E-2</v>
      </c>
      <c r="D78" s="49">
        <v>4.1038618178550951E-2</v>
      </c>
      <c r="G78" s="41">
        <f t="shared" si="5"/>
        <v>0.10000000000000014</v>
      </c>
      <c r="H78" s="53">
        <f t="shared" si="3"/>
        <v>7.7579979074877389E-2</v>
      </c>
      <c r="I78" s="53">
        <f t="shared" si="4"/>
        <v>3.6957627047698394E-2</v>
      </c>
    </row>
    <row r="79" spans="2:9" ht="15.75" thickBot="1" x14ac:dyDescent="0.3">
      <c r="C79" s="41">
        <f>C78+0.02</f>
        <v>0.1064372269202304</v>
      </c>
      <c r="D79" s="49">
        <v>5.0148582299965543E-2</v>
      </c>
      <c r="G79" s="52">
        <v>0</v>
      </c>
      <c r="H79" s="53">
        <f t="shared" si="3"/>
        <v>8.619997674986378E-2</v>
      </c>
      <c r="I79" s="53">
        <f t="shared" si="4"/>
        <v>4.0929741132785108E-2</v>
      </c>
    </row>
    <row r="80" spans="2:9" ht="16.5" thickTop="1" thickBot="1" x14ac:dyDescent="0.3">
      <c r="B80" s="58" t="s">
        <v>116</v>
      </c>
      <c r="C80" s="69">
        <v>2.8437226920230395E-2</v>
      </c>
      <c r="D80" s="69">
        <v>5.5300033456775052E-3</v>
      </c>
      <c r="G80" s="41">
        <f>G79-0.1</f>
        <v>-0.1</v>
      </c>
      <c r="H80" s="53">
        <f t="shared" si="3"/>
        <v>9.481997442485017E-2</v>
      </c>
      <c r="I80" s="53">
        <f t="shared" si="4"/>
        <v>4.4901855217871822E-2</v>
      </c>
    </row>
    <row r="81" spans="2:32" ht="15.75" thickTop="1" x14ac:dyDescent="0.25">
      <c r="C81" s="50">
        <f>C66</f>
        <v>2.9437226920230396E-2</v>
      </c>
      <c r="D81" s="50">
        <v>2.2244652549108625E-3</v>
      </c>
      <c r="G81" s="41">
        <f t="shared" ref="G81:G84" si="6">G80-0.1</f>
        <v>-0.2</v>
      </c>
      <c r="H81" s="53">
        <f t="shared" si="3"/>
        <v>0.10343997209983653</v>
      </c>
      <c r="I81" s="53">
        <f t="shared" si="4"/>
        <v>4.8873969302958523E-2</v>
      </c>
    </row>
    <row r="82" spans="2:32" x14ac:dyDescent="0.25">
      <c r="C82" s="87">
        <f>C72</f>
        <v>3.6437226920230402E-2</v>
      </c>
      <c r="D82" s="87">
        <v>-4.3796146384140608E-3</v>
      </c>
      <c r="G82" s="41">
        <f t="shared" si="6"/>
        <v>-0.30000000000000004</v>
      </c>
      <c r="H82" s="53">
        <f t="shared" si="3"/>
        <v>0.11205996977482292</v>
      </c>
      <c r="I82" s="53">
        <f t="shared" si="4"/>
        <v>5.2846083388045223E-2</v>
      </c>
    </row>
    <row r="83" spans="2:32" x14ac:dyDescent="0.25">
      <c r="C83" s="51">
        <f>C74</f>
        <v>4.6437226920230397E-2</v>
      </c>
      <c r="D83" s="51">
        <v>-1.0438929412431276E-2</v>
      </c>
      <c r="G83" s="41">
        <f t="shared" si="6"/>
        <v>-0.4</v>
      </c>
      <c r="H83" s="53">
        <f t="shared" si="3"/>
        <v>0.12067996744980929</v>
      </c>
      <c r="I83" s="53">
        <f t="shared" si="4"/>
        <v>5.6818197473131923E-2</v>
      </c>
    </row>
    <row r="84" spans="2:32" x14ac:dyDescent="0.25">
      <c r="G84" s="41">
        <f t="shared" si="6"/>
        <v>-0.5</v>
      </c>
      <c r="H84" s="53">
        <f t="shared" si="3"/>
        <v>0.12929996512479566</v>
      </c>
      <c r="I84" s="53">
        <f t="shared" si="4"/>
        <v>6.0790311558218638E-2</v>
      </c>
    </row>
    <row r="89" spans="2:32" ht="15.75" thickBot="1" x14ac:dyDescent="0.3"/>
    <row r="90" spans="2:32" ht="15.75" thickBot="1" x14ac:dyDescent="0.3">
      <c r="C90" s="26" t="s">
        <v>5</v>
      </c>
      <c r="D90" s="29" t="s">
        <v>6</v>
      </c>
      <c r="E90" s="26" t="s">
        <v>7</v>
      </c>
      <c r="F90" s="26" t="s">
        <v>8</v>
      </c>
      <c r="G90" s="26" t="s">
        <v>9</v>
      </c>
      <c r="H90" s="26" t="s">
        <v>10</v>
      </c>
      <c r="I90" s="26" t="s">
        <v>11</v>
      </c>
      <c r="J90" s="26" t="s">
        <v>12</v>
      </c>
      <c r="K90" s="26" t="s">
        <v>13</v>
      </c>
      <c r="L90" s="26" t="s">
        <v>14</v>
      </c>
      <c r="M90" s="26" t="s">
        <v>15</v>
      </c>
      <c r="N90" s="26" t="s">
        <v>16</v>
      </c>
      <c r="O90" s="26" t="s">
        <v>17</v>
      </c>
      <c r="P90" s="26" t="s">
        <v>18</v>
      </c>
      <c r="Q90" s="26" t="s">
        <v>19</v>
      </c>
      <c r="R90" s="26" t="s">
        <v>20</v>
      </c>
      <c r="S90" s="26" t="s">
        <v>21</v>
      </c>
      <c r="T90" s="26" t="s">
        <v>22</v>
      </c>
      <c r="U90" s="26" t="s">
        <v>23</v>
      </c>
      <c r="V90" s="26" t="s">
        <v>24</v>
      </c>
      <c r="W90" s="26" t="s">
        <v>25</v>
      </c>
      <c r="X90" s="26" t="s">
        <v>26</v>
      </c>
      <c r="Y90" s="26" t="s">
        <v>27</v>
      </c>
      <c r="Z90" s="26" t="s">
        <v>28</v>
      </c>
      <c r="AA90" s="26" t="s">
        <v>29</v>
      </c>
      <c r="AB90" s="26" t="s">
        <v>30</v>
      </c>
      <c r="AC90" s="26" t="s">
        <v>31</v>
      </c>
      <c r="AD90" s="26" t="s">
        <v>32</v>
      </c>
      <c r="AE90" s="26" t="s">
        <v>33</v>
      </c>
      <c r="AF90" s="26" t="s">
        <v>34</v>
      </c>
    </row>
    <row r="91" spans="2:32" ht="15.75" thickBot="1" x14ac:dyDescent="0.3">
      <c r="B91" s="66" t="s">
        <v>122</v>
      </c>
      <c r="C91" s="41">
        <v>0.1131458512782753</v>
      </c>
      <c r="D91" s="41">
        <v>2.0364272715219962E-2</v>
      </c>
      <c r="E91" s="41">
        <v>0.12767444414534829</v>
      </c>
      <c r="F91" s="41">
        <v>-1.6615962718215589E-2</v>
      </c>
      <c r="G91" s="41">
        <v>3.6824065427028395E-2</v>
      </c>
      <c r="H91" s="41">
        <v>-2.0188331700871772E-3</v>
      </c>
      <c r="I91" s="41">
        <v>-6.7859566677977006E-5</v>
      </c>
      <c r="J91" s="41">
        <v>-4.7846947635106551E-2</v>
      </c>
      <c r="K91" s="41">
        <v>1.9465494286477605E-2</v>
      </c>
      <c r="L91" s="41">
        <v>-2.0672511213666197E-2</v>
      </c>
      <c r="M91" s="41">
        <v>0.12864290467308911</v>
      </c>
      <c r="N91" s="41">
        <v>8.818483737984982E-2</v>
      </c>
      <c r="O91" s="41">
        <v>-5.4865474451691348E-2</v>
      </c>
      <c r="P91" s="41">
        <v>6.1303420361236115E-2</v>
      </c>
      <c r="Q91" s="41">
        <v>3.1221409406700675E-2</v>
      </c>
      <c r="R91" s="41">
        <v>7.316249050315618E-2</v>
      </c>
      <c r="S91" s="41">
        <v>1.4137025727815019E-2</v>
      </c>
      <c r="T91" s="41">
        <v>5.5874917928905692E-2</v>
      </c>
      <c r="U91" s="41">
        <v>3.0123428988890135E-3</v>
      </c>
      <c r="V91" s="41">
        <v>3.9078858022824764E-2</v>
      </c>
      <c r="W91" s="41">
        <v>2.0217443322334151E-3</v>
      </c>
      <c r="X91" s="41">
        <v>7.6260002709081494E-4</v>
      </c>
      <c r="Y91" s="41">
        <v>0.10942617303553723</v>
      </c>
      <c r="Z91" s="41">
        <v>8.1291072793089909E-3</v>
      </c>
      <c r="AA91" s="41">
        <v>-0.12771305142651021</v>
      </c>
      <c r="AB91" s="41">
        <v>6.3438619258158441E-2</v>
      </c>
      <c r="AC91" s="41">
        <v>0.18706969440256352</v>
      </c>
      <c r="AD91" s="41">
        <v>6.701393975213002E-2</v>
      </c>
      <c r="AE91" s="41">
        <v>-4.9707621713267265E-2</v>
      </c>
      <c r="AF91" s="41">
        <v>6.9554049053007036E-2</v>
      </c>
    </row>
    <row r="92" spans="2:32" ht="15.75" thickBot="1" x14ac:dyDescent="0.3">
      <c r="B92" s="66" t="s">
        <v>123</v>
      </c>
      <c r="C92" s="63">
        <v>0.79861442070765942</v>
      </c>
      <c r="D92" s="64">
        <v>0.65893314784177792</v>
      </c>
      <c r="E92" s="64">
        <v>0.66857381785661141</v>
      </c>
      <c r="F92" s="64">
        <v>-0.60404597437408547</v>
      </c>
      <c r="G92" s="64">
        <v>-0.19607440844140697</v>
      </c>
      <c r="H92" s="64">
        <v>-0.47272575678432932</v>
      </c>
      <c r="I92" s="64">
        <v>2.0266395005892845E-2</v>
      </c>
      <c r="J92" s="64">
        <v>-0.39701860721113685</v>
      </c>
      <c r="K92" s="64">
        <v>-0.2039072641292472</v>
      </c>
      <c r="L92" s="64">
        <v>0.24532522531993783</v>
      </c>
      <c r="M92" s="64">
        <v>-0.3168045431432463</v>
      </c>
      <c r="N92" s="64">
        <v>7.8273825606386599E-2</v>
      </c>
      <c r="O92" s="64">
        <v>-4.9828607836232851E-2</v>
      </c>
      <c r="P92" s="64">
        <v>4.7732326609311253E-2</v>
      </c>
      <c r="Q92" s="64">
        <v>-0.20851845784834208</v>
      </c>
      <c r="R92" s="64">
        <v>0.45980748911828023</v>
      </c>
      <c r="S92" s="64">
        <v>0.19892095883084546</v>
      </c>
      <c r="T92" s="64">
        <v>0.42801497024445245</v>
      </c>
      <c r="U92" s="64">
        <v>0.21502375879067223</v>
      </c>
      <c r="V92" s="64">
        <v>0.13241680611859669</v>
      </c>
      <c r="W92" s="64">
        <v>-0.49741412245253841</v>
      </c>
      <c r="X92" s="64">
        <v>0.17101596933532437</v>
      </c>
      <c r="Y92" s="64">
        <v>-0.42488664477859034</v>
      </c>
      <c r="Z92" s="64">
        <v>7.9916333255524871E-2</v>
      </c>
      <c r="AA92" s="64">
        <v>0.53073729301382244</v>
      </c>
      <c r="AB92" s="64">
        <v>-0.10952518370292613</v>
      </c>
      <c r="AC92" s="64">
        <v>0.51632637411709437</v>
      </c>
      <c r="AD92" s="64">
        <v>4.4306718913175412E-2</v>
      </c>
      <c r="AE92" s="64">
        <v>-0.51070448444328376</v>
      </c>
      <c r="AF92" s="65">
        <v>-0.30275177059710873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B9AB-2EA3-DD48-82F3-E3ACBDBA8BD1}">
  <dimension ref="A3:BO96"/>
  <sheetViews>
    <sheetView topLeftCell="A68" zoomScale="86" zoomScaleNormal="86" workbookViewId="0">
      <selection activeCell="S45" sqref="S45"/>
    </sheetView>
  </sheetViews>
  <sheetFormatPr defaultColWidth="11.42578125" defaultRowHeight="15" x14ac:dyDescent="0.25"/>
  <cols>
    <col min="2" max="2" width="13.140625" customWidth="1"/>
    <col min="3" max="3" width="24.140625" bestFit="1" customWidth="1"/>
    <col min="4" max="4" width="20" bestFit="1" customWidth="1"/>
    <col min="5" max="5" width="12.7109375" customWidth="1"/>
    <col min="6" max="6" width="13" bestFit="1" customWidth="1"/>
    <col min="7" max="7" width="12.85546875" bestFit="1" customWidth="1"/>
    <col min="8" max="8" width="12.42578125" bestFit="1" customWidth="1"/>
    <col min="9" max="9" width="12.7109375" bestFit="1" customWidth="1"/>
    <col min="10" max="10" width="13.140625" bestFit="1" customWidth="1"/>
    <col min="11" max="14" width="12.42578125" bestFit="1" customWidth="1"/>
    <col min="15" max="15" width="12.7109375" bestFit="1" customWidth="1"/>
    <col min="16" max="17" width="12.42578125" bestFit="1" customWidth="1"/>
    <col min="18" max="18" width="13.28515625" customWidth="1"/>
    <col min="19" max="19" width="12.42578125" bestFit="1" customWidth="1"/>
    <col min="20" max="21" width="12.7109375" bestFit="1" customWidth="1"/>
    <col min="22" max="22" width="12.42578125" bestFit="1" customWidth="1"/>
    <col min="23" max="23" width="13.28515625" bestFit="1" customWidth="1"/>
    <col min="24" max="27" width="12.42578125" bestFit="1" customWidth="1"/>
    <col min="28" max="29" width="13.140625" bestFit="1" customWidth="1"/>
    <col min="30" max="32" width="12.42578125" bestFit="1" customWidth="1"/>
    <col min="33" max="33" width="12.7109375" bestFit="1" customWidth="1"/>
    <col min="34" max="34" width="13.42578125" bestFit="1" customWidth="1"/>
  </cols>
  <sheetData>
    <row r="3" spans="3:67" ht="15.75" thickBot="1" x14ac:dyDescent="0.3"/>
    <row r="4" spans="3:67" ht="15.75" thickBot="1" x14ac:dyDescent="0.3">
      <c r="D4" s="13"/>
      <c r="E4" s="26" t="s">
        <v>5</v>
      </c>
      <c r="F4" s="29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12</v>
      </c>
      <c r="M4" s="26" t="s">
        <v>13</v>
      </c>
      <c r="N4" s="26" t="s">
        <v>14</v>
      </c>
      <c r="O4" s="26" t="s">
        <v>15</v>
      </c>
      <c r="P4" s="26" t="s">
        <v>16</v>
      </c>
      <c r="Q4" s="26" t="s">
        <v>17</v>
      </c>
      <c r="R4" s="26" t="s">
        <v>18</v>
      </c>
      <c r="S4" s="26" t="s">
        <v>19</v>
      </c>
      <c r="T4" s="26" t="s">
        <v>20</v>
      </c>
      <c r="U4" s="26" t="s">
        <v>21</v>
      </c>
      <c r="V4" s="26" t="s">
        <v>22</v>
      </c>
      <c r="W4" s="26" t="s">
        <v>23</v>
      </c>
      <c r="X4" s="26" t="s">
        <v>24</v>
      </c>
      <c r="Y4" s="26" t="s">
        <v>25</v>
      </c>
      <c r="Z4" s="26" t="s">
        <v>26</v>
      </c>
      <c r="AA4" s="26" t="s">
        <v>27</v>
      </c>
      <c r="AB4" s="26" t="s">
        <v>28</v>
      </c>
      <c r="AC4" s="26" t="s">
        <v>29</v>
      </c>
      <c r="AD4" s="26" t="s">
        <v>30</v>
      </c>
      <c r="AE4" s="26" t="s">
        <v>31</v>
      </c>
      <c r="AF4" s="26" t="s">
        <v>32</v>
      </c>
      <c r="AG4" s="26" t="s">
        <v>33</v>
      </c>
      <c r="AH4" s="26" t="s">
        <v>34</v>
      </c>
    </row>
    <row r="5" spans="3:67" ht="15.75" thickBot="1" x14ac:dyDescent="0.3">
      <c r="D5" s="28" t="s">
        <v>98</v>
      </c>
      <c r="E5" s="88">
        <f>AVERAGE('Variance covariance Matrix'!B4:B123)</f>
        <v>1.0356354884381922E-2</v>
      </c>
      <c r="F5" s="88">
        <f>AVERAGE('Variance covariance Matrix'!C4:C123)</f>
        <v>1.3403346417618033E-3</v>
      </c>
      <c r="G5" s="88">
        <f>AVERAGE('Variance covariance Matrix'!D4:D123)</f>
        <v>1.2118565327349867E-2</v>
      </c>
      <c r="H5" s="88">
        <f>AVERAGE('Variance covariance Matrix'!E4:E123)</f>
        <v>-1.1246646853852308E-3</v>
      </c>
      <c r="I5" s="88">
        <f>AVERAGE('Variance covariance Matrix'!F4:F123)</f>
        <v>-5.5880237342223072E-3</v>
      </c>
      <c r="J5" s="88">
        <f>AVERAGE('Variance covariance Matrix'!G4:G123)</f>
        <v>-2.7578551457385137E-3</v>
      </c>
      <c r="K5" s="88">
        <f>AVERAGE('Variance covariance Matrix'!H4:H123)</f>
        <v>-1.9135119088716987E-4</v>
      </c>
      <c r="L5" s="88">
        <f>AVERAGE('Variance covariance Matrix'!I4:I123)</f>
        <v>3.3774901670249767E-3</v>
      </c>
      <c r="M5" s="88">
        <f>AVERAGE('Variance covariance Matrix'!J4:J123)</f>
        <v>6.4316488197665924E-4</v>
      </c>
      <c r="N5" s="88">
        <f>AVERAGE('Variance covariance Matrix'!K4:K123)</f>
        <v>2.449640425075757E-3</v>
      </c>
      <c r="O5" s="88">
        <f>AVERAGE('Variance covariance Matrix'!L4:L123)</f>
        <v>1.8536897253420856E-3</v>
      </c>
      <c r="P5" s="88">
        <f>AVERAGE('Variance covariance Matrix'!M4:M123)</f>
        <v>3.6281129849091123E-3</v>
      </c>
      <c r="Q5" s="88">
        <f>AVERAGE('Variance covariance Matrix'!N4:N123)</f>
        <v>6.796484315559969E-3</v>
      </c>
      <c r="R5" s="88">
        <f>AVERAGE('Variance covariance Matrix'!O4:O123)</f>
        <v>6.0646251070118323E-3</v>
      </c>
      <c r="S5" s="88">
        <f>AVERAGE('Variance covariance Matrix'!P4:P123)</f>
        <v>-2.7889556849025897E-4</v>
      </c>
      <c r="T5" s="89">
        <f>AVERAGE('Variance covariance Matrix'!Q4:Q123)</f>
        <v>1.2958343542985556E-2</v>
      </c>
      <c r="U5" s="88">
        <f>AVERAGE('Variance covariance Matrix'!R4:R123)</f>
        <v>9.9061234330599535E-3</v>
      </c>
      <c r="V5" s="88">
        <f>AVERAGE('Variance covariance Matrix'!S4:S123)</f>
        <v>7.760068192976032E-3</v>
      </c>
      <c r="W5" s="88">
        <f>AVERAGE('Variance covariance Matrix'!T4:T123)</f>
        <v>1.1620015099106118E-2</v>
      </c>
      <c r="X5" s="88">
        <f>AVERAGE('Variance covariance Matrix'!U4:U123)</f>
        <v>8.4982414718709487E-4</v>
      </c>
      <c r="Y5" s="88">
        <f>AVERAGE('Variance covariance Matrix'!V4:V123)</f>
        <v>1.3071129713372125E-3</v>
      </c>
      <c r="Z5" s="88">
        <f>AVERAGE('Variance covariance Matrix'!W4:W123)</f>
        <v>3.7994768088207057E-3</v>
      </c>
      <c r="AA5" s="88">
        <f>AVERAGE('Variance covariance Matrix'!X4:X123)</f>
        <v>3.5875381723230928E-3</v>
      </c>
      <c r="AB5" s="88">
        <f>AVERAGE('Variance covariance Matrix'!Y4:Y123)</f>
        <v>5.5948955587741759E-4</v>
      </c>
      <c r="AC5" s="88">
        <f>AVERAGE('Variance covariance Matrix'!Z4:Z123)</f>
        <v>8.2946583675451244E-3</v>
      </c>
      <c r="AD5" s="88">
        <f>AVERAGE('Variance covariance Matrix'!AA4:AA123)</f>
        <v>2.413344969573706E-3</v>
      </c>
      <c r="AE5" s="88">
        <f>AVERAGE('Variance covariance Matrix'!AB4:AB123)</f>
        <v>5.0389782392051786E-3</v>
      </c>
      <c r="AF5" s="88">
        <f>AVERAGE('Variance covariance Matrix'!AC4:AC123)</f>
        <v>2.7856136279414104E-3</v>
      </c>
      <c r="AG5" s="88">
        <f>AVERAGE('Variance covariance Matrix'!AD4:AD123)</f>
        <v>-5.8642810442164307E-3</v>
      </c>
      <c r="AH5" s="88">
        <f>AVERAGE('Variance covariance Matrix'!AE4:AE123)</f>
        <v>1.5697952945489964E-3</v>
      </c>
    </row>
    <row r="6" spans="3:67" ht="15.75" thickBot="1" x14ac:dyDescent="0.3">
      <c r="D6" s="28" t="s">
        <v>75</v>
      </c>
      <c r="E6">
        <f>_xlfn.VAR.S('Variance covariance Matrix'!B4:B123)</f>
        <v>3.2778269270162851E-3</v>
      </c>
      <c r="F6">
        <f>_xlfn.VAR.S('Variance covariance Matrix'!C4:C123)</f>
        <v>3.9514375604537541E-3</v>
      </c>
      <c r="G6">
        <f>_xlfn.VAR.S('Variance covariance Matrix'!D4:D123)</f>
        <v>4.4235157331518268E-3</v>
      </c>
      <c r="H6">
        <f>_xlfn.VAR.S('Variance covariance Matrix'!E4:E123)</f>
        <v>4.3787475722179394E-3</v>
      </c>
      <c r="I6">
        <f>_xlfn.VAR.S('Variance covariance Matrix'!F4:F123)</f>
        <v>7.2964471646021828E-3</v>
      </c>
      <c r="J6">
        <f>_xlfn.VAR.S('Variance covariance Matrix'!G4:G123)</f>
        <v>8.0600439480509722E-3</v>
      </c>
      <c r="K6">
        <f>_xlfn.VAR.S('Variance covariance Matrix'!H4:H123)</f>
        <v>6.1557378937933342E-3</v>
      </c>
      <c r="L6">
        <f>_xlfn.VAR.S('Variance covariance Matrix'!I4:I123)</f>
        <v>5.4234313919059203E-3</v>
      </c>
      <c r="M6">
        <f>_xlfn.VAR.S('Variance covariance Matrix'!J4:J123)</f>
        <v>6.5681310806592888E-3</v>
      </c>
      <c r="N6">
        <f>_xlfn.VAR.S('Variance covariance Matrix'!K4:K123)</f>
        <v>1.0949420294440137E-2</v>
      </c>
      <c r="O6">
        <f>_xlfn.VAR.S('Variance covariance Matrix'!L4:L123)</f>
        <v>2.4775499962685979E-3</v>
      </c>
      <c r="P6">
        <f>_xlfn.VAR.S('Variance covariance Matrix'!M4:M123)</f>
        <v>8.4340679108660683E-3</v>
      </c>
      <c r="Q6">
        <f>_xlfn.VAR.S('Variance covariance Matrix'!N4:N123)</f>
        <v>7.6927474932510778E-3</v>
      </c>
      <c r="R6">
        <f>_xlfn.VAR.S('Variance covariance Matrix'!O4:O123)</f>
        <v>8.6566079815013838E-3</v>
      </c>
      <c r="S6">
        <f>_xlfn.VAR.S('Variance covariance Matrix'!P4:P123)</f>
        <v>6.6651914998552874E-3</v>
      </c>
      <c r="T6" s="90">
        <f>_xlfn.VAR.S('Variance covariance Matrix'!Q4:Q123)</f>
        <v>4.7332256248660961E-3</v>
      </c>
      <c r="U6">
        <f>_xlfn.VAR.S('Variance covariance Matrix'!R4:R123)</f>
        <v>5.7156682723363316E-3</v>
      </c>
      <c r="V6">
        <f>_xlfn.VAR.S('Variance covariance Matrix'!S4:S123)</f>
        <v>5.8862177701898624E-3</v>
      </c>
      <c r="W6">
        <f>_xlfn.VAR.S('Variance covariance Matrix'!T4:T123)</f>
        <v>1.7796698170468018E-2</v>
      </c>
      <c r="X6">
        <f>_xlfn.VAR.S('Variance covariance Matrix'!U4:U123)</f>
        <v>5.4974736300540152E-3</v>
      </c>
      <c r="Y6">
        <f>_xlfn.VAR.S('Variance covariance Matrix'!V4:V123)</f>
        <v>4.6149318883430684E-3</v>
      </c>
      <c r="Z6">
        <f>_xlfn.VAR.S('Variance covariance Matrix'!W4:W123)</f>
        <v>4.6565611702419464E-3</v>
      </c>
      <c r="AA6">
        <f>_xlfn.VAR.S('Variance covariance Matrix'!X4:X123)</f>
        <v>2.7302579377942227E-3</v>
      </c>
      <c r="AB6">
        <f>_xlfn.VAR.S('Variance covariance Matrix'!Y4:Y123)</f>
        <v>9.4107535146962535E-3</v>
      </c>
      <c r="AC6">
        <f>_xlfn.VAR.S('Variance covariance Matrix'!Z4:Z123)</f>
        <v>1.0997149069277111E-2</v>
      </c>
      <c r="AD6">
        <f>_xlfn.VAR.S('Variance covariance Matrix'!AA4:AA123)</f>
        <v>4.4330543454883511E-3</v>
      </c>
      <c r="AE6">
        <f>_xlfn.VAR.S('Variance covariance Matrix'!AB4:AB123)</f>
        <v>2.3181678687649622E-3</v>
      </c>
      <c r="AF6">
        <f>_xlfn.VAR.S('Variance covariance Matrix'!AC4:AC123)</f>
        <v>2.9379629274353773E-3</v>
      </c>
      <c r="AG6">
        <f>_xlfn.VAR.S('Variance covariance Matrix'!AD4:AD123)</f>
        <v>5.1307868883429444E-3</v>
      </c>
      <c r="AH6">
        <f>_xlfn.VAR.S('Variance covariance Matrix'!AE4:AE123)</f>
        <v>6.7785778815098573E-3</v>
      </c>
    </row>
    <row r="7" spans="3:67" ht="15.75" thickBot="1" x14ac:dyDescent="0.3">
      <c r="D7" s="28" t="s">
        <v>76</v>
      </c>
      <c r="E7" s="19">
        <f t="shared" ref="E7:AH7" si="0">SQRT(E6)</f>
        <v>5.7252309359678108E-2</v>
      </c>
      <c r="F7" s="19">
        <f t="shared" si="0"/>
        <v>6.28604610264175E-2</v>
      </c>
      <c r="G7" s="19">
        <f t="shared" si="0"/>
        <v>6.6509516109740471E-2</v>
      </c>
      <c r="H7" s="19">
        <f t="shared" si="0"/>
        <v>6.6172105695813693E-2</v>
      </c>
      <c r="I7" s="19">
        <f t="shared" si="0"/>
        <v>8.5419243526281496E-2</v>
      </c>
      <c r="J7" s="19">
        <f t="shared" si="0"/>
        <v>8.9777747510454795E-2</v>
      </c>
      <c r="K7" s="19">
        <f t="shared" si="0"/>
        <v>7.8458510652403626E-2</v>
      </c>
      <c r="L7" s="19">
        <f t="shared" si="0"/>
        <v>7.3643950137848524E-2</v>
      </c>
      <c r="M7" s="19">
        <f t="shared" si="0"/>
        <v>8.1044007061961645E-2</v>
      </c>
      <c r="N7" s="19">
        <f t="shared" si="0"/>
        <v>0.10463947770531033</v>
      </c>
      <c r="O7" s="19">
        <f t="shared" si="0"/>
        <v>4.9774993684264773E-2</v>
      </c>
      <c r="P7" s="19">
        <f t="shared" si="0"/>
        <v>9.1837181527233663E-2</v>
      </c>
      <c r="Q7" s="19">
        <f t="shared" si="0"/>
        <v>8.7708309146004387E-2</v>
      </c>
      <c r="R7" s="19">
        <f t="shared" si="0"/>
        <v>9.3040894135328386E-2</v>
      </c>
      <c r="S7" s="19">
        <f t="shared" si="0"/>
        <v>8.164062407806108E-2</v>
      </c>
      <c r="T7" s="91">
        <f t="shared" si="0"/>
        <v>6.8798442023537826E-2</v>
      </c>
      <c r="U7" s="19">
        <f t="shared" si="0"/>
        <v>7.5602038810711522E-2</v>
      </c>
      <c r="V7" s="19">
        <f t="shared" si="0"/>
        <v>7.672169035018625E-2</v>
      </c>
      <c r="W7" s="19">
        <f t="shared" si="0"/>
        <v>0.13340426593804269</v>
      </c>
      <c r="X7" s="19">
        <f t="shared" si="0"/>
        <v>7.4144950131846576E-2</v>
      </c>
      <c r="Y7" s="19">
        <f t="shared" si="0"/>
        <v>6.7933289986155304E-2</v>
      </c>
      <c r="Z7" s="19">
        <f t="shared" si="0"/>
        <v>6.8239000360805005E-2</v>
      </c>
      <c r="AA7" s="19">
        <f t="shared" si="0"/>
        <v>5.2251870184656768E-2</v>
      </c>
      <c r="AB7" s="19">
        <f t="shared" si="0"/>
        <v>9.7009038314459409E-2</v>
      </c>
      <c r="AC7" s="19">
        <f t="shared" si="0"/>
        <v>0.10486729265732529</v>
      </c>
      <c r="AD7" s="19">
        <f t="shared" si="0"/>
        <v>6.6581186122570329E-2</v>
      </c>
      <c r="AE7" s="19">
        <f t="shared" si="0"/>
        <v>4.8147355781651836E-2</v>
      </c>
      <c r="AF7" s="19">
        <f t="shared" si="0"/>
        <v>5.420297895351673E-2</v>
      </c>
      <c r="AG7" s="19">
        <f t="shared" si="0"/>
        <v>7.1629511294877227E-2</v>
      </c>
      <c r="AH7" s="19">
        <f t="shared" si="0"/>
        <v>8.2332119379436949E-2</v>
      </c>
    </row>
    <row r="8" spans="3:67" x14ac:dyDescent="0.25">
      <c r="AM8" s="42"/>
    </row>
    <row r="9" spans="3:67" x14ac:dyDescent="0.25"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</row>
    <row r="10" spans="3:67" x14ac:dyDescent="0.25"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  <c r="Z10" s="2" t="s">
        <v>26</v>
      </c>
      <c r="AA10" s="2" t="s">
        <v>27</v>
      </c>
      <c r="AB10" s="2" t="s">
        <v>28</v>
      </c>
      <c r="AC10" s="2" t="s">
        <v>29</v>
      </c>
      <c r="AD10" s="2" t="s">
        <v>30</v>
      </c>
      <c r="AE10" s="2" t="s">
        <v>31</v>
      </c>
      <c r="AF10" s="2" t="s">
        <v>32</v>
      </c>
      <c r="AG10" s="2" t="s">
        <v>33</v>
      </c>
      <c r="AH10" s="2" t="s">
        <v>34</v>
      </c>
      <c r="AM10" s="44"/>
    </row>
    <row r="11" spans="3:67" x14ac:dyDescent="0.25">
      <c r="D11" s="84"/>
      <c r="E11" s="48">
        <v>1</v>
      </c>
      <c r="F11" s="48">
        <f t="shared" ref="F11:AH11" si="1">E11+1</f>
        <v>2</v>
      </c>
      <c r="G11" s="48">
        <f t="shared" si="1"/>
        <v>3</v>
      </c>
      <c r="H11" s="48">
        <f t="shared" si="1"/>
        <v>4</v>
      </c>
      <c r="I11" s="48">
        <f t="shared" si="1"/>
        <v>5</v>
      </c>
      <c r="J11" s="48">
        <f t="shared" si="1"/>
        <v>6</v>
      </c>
      <c r="K11" s="48">
        <f t="shared" si="1"/>
        <v>7</v>
      </c>
      <c r="L11" s="48">
        <f t="shared" si="1"/>
        <v>8</v>
      </c>
      <c r="M11" s="48">
        <f t="shared" si="1"/>
        <v>9</v>
      </c>
      <c r="N11" s="48">
        <f t="shared" si="1"/>
        <v>10</v>
      </c>
      <c r="O11" s="48">
        <f t="shared" si="1"/>
        <v>11</v>
      </c>
      <c r="P11" s="48">
        <f t="shared" si="1"/>
        <v>12</v>
      </c>
      <c r="Q11" s="48">
        <f t="shared" si="1"/>
        <v>13</v>
      </c>
      <c r="R11" s="48">
        <f t="shared" si="1"/>
        <v>14</v>
      </c>
      <c r="S11" s="48">
        <f t="shared" si="1"/>
        <v>15</v>
      </c>
      <c r="T11" s="48">
        <f t="shared" si="1"/>
        <v>16</v>
      </c>
      <c r="U11" s="48">
        <f t="shared" si="1"/>
        <v>17</v>
      </c>
      <c r="V11" s="48">
        <f t="shared" si="1"/>
        <v>18</v>
      </c>
      <c r="W11" s="48">
        <f t="shared" si="1"/>
        <v>19</v>
      </c>
      <c r="X11" s="48">
        <f t="shared" si="1"/>
        <v>20</v>
      </c>
      <c r="Y11" s="48">
        <f t="shared" si="1"/>
        <v>21</v>
      </c>
      <c r="Z11" s="48">
        <f t="shared" si="1"/>
        <v>22</v>
      </c>
      <c r="AA11" s="48">
        <f t="shared" si="1"/>
        <v>23</v>
      </c>
      <c r="AB11" s="48">
        <f t="shared" si="1"/>
        <v>24</v>
      </c>
      <c r="AC11" s="48">
        <f t="shared" si="1"/>
        <v>25</v>
      </c>
      <c r="AD11" s="48">
        <f t="shared" si="1"/>
        <v>26</v>
      </c>
      <c r="AE11" s="48">
        <f t="shared" si="1"/>
        <v>27</v>
      </c>
      <c r="AF11" s="48">
        <f t="shared" si="1"/>
        <v>28</v>
      </c>
      <c r="AG11" s="48">
        <f t="shared" si="1"/>
        <v>29</v>
      </c>
      <c r="AH11" s="48">
        <f t="shared" si="1"/>
        <v>30</v>
      </c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</row>
    <row r="12" spans="3:67" x14ac:dyDescent="0.25">
      <c r="C12" s="30" t="str" cm="1">
        <f t="array" ref="C12:C41">TRANSPOSE(E10:AH10)</f>
        <v xml:space="preserve">ASTRAZENECA </v>
      </c>
      <c r="D12" s="48">
        <v>1</v>
      </c>
      <c r="E12" s="41">
        <f>_xlfn.COVARIANCE.S(INDEX('Variance covariance Matrix'!$B$4:$AE$123,,$D12), INDEX('Variance covariance Matrix'!$B$4:$AE$123,,E$11))</f>
        <v>3.2778269270162855E-3</v>
      </c>
      <c r="F12" s="41">
        <f>_xlfn.COVARIANCE.S(INDEX('Variance covariance Matrix'!$B$4:$AE$123,,$D12), INDEX('Variance covariance Matrix'!$B$4:$AE$123,,F$11))</f>
        <v>1.587891774232848E-4</v>
      </c>
      <c r="G12" s="41">
        <f>_xlfn.COVARIANCE.S(INDEX('Variance covariance Matrix'!$B$4:$AE$123,,$D12), INDEX('Variance covariance Matrix'!$B$4:$AE$123,,G$11))</f>
        <v>5.949154990532331E-4</v>
      </c>
      <c r="H12" s="41">
        <f>_xlfn.COVARIANCE.S(INDEX('Variance covariance Matrix'!$B$4:$AE$123,,$D12), INDEX('Variance covariance Matrix'!$B$4:$AE$123,,H$11))</f>
        <v>1.1860972161629084E-3</v>
      </c>
      <c r="I12" s="41">
        <f>_xlfn.COVARIANCE.S(INDEX('Variance covariance Matrix'!$B$4:$AE$123,,$D12), INDEX('Variance covariance Matrix'!$B$4:$AE$123,,I$11))</f>
        <v>4.421006425296146E-4</v>
      </c>
      <c r="J12" s="41">
        <f>_xlfn.COVARIANCE.S(INDEX('Variance covariance Matrix'!$B$4:$AE$123,,$D12), INDEX('Variance covariance Matrix'!$B$4:$AE$123,,J$11))</f>
        <v>5.02137249598411E-4</v>
      </c>
      <c r="K12" s="41">
        <f>_xlfn.COVARIANCE.S(INDEX('Variance covariance Matrix'!$B$4:$AE$123,,$D12), INDEX('Variance covariance Matrix'!$B$4:$AE$123,,K$11))</f>
        <v>-2.9374119903170839E-6</v>
      </c>
      <c r="L12" s="41">
        <f>_xlfn.COVARIANCE.S(INDEX('Variance covariance Matrix'!$B$4:$AE$123,,$D12), INDEX('Variance covariance Matrix'!$B$4:$AE$123,,L$11))</f>
        <v>2.6328516234501215E-4</v>
      </c>
      <c r="M12" s="41">
        <f>_xlfn.COVARIANCE.S(INDEX('Variance covariance Matrix'!$B$4:$AE$123,,$D12), INDEX('Variance covariance Matrix'!$B$4:$AE$123,,M$11))</f>
        <v>-2.9372458443104732E-4</v>
      </c>
      <c r="N12" s="41">
        <f>_xlfn.COVARIANCE.S(INDEX('Variance covariance Matrix'!$B$4:$AE$123,,$D12), INDEX('Variance covariance Matrix'!$B$4:$AE$123,,N$11))</f>
        <v>-2.6869484310445402E-4</v>
      </c>
      <c r="O12" s="41">
        <f>_xlfn.COVARIANCE.S(INDEX('Variance covariance Matrix'!$B$4:$AE$123,,$D12), INDEX('Variance covariance Matrix'!$B$4:$AE$123,,O$11))</f>
        <v>8.8298039076826628E-4</v>
      </c>
      <c r="P12" s="41">
        <f>_xlfn.COVARIANCE.S(INDEX('Variance covariance Matrix'!$B$4:$AE$123,,$D12), INDEX('Variance covariance Matrix'!$B$4:$AE$123,,P$11))</f>
        <v>5.4403288112746248E-6</v>
      </c>
      <c r="Q12" s="41">
        <f>_xlfn.COVARIANCE.S(INDEX('Variance covariance Matrix'!$B$4:$AE$123,,$D12), INDEX('Variance covariance Matrix'!$B$4:$AE$123,,Q$11))</f>
        <v>7.1040134194181887E-4</v>
      </c>
      <c r="R12" s="41">
        <f>_xlfn.COVARIANCE.S(INDEX('Variance covariance Matrix'!$B$4:$AE$123,,$D12), INDEX('Variance covariance Matrix'!$B$4:$AE$123,,R$11))</f>
        <v>-1.7696477403761709E-4</v>
      </c>
      <c r="S12" s="41">
        <f>_xlfn.COVARIANCE.S(INDEX('Variance covariance Matrix'!$B$4:$AE$123,,$D12), INDEX('Variance covariance Matrix'!$B$4:$AE$123,,S$11))</f>
        <v>2.2452391560872249E-4</v>
      </c>
      <c r="T12" s="41">
        <f>_xlfn.COVARIANCE.S(INDEX('Variance covariance Matrix'!$B$4:$AE$123,,$D12), INDEX('Variance covariance Matrix'!$B$4:$AE$123,,T$11))</f>
        <v>7.8220653914774644E-4</v>
      </c>
      <c r="U12" s="41">
        <f>_xlfn.COVARIANCE.S(INDEX('Variance covariance Matrix'!$B$4:$AE$123,,$D12), INDEX('Variance covariance Matrix'!$B$4:$AE$123,,U$11))</f>
        <v>9.9154058130790186E-5</v>
      </c>
      <c r="V12" s="41">
        <f>_xlfn.COVARIANCE.S(INDEX('Variance covariance Matrix'!$B$4:$AE$123,,$D12), INDEX('Variance covariance Matrix'!$B$4:$AE$123,,V$11))</f>
        <v>2.3053560072895425E-5</v>
      </c>
      <c r="W12" s="41">
        <f>_xlfn.COVARIANCE.S(INDEX('Variance covariance Matrix'!$B$4:$AE$123,,$D12), INDEX('Variance covariance Matrix'!$B$4:$AE$123,,W$11))</f>
        <v>-8.255013719111338E-4</v>
      </c>
      <c r="X12" s="41">
        <f>_xlfn.COVARIANCE.S(INDEX('Variance covariance Matrix'!$B$4:$AE$123,,$D12), INDEX('Variance covariance Matrix'!$B$4:$AE$123,,X$11))</f>
        <v>-1.3483019638270907E-4</v>
      </c>
      <c r="Y12" s="41">
        <f>_xlfn.COVARIANCE.S(INDEX('Variance covariance Matrix'!$B$4:$AE$123,,$D12), INDEX('Variance covariance Matrix'!$B$4:$AE$123,,Y$11))</f>
        <v>2.8293946584095902E-4</v>
      </c>
      <c r="Z12" s="41">
        <f>_xlfn.COVARIANCE.S(INDEX('Variance covariance Matrix'!$B$4:$AE$123,,$D12), INDEX('Variance covariance Matrix'!$B$4:$AE$123,,Z$11))</f>
        <v>4.4035642317031339E-4</v>
      </c>
      <c r="AA12" s="41">
        <f>_xlfn.COVARIANCE.S(INDEX('Variance covariance Matrix'!$B$4:$AE$123,,$D12), INDEX('Variance covariance Matrix'!$B$4:$AE$123,,AA$11))</f>
        <v>1.0711929690729442E-4</v>
      </c>
      <c r="AB12" s="41">
        <f>_xlfn.COVARIANCE.S(INDEX('Variance covariance Matrix'!$B$4:$AE$123,,$D12), INDEX('Variance covariance Matrix'!$B$4:$AE$123,,AB$11))</f>
        <v>-1.735652933689575E-4</v>
      </c>
      <c r="AC12" s="41">
        <f>_xlfn.COVARIANCE.S(INDEX('Variance covariance Matrix'!$B$4:$AE$123,,$D12), INDEX('Variance covariance Matrix'!$B$4:$AE$123,,AC$11))</f>
        <v>-9.5149041763977157E-5</v>
      </c>
      <c r="AD12" s="41">
        <f>_xlfn.COVARIANCE.S(INDEX('Variance covariance Matrix'!$B$4:$AE$123,,$D12), INDEX('Variance covariance Matrix'!$B$4:$AE$123,,AD$11))</f>
        <v>-7.1393171204046232E-5</v>
      </c>
      <c r="AE12" s="41">
        <f>_xlfn.COVARIANCE.S(INDEX('Variance covariance Matrix'!$B$4:$AE$123,,$D12), INDEX('Variance covariance Matrix'!$B$4:$AE$123,,AE$11))</f>
        <v>1.1026625398577669E-3</v>
      </c>
      <c r="AF12" s="41">
        <f>_xlfn.COVARIANCE.S(INDEX('Variance covariance Matrix'!$B$4:$AE$123,,$D12), INDEX('Variance covariance Matrix'!$B$4:$AE$123,,AF$11))</f>
        <v>6.8216266595530798E-4</v>
      </c>
      <c r="AG12" s="41">
        <f>_xlfn.COVARIANCE.S(INDEX('Variance covariance Matrix'!$B$4:$AE$123,,$D12), INDEX('Variance covariance Matrix'!$B$4:$AE$123,,AG$11))</f>
        <v>8.17014737695902E-4</v>
      </c>
      <c r="AH12" s="41">
        <f>_xlfn.COVARIANCE.S(INDEX('Variance covariance Matrix'!$B$4:$AE$123,,$D12), INDEX('Variance covariance Matrix'!$B$4:$AE$123,,AH$11))</f>
        <v>3.1868355906220885E-4</v>
      </c>
    </row>
    <row r="13" spans="3:67" x14ac:dyDescent="0.25">
      <c r="C13" s="30" t="str">
        <v xml:space="preserve">AVIVA </v>
      </c>
      <c r="D13" s="48">
        <f t="shared" ref="D13:D41" si="2">D12+1</f>
        <v>2</v>
      </c>
      <c r="E13" s="41">
        <f>_xlfn.COVARIANCE.S(INDEX('Variance covariance Matrix'!$B$4:$AE$123,,$D13), INDEX('Variance covariance Matrix'!$B$4:$AE$123,,E$11))</f>
        <v>1.587891774232848E-4</v>
      </c>
      <c r="F13" s="41">
        <f>_xlfn.COVARIANCE.S(INDEX('Variance covariance Matrix'!$B$4:$AE$123,,$D13), INDEX('Variance covariance Matrix'!$B$4:$AE$123,,F$11))</f>
        <v>3.9514375604537532E-3</v>
      </c>
      <c r="G13" s="41">
        <f>_xlfn.COVARIANCE.S(INDEX('Variance covariance Matrix'!$B$4:$AE$123,,$D13), INDEX('Variance covariance Matrix'!$B$4:$AE$123,,G$11))</f>
        <v>1.6989914110356536E-3</v>
      </c>
      <c r="H13" s="41">
        <f>_xlfn.COVARIANCE.S(INDEX('Variance covariance Matrix'!$B$4:$AE$123,,$D13), INDEX('Variance covariance Matrix'!$B$4:$AE$123,,H$11))</f>
        <v>1.288904972809255E-3</v>
      </c>
      <c r="I13" s="41">
        <f>_xlfn.COVARIANCE.S(INDEX('Variance covariance Matrix'!$B$4:$AE$123,,$D13), INDEX('Variance covariance Matrix'!$B$4:$AE$123,,I$11))</f>
        <v>2.3166458585559711E-3</v>
      </c>
      <c r="J13" s="41">
        <f>_xlfn.COVARIANCE.S(INDEX('Variance covariance Matrix'!$B$4:$AE$123,,$D13), INDEX('Variance covariance Matrix'!$B$4:$AE$123,,J$11))</f>
        <v>2.1491493647868426E-3</v>
      </c>
      <c r="K13" s="41">
        <f>_xlfn.COVARIANCE.S(INDEX('Variance covariance Matrix'!$B$4:$AE$123,,$D13), INDEX('Variance covariance Matrix'!$B$4:$AE$123,,K$11))</f>
        <v>2.0521287403138262E-3</v>
      </c>
      <c r="L13" s="41">
        <f>_xlfn.COVARIANCE.S(INDEX('Variance covariance Matrix'!$B$4:$AE$123,,$D13), INDEX('Variance covariance Matrix'!$B$4:$AE$123,,L$11))</f>
        <v>3.4654906502281854E-3</v>
      </c>
      <c r="M13" s="41">
        <f>_xlfn.COVARIANCE.S(INDEX('Variance covariance Matrix'!$B$4:$AE$123,,$D13), INDEX('Variance covariance Matrix'!$B$4:$AE$123,,M$11))</f>
        <v>3.2520692111089496E-3</v>
      </c>
      <c r="N13" s="41">
        <f>_xlfn.COVARIANCE.S(INDEX('Variance covariance Matrix'!$B$4:$AE$123,,$D13), INDEX('Variance covariance Matrix'!$B$4:$AE$123,,N$11))</f>
        <v>3.244435066026083E-3</v>
      </c>
      <c r="O13" s="41">
        <f>_xlfn.COVARIANCE.S(INDEX('Variance covariance Matrix'!$B$4:$AE$123,,$D13), INDEX('Variance covariance Matrix'!$B$4:$AE$123,,O$11))</f>
        <v>4.2396249022298347E-4</v>
      </c>
      <c r="P13" s="41">
        <f>_xlfn.COVARIANCE.S(INDEX('Variance covariance Matrix'!$B$4:$AE$123,,$D13), INDEX('Variance covariance Matrix'!$B$4:$AE$123,,P$11))</f>
        <v>3.3857183876283463E-3</v>
      </c>
      <c r="Q13" s="41">
        <f>_xlfn.COVARIANCE.S(INDEX('Variance covariance Matrix'!$B$4:$AE$123,,$D13), INDEX('Variance covariance Matrix'!$B$4:$AE$123,,Q$11))</f>
        <v>2.3366230815632756E-3</v>
      </c>
      <c r="R13" s="41">
        <f>_xlfn.COVARIANCE.S(INDEX('Variance covariance Matrix'!$B$4:$AE$123,,$D13), INDEX('Variance covariance Matrix'!$B$4:$AE$123,,R$11))</f>
        <v>2.3683551398010977E-3</v>
      </c>
      <c r="S13" s="41">
        <f>_xlfn.COVARIANCE.S(INDEX('Variance covariance Matrix'!$B$4:$AE$123,,$D13), INDEX('Variance covariance Matrix'!$B$4:$AE$123,,S$11))</f>
        <v>3.1694566292389502E-3</v>
      </c>
      <c r="T13" s="41">
        <f>_xlfn.COVARIANCE.S(INDEX('Variance covariance Matrix'!$B$4:$AE$123,,$D13), INDEX('Variance covariance Matrix'!$B$4:$AE$123,,T$11))</f>
        <v>2.163760975340669E-4</v>
      </c>
      <c r="U13" s="41">
        <f>_xlfn.COVARIANCE.S(INDEX('Variance covariance Matrix'!$B$4:$AE$123,,$D13), INDEX('Variance covariance Matrix'!$B$4:$AE$123,,U$11))</f>
        <v>1.3415441349463888E-3</v>
      </c>
      <c r="V13" s="41">
        <f>_xlfn.COVARIANCE.S(INDEX('Variance covariance Matrix'!$B$4:$AE$123,,$D13), INDEX('Variance covariance Matrix'!$B$4:$AE$123,,V$11))</f>
        <v>7.2307865598060571E-4</v>
      </c>
      <c r="W13" s="41">
        <f>_xlfn.COVARIANCE.S(INDEX('Variance covariance Matrix'!$B$4:$AE$123,,$D13), INDEX('Variance covariance Matrix'!$B$4:$AE$123,,W$11))</f>
        <v>2.1996702840944796E-3</v>
      </c>
      <c r="X13" s="41">
        <f>_xlfn.COVARIANCE.S(INDEX('Variance covariance Matrix'!$B$4:$AE$123,,$D13), INDEX('Variance covariance Matrix'!$B$4:$AE$123,,X$11))</f>
        <v>1.3590265359002638E-3</v>
      </c>
      <c r="Y13" s="41">
        <f>_xlfn.COVARIANCE.S(INDEX('Variance covariance Matrix'!$B$4:$AE$123,,$D13), INDEX('Variance covariance Matrix'!$B$4:$AE$123,,Y$11))</f>
        <v>2.587958093778874E-3</v>
      </c>
      <c r="Z13" s="41">
        <f>_xlfn.COVARIANCE.S(INDEX('Variance covariance Matrix'!$B$4:$AE$123,,$D13), INDEX('Variance covariance Matrix'!$B$4:$AE$123,,Z$11))</f>
        <v>1.8732304938805684E-3</v>
      </c>
      <c r="AA13" s="41">
        <f>_xlfn.COVARIANCE.S(INDEX('Variance covariance Matrix'!$B$4:$AE$123,,$D13), INDEX('Variance covariance Matrix'!$B$4:$AE$123,,AA$11))</f>
        <v>1.3222489620915677E-3</v>
      </c>
      <c r="AB13" s="41">
        <f>_xlfn.COVARIANCE.S(INDEX('Variance covariance Matrix'!$B$4:$AE$123,,$D13), INDEX('Variance covariance Matrix'!$B$4:$AE$123,,AB$11))</f>
        <v>2.8975444509269544E-3</v>
      </c>
      <c r="AC13" s="41">
        <f>_xlfn.COVARIANCE.S(INDEX('Variance covariance Matrix'!$B$4:$AE$123,,$D13), INDEX('Variance covariance Matrix'!$B$4:$AE$123,,AC$11))</f>
        <v>3.4105531230353599E-3</v>
      </c>
      <c r="AD13" s="41">
        <f>_xlfn.COVARIANCE.S(INDEX('Variance covariance Matrix'!$B$4:$AE$123,,$D13), INDEX('Variance covariance Matrix'!$B$4:$AE$123,,AD$11))</f>
        <v>1.3726108928057957E-3</v>
      </c>
      <c r="AE13" s="41">
        <f>_xlfn.COVARIANCE.S(INDEX('Variance covariance Matrix'!$B$4:$AE$123,,$D13), INDEX('Variance covariance Matrix'!$B$4:$AE$123,,AE$11))</f>
        <v>2.6257743041230525E-4</v>
      </c>
      <c r="AF13" s="41">
        <f>_xlfn.COVARIANCE.S(INDEX('Variance covariance Matrix'!$B$4:$AE$123,,$D13), INDEX('Variance covariance Matrix'!$B$4:$AE$123,,AF$11))</f>
        <v>5.9230583779510109E-4</v>
      </c>
      <c r="AG13" s="41">
        <f>_xlfn.COVARIANCE.S(INDEX('Variance covariance Matrix'!$B$4:$AE$123,,$D13), INDEX('Variance covariance Matrix'!$B$4:$AE$123,,AG$11))</f>
        <v>1.8489502363001971E-3</v>
      </c>
      <c r="AH13" s="41">
        <f>_xlfn.COVARIANCE.S(INDEX('Variance covariance Matrix'!$B$4:$AE$123,,$D13), INDEX('Variance covariance Matrix'!$B$4:$AE$123,,AH$11))</f>
        <v>2.5332568549795054E-3</v>
      </c>
    </row>
    <row r="14" spans="3:67" x14ac:dyDescent="0.25">
      <c r="C14" s="30" t="str">
        <v xml:space="preserve">BAE SYSTEMS </v>
      </c>
      <c r="D14" s="48">
        <f t="shared" si="2"/>
        <v>3</v>
      </c>
      <c r="E14" s="41">
        <f>_xlfn.COVARIANCE.S(INDEX('Variance covariance Matrix'!$B$4:$AE$123,,$D14), INDEX('Variance covariance Matrix'!$B$4:$AE$123,,E$11))</f>
        <v>5.949154990532331E-4</v>
      </c>
      <c r="F14" s="41">
        <f>_xlfn.COVARIANCE.S(INDEX('Variance covariance Matrix'!$B$4:$AE$123,,$D14), INDEX('Variance covariance Matrix'!$B$4:$AE$123,,F$11))</f>
        <v>1.6989914110356536E-3</v>
      </c>
      <c r="G14" s="41">
        <f>_xlfn.COVARIANCE.S(INDEX('Variance covariance Matrix'!$B$4:$AE$123,,$D14), INDEX('Variance covariance Matrix'!$B$4:$AE$123,,G$11))</f>
        <v>4.4235157331518268E-3</v>
      </c>
      <c r="H14" s="41">
        <f>_xlfn.COVARIANCE.S(INDEX('Variance covariance Matrix'!$B$4:$AE$123,,$D14), INDEX('Variance covariance Matrix'!$B$4:$AE$123,,H$11))</f>
        <v>1.4769615137982133E-3</v>
      </c>
      <c r="I14" s="41">
        <f>_xlfn.COVARIANCE.S(INDEX('Variance covariance Matrix'!$B$4:$AE$123,,$D14), INDEX('Variance covariance Matrix'!$B$4:$AE$123,,I$11))</f>
        <v>1.0471079094638964E-3</v>
      </c>
      <c r="J14" s="41">
        <f>_xlfn.COVARIANCE.S(INDEX('Variance covariance Matrix'!$B$4:$AE$123,,$D14), INDEX('Variance covariance Matrix'!$B$4:$AE$123,,J$11))</f>
        <v>1.4680908013464087E-3</v>
      </c>
      <c r="K14" s="41">
        <f>_xlfn.COVARIANCE.S(INDEX('Variance covariance Matrix'!$B$4:$AE$123,,$D14), INDEX('Variance covariance Matrix'!$B$4:$AE$123,,K$11))</f>
        <v>3.5869222603463635E-4</v>
      </c>
      <c r="L14" s="41">
        <f>_xlfn.COVARIANCE.S(INDEX('Variance covariance Matrix'!$B$4:$AE$123,,$D14), INDEX('Variance covariance Matrix'!$B$4:$AE$123,,L$11))</f>
        <v>1.6019665715048901E-3</v>
      </c>
      <c r="M14" s="41">
        <f>_xlfn.COVARIANCE.S(INDEX('Variance covariance Matrix'!$B$4:$AE$123,,$D14), INDEX('Variance covariance Matrix'!$B$4:$AE$123,,M$11))</f>
        <v>1.1477180248665032E-3</v>
      </c>
      <c r="N14" s="41">
        <f>_xlfn.COVARIANCE.S(INDEX('Variance covariance Matrix'!$B$4:$AE$123,,$D14), INDEX('Variance covariance Matrix'!$B$4:$AE$123,,N$11))</f>
        <v>1.3853828574539879E-3</v>
      </c>
      <c r="O14" s="41">
        <f>_xlfn.COVARIANCE.S(INDEX('Variance covariance Matrix'!$B$4:$AE$123,,$D14), INDEX('Variance covariance Matrix'!$B$4:$AE$123,,O$11))</f>
        <v>1.2705193945304193E-4</v>
      </c>
      <c r="P14" s="41">
        <f>_xlfn.COVARIANCE.S(INDEX('Variance covariance Matrix'!$B$4:$AE$123,,$D14), INDEX('Variance covariance Matrix'!$B$4:$AE$123,,P$11))</f>
        <v>4.83407940930892E-4</v>
      </c>
      <c r="Q14" s="41">
        <f>_xlfn.COVARIANCE.S(INDEX('Variance covariance Matrix'!$B$4:$AE$123,,$D14), INDEX('Variance covariance Matrix'!$B$4:$AE$123,,Q$11))</f>
        <v>1.3672465189945144E-3</v>
      </c>
      <c r="R14" s="41">
        <f>_xlfn.COVARIANCE.S(INDEX('Variance covariance Matrix'!$B$4:$AE$123,,$D14), INDEX('Variance covariance Matrix'!$B$4:$AE$123,,R$11))</f>
        <v>9.7392672255360762E-4</v>
      </c>
      <c r="S14" s="41">
        <f>_xlfn.COVARIANCE.S(INDEX('Variance covariance Matrix'!$B$4:$AE$123,,$D14), INDEX('Variance covariance Matrix'!$B$4:$AE$123,,S$11))</f>
        <v>1.4141558567901085E-3</v>
      </c>
      <c r="T14" s="41">
        <f>_xlfn.COVARIANCE.S(INDEX('Variance covariance Matrix'!$B$4:$AE$123,,$D14), INDEX('Variance covariance Matrix'!$B$4:$AE$123,,T$11))</f>
        <v>-1.1984584775884499E-5</v>
      </c>
      <c r="U14" s="41">
        <f>_xlfn.COVARIANCE.S(INDEX('Variance covariance Matrix'!$B$4:$AE$123,,$D14), INDEX('Variance covariance Matrix'!$B$4:$AE$123,,U$11))</f>
        <v>3.0605692381721925E-4</v>
      </c>
      <c r="V14" s="41">
        <f>_xlfn.COVARIANCE.S(INDEX('Variance covariance Matrix'!$B$4:$AE$123,,$D14), INDEX('Variance covariance Matrix'!$B$4:$AE$123,,V$11))</f>
        <v>3.9769503900558912E-4</v>
      </c>
      <c r="W14" s="41">
        <f>_xlfn.COVARIANCE.S(INDEX('Variance covariance Matrix'!$B$4:$AE$123,,$D14), INDEX('Variance covariance Matrix'!$B$4:$AE$123,,W$11))</f>
        <v>1.7359350156782557E-3</v>
      </c>
      <c r="X14" s="41">
        <f>_xlfn.COVARIANCE.S(INDEX('Variance covariance Matrix'!$B$4:$AE$123,,$D14), INDEX('Variance covariance Matrix'!$B$4:$AE$123,,X$11))</f>
        <v>-1.6686737208718272E-4</v>
      </c>
      <c r="Y14" s="41">
        <f>_xlfn.COVARIANCE.S(INDEX('Variance covariance Matrix'!$B$4:$AE$123,,$D14), INDEX('Variance covariance Matrix'!$B$4:$AE$123,,Y$11))</f>
        <v>7.4551074440788647E-4</v>
      </c>
      <c r="Z14" s="41">
        <f>_xlfn.COVARIANCE.S(INDEX('Variance covariance Matrix'!$B$4:$AE$123,,$D14), INDEX('Variance covariance Matrix'!$B$4:$AE$123,,Z$11))</f>
        <v>1.5223961846313402E-3</v>
      </c>
      <c r="AA14" s="41">
        <f>_xlfn.COVARIANCE.S(INDEX('Variance covariance Matrix'!$B$4:$AE$123,,$D14), INDEX('Variance covariance Matrix'!$B$4:$AE$123,,AA$11))</f>
        <v>1.0201073770421264E-3</v>
      </c>
      <c r="AB14" s="41">
        <f>_xlfn.COVARIANCE.S(INDEX('Variance covariance Matrix'!$B$4:$AE$123,,$D14), INDEX('Variance covariance Matrix'!$B$4:$AE$123,,AB$11))</f>
        <v>6.3309589556375138E-4</v>
      </c>
      <c r="AC14" s="41">
        <f>_xlfn.COVARIANCE.S(INDEX('Variance covariance Matrix'!$B$4:$AE$123,,$D14), INDEX('Variance covariance Matrix'!$B$4:$AE$123,,AC$11))</f>
        <v>1.9132392547824763E-3</v>
      </c>
      <c r="AD14" s="41">
        <f>_xlfn.COVARIANCE.S(INDEX('Variance covariance Matrix'!$B$4:$AE$123,,$D14), INDEX('Variance covariance Matrix'!$B$4:$AE$123,,AD$11))</f>
        <v>1.1120430530295127E-3</v>
      </c>
      <c r="AE14" s="41">
        <f>_xlfn.COVARIANCE.S(INDEX('Variance covariance Matrix'!$B$4:$AE$123,,$D14), INDEX('Variance covariance Matrix'!$B$4:$AE$123,,AE$11))</f>
        <v>6.1269353863697854E-4</v>
      </c>
      <c r="AF14" s="41">
        <f>_xlfn.COVARIANCE.S(INDEX('Variance covariance Matrix'!$B$4:$AE$123,,$D14), INDEX('Variance covariance Matrix'!$B$4:$AE$123,,AF$11))</f>
        <v>4.573952329505925E-4</v>
      </c>
      <c r="AG14" s="41">
        <f>_xlfn.COVARIANCE.S(INDEX('Variance covariance Matrix'!$B$4:$AE$123,,$D14), INDEX('Variance covariance Matrix'!$B$4:$AE$123,,AG$11))</f>
        <v>1.5740873487451396E-3</v>
      </c>
      <c r="AH14" s="41">
        <f>_xlfn.COVARIANCE.S(INDEX('Variance covariance Matrix'!$B$4:$AE$123,,$D14), INDEX('Variance covariance Matrix'!$B$4:$AE$123,,AH$11))</f>
        <v>1.2806214539546907E-3</v>
      </c>
      <c r="AJ14" s="11"/>
    </row>
    <row r="15" spans="3:67" x14ac:dyDescent="0.25">
      <c r="C15" s="30" t="str">
        <v xml:space="preserve">BRITISH AMERICAN TOBACCO </v>
      </c>
      <c r="D15" s="48">
        <f t="shared" si="2"/>
        <v>4</v>
      </c>
      <c r="E15" s="41">
        <f>_xlfn.COVARIANCE.S(INDEX('Variance covariance Matrix'!$B$4:$AE$123,,$D15), INDEX('Variance covariance Matrix'!$B$4:$AE$123,,E$11))</f>
        <v>1.1860972161629084E-3</v>
      </c>
      <c r="F15" s="41">
        <f>_xlfn.COVARIANCE.S(INDEX('Variance covariance Matrix'!$B$4:$AE$123,,$D15), INDEX('Variance covariance Matrix'!$B$4:$AE$123,,F$11))</f>
        <v>1.288904972809255E-3</v>
      </c>
      <c r="G15" s="41">
        <f>_xlfn.COVARIANCE.S(INDEX('Variance covariance Matrix'!$B$4:$AE$123,,$D15), INDEX('Variance covariance Matrix'!$B$4:$AE$123,,G$11))</f>
        <v>1.4769615137982133E-3</v>
      </c>
      <c r="H15" s="41">
        <f>_xlfn.COVARIANCE.S(INDEX('Variance covariance Matrix'!$B$4:$AE$123,,$D15), INDEX('Variance covariance Matrix'!$B$4:$AE$123,,H$11))</f>
        <v>4.3787475722179394E-3</v>
      </c>
      <c r="I15" s="41">
        <f>_xlfn.COVARIANCE.S(INDEX('Variance covariance Matrix'!$B$4:$AE$123,,$D15), INDEX('Variance covariance Matrix'!$B$4:$AE$123,,I$11))</f>
        <v>1.518288025858739E-3</v>
      </c>
      <c r="J15" s="41">
        <f>_xlfn.COVARIANCE.S(INDEX('Variance covariance Matrix'!$B$4:$AE$123,,$D15), INDEX('Variance covariance Matrix'!$B$4:$AE$123,,J$11))</f>
        <v>6.5291162101786316E-4</v>
      </c>
      <c r="K15" s="41">
        <f>_xlfn.COVARIANCE.S(INDEX('Variance covariance Matrix'!$B$4:$AE$123,,$D15), INDEX('Variance covariance Matrix'!$B$4:$AE$123,,K$11))</f>
        <v>8.8175645472750763E-4</v>
      </c>
      <c r="L15" s="41">
        <f>_xlfn.COVARIANCE.S(INDEX('Variance covariance Matrix'!$B$4:$AE$123,,$D15), INDEX('Variance covariance Matrix'!$B$4:$AE$123,,L$11))</f>
        <v>9.1313262953276585E-4</v>
      </c>
      <c r="M15" s="41">
        <f>_xlfn.COVARIANCE.S(INDEX('Variance covariance Matrix'!$B$4:$AE$123,,$D15), INDEX('Variance covariance Matrix'!$B$4:$AE$123,,M$11))</f>
        <v>8.1627032196293821E-4</v>
      </c>
      <c r="N15" s="41">
        <f>_xlfn.COVARIANCE.S(INDEX('Variance covariance Matrix'!$B$4:$AE$123,,$D15), INDEX('Variance covariance Matrix'!$B$4:$AE$123,,N$11))</f>
        <v>1.1094223464253661E-3</v>
      </c>
      <c r="O15" s="41">
        <f>_xlfn.COVARIANCE.S(INDEX('Variance covariance Matrix'!$B$4:$AE$123,,$D15), INDEX('Variance covariance Matrix'!$B$4:$AE$123,,O$11))</f>
        <v>1.0670024555946716E-3</v>
      </c>
      <c r="P15" s="41">
        <f>_xlfn.COVARIANCE.S(INDEX('Variance covariance Matrix'!$B$4:$AE$123,,$D15), INDEX('Variance covariance Matrix'!$B$4:$AE$123,,P$11))</f>
        <v>6.9326265169601024E-4</v>
      </c>
      <c r="Q15" s="41">
        <f>_xlfn.COVARIANCE.S(INDEX('Variance covariance Matrix'!$B$4:$AE$123,,$D15), INDEX('Variance covariance Matrix'!$B$4:$AE$123,,Q$11))</f>
        <v>9.0417140828454468E-4</v>
      </c>
      <c r="R15" s="41">
        <f>_xlfn.COVARIANCE.S(INDEX('Variance covariance Matrix'!$B$4:$AE$123,,$D15), INDEX('Variance covariance Matrix'!$B$4:$AE$123,,R$11))</f>
        <v>9.7493417654453496E-4</v>
      </c>
      <c r="S15" s="41">
        <f>_xlfn.COVARIANCE.S(INDEX('Variance covariance Matrix'!$B$4:$AE$123,,$D15), INDEX('Variance covariance Matrix'!$B$4:$AE$123,,S$11))</f>
        <v>8.7629117597762057E-4</v>
      </c>
      <c r="T15" s="41">
        <f>_xlfn.COVARIANCE.S(INDEX('Variance covariance Matrix'!$B$4:$AE$123,,$D15), INDEX('Variance covariance Matrix'!$B$4:$AE$123,,T$11))</f>
        <v>4.32816034251131E-4</v>
      </c>
      <c r="U15" s="41">
        <f>_xlfn.COVARIANCE.S(INDEX('Variance covariance Matrix'!$B$4:$AE$123,,$D15), INDEX('Variance covariance Matrix'!$B$4:$AE$123,,U$11))</f>
        <v>6.1507127755298571E-4</v>
      </c>
      <c r="V15" s="41">
        <f>_xlfn.COVARIANCE.S(INDEX('Variance covariance Matrix'!$B$4:$AE$123,,$D15), INDEX('Variance covariance Matrix'!$B$4:$AE$123,,V$11))</f>
        <v>8.0024362607056493E-4</v>
      </c>
      <c r="W15" s="41">
        <f>_xlfn.COVARIANCE.S(INDEX('Variance covariance Matrix'!$B$4:$AE$123,,$D15), INDEX('Variance covariance Matrix'!$B$4:$AE$123,,W$11))</f>
        <v>2.9105794577617678E-4</v>
      </c>
      <c r="X15" s="41">
        <f>_xlfn.COVARIANCE.S(INDEX('Variance covariance Matrix'!$B$4:$AE$123,,$D15), INDEX('Variance covariance Matrix'!$B$4:$AE$123,,X$11))</f>
        <v>6.6859828239250658E-4</v>
      </c>
      <c r="Y15" s="41">
        <f>_xlfn.COVARIANCE.S(INDEX('Variance covariance Matrix'!$B$4:$AE$123,,$D15), INDEX('Variance covariance Matrix'!$B$4:$AE$123,,Y$11))</f>
        <v>6.6901307112447067E-4</v>
      </c>
      <c r="Z15" s="41">
        <f>_xlfn.COVARIANCE.S(INDEX('Variance covariance Matrix'!$B$4:$AE$123,,$D15), INDEX('Variance covariance Matrix'!$B$4:$AE$123,,Z$11))</f>
        <v>1.5658430183816293E-3</v>
      </c>
      <c r="AA15" s="41">
        <f>_xlfn.COVARIANCE.S(INDEX('Variance covariance Matrix'!$B$4:$AE$123,,$D15), INDEX('Variance covariance Matrix'!$B$4:$AE$123,,AA$11))</f>
        <v>7.2912369157050229E-4</v>
      </c>
      <c r="AB15" s="41">
        <f>_xlfn.COVARIANCE.S(INDEX('Variance covariance Matrix'!$B$4:$AE$123,,$D15), INDEX('Variance covariance Matrix'!$B$4:$AE$123,,AB$11))</f>
        <v>1.1264811433317964E-3</v>
      </c>
      <c r="AC15" s="41">
        <f>_xlfn.COVARIANCE.S(INDEX('Variance covariance Matrix'!$B$4:$AE$123,,$D15), INDEX('Variance covariance Matrix'!$B$4:$AE$123,,AC$11))</f>
        <v>1.6618703516130067E-3</v>
      </c>
      <c r="AD15" s="41">
        <f>_xlfn.COVARIANCE.S(INDEX('Variance covariance Matrix'!$B$4:$AE$123,,$D15), INDEX('Variance covariance Matrix'!$B$4:$AE$123,,AD$11))</f>
        <v>1.1974065030098189E-3</v>
      </c>
      <c r="AE15" s="41">
        <f>_xlfn.COVARIANCE.S(INDEX('Variance covariance Matrix'!$B$4:$AE$123,,$D15), INDEX('Variance covariance Matrix'!$B$4:$AE$123,,AE$11))</f>
        <v>1.2643817774374796E-3</v>
      </c>
      <c r="AF15" s="41">
        <f>_xlfn.COVARIANCE.S(INDEX('Variance covariance Matrix'!$B$4:$AE$123,,$D15), INDEX('Variance covariance Matrix'!$B$4:$AE$123,,AF$11))</f>
        <v>8.0480999036326413E-4</v>
      </c>
      <c r="AG15" s="41">
        <f>_xlfn.COVARIANCE.S(INDEX('Variance covariance Matrix'!$B$4:$AE$123,,$D15), INDEX('Variance covariance Matrix'!$B$4:$AE$123,,AG$11))</f>
        <v>2.0878293323071781E-3</v>
      </c>
      <c r="AH15" s="41">
        <f>_xlfn.COVARIANCE.S(INDEX('Variance covariance Matrix'!$B$4:$AE$123,,$D15), INDEX('Variance covariance Matrix'!$B$4:$AE$123,,AH$11))</f>
        <v>5.5671222480824798E-4</v>
      </c>
      <c r="AJ15" s="11"/>
    </row>
    <row r="16" spans="3:67" x14ac:dyDescent="0.25">
      <c r="C16" s="30" t="str">
        <v xml:space="preserve">BT GROUP </v>
      </c>
      <c r="D16" s="48">
        <f t="shared" si="2"/>
        <v>5</v>
      </c>
      <c r="E16" s="41">
        <f>_xlfn.COVARIANCE.S(INDEX('Variance covariance Matrix'!$B$4:$AE$123,,$D16), INDEX('Variance covariance Matrix'!$B$4:$AE$123,,E$11))</f>
        <v>4.421006425296146E-4</v>
      </c>
      <c r="F16" s="41">
        <f>_xlfn.COVARIANCE.S(INDEX('Variance covariance Matrix'!$B$4:$AE$123,,$D16), INDEX('Variance covariance Matrix'!$B$4:$AE$123,,F$11))</f>
        <v>2.3166458585559711E-3</v>
      </c>
      <c r="G16" s="41">
        <f>_xlfn.COVARIANCE.S(INDEX('Variance covariance Matrix'!$B$4:$AE$123,,$D16), INDEX('Variance covariance Matrix'!$B$4:$AE$123,,G$11))</f>
        <v>1.0471079094638964E-3</v>
      </c>
      <c r="H16" s="41">
        <f>_xlfn.COVARIANCE.S(INDEX('Variance covariance Matrix'!$B$4:$AE$123,,$D16), INDEX('Variance covariance Matrix'!$B$4:$AE$123,,H$11))</f>
        <v>1.518288025858739E-3</v>
      </c>
      <c r="I16" s="41">
        <f>_xlfn.COVARIANCE.S(INDEX('Variance covariance Matrix'!$B$4:$AE$123,,$D16), INDEX('Variance covariance Matrix'!$B$4:$AE$123,,I$11))</f>
        <v>7.2964471646021802E-3</v>
      </c>
      <c r="J16" s="41">
        <f>_xlfn.COVARIANCE.S(INDEX('Variance covariance Matrix'!$B$4:$AE$123,,$D16), INDEX('Variance covariance Matrix'!$B$4:$AE$123,,J$11))</f>
        <v>1.5514875834598161E-3</v>
      </c>
      <c r="K16" s="41">
        <f>_xlfn.COVARIANCE.S(INDEX('Variance covariance Matrix'!$B$4:$AE$123,,$D16), INDEX('Variance covariance Matrix'!$B$4:$AE$123,,K$11))</f>
        <v>1.9432906416419024E-3</v>
      </c>
      <c r="L16" s="41">
        <f>_xlfn.COVARIANCE.S(INDEX('Variance covariance Matrix'!$B$4:$AE$123,,$D16), INDEX('Variance covariance Matrix'!$B$4:$AE$123,,L$11))</f>
        <v>2.5741288411692954E-3</v>
      </c>
      <c r="M16" s="41">
        <f>_xlfn.COVARIANCE.S(INDEX('Variance covariance Matrix'!$B$4:$AE$123,,$D16), INDEX('Variance covariance Matrix'!$B$4:$AE$123,,M$11))</f>
        <v>2.7238628991827062E-3</v>
      </c>
      <c r="N16" s="41">
        <f>_xlfn.COVARIANCE.S(INDEX('Variance covariance Matrix'!$B$4:$AE$123,,$D16), INDEX('Variance covariance Matrix'!$B$4:$AE$123,,N$11))</f>
        <v>4.3234520044037076E-3</v>
      </c>
      <c r="O16" s="41">
        <f>_xlfn.COVARIANCE.S(INDEX('Variance covariance Matrix'!$B$4:$AE$123,,$D16), INDEX('Variance covariance Matrix'!$B$4:$AE$123,,O$11))</f>
        <v>8.2783615403766401E-4</v>
      </c>
      <c r="P16" s="41">
        <f>_xlfn.COVARIANCE.S(INDEX('Variance covariance Matrix'!$B$4:$AE$123,,$D16), INDEX('Variance covariance Matrix'!$B$4:$AE$123,,P$11))</f>
        <v>2.5248721414953971E-3</v>
      </c>
      <c r="Q16" s="41">
        <f>_xlfn.COVARIANCE.S(INDEX('Variance covariance Matrix'!$B$4:$AE$123,,$D16), INDEX('Variance covariance Matrix'!$B$4:$AE$123,,Q$11))</f>
        <v>2.1167844165509205E-3</v>
      </c>
      <c r="R16" s="41">
        <f>_xlfn.COVARIANCE.S(INDEX('Variance covariance Matrix'!$B$4:$AE$123,,$D16), INDEX('Variance covariance Matrix'!$B$4:$AE$123,,R$11))</f>
        <v>2.3494336092345748E-3</v>
      </c>
      <c r="S16" s="41">
        <f>_xlfn.COVARIANCE.S(INDEX('Variance covariance Matrix'!$B$4:$AE$123,,$D16), INDEX('Variance covariance Matrix'!$B$4:$AE$123,,S$11))</f>
        <v>2.1235402170741713E-3</v>
      </c>
      <c r="T16" s="41">
        <f>_xlfn.COVARIANCE.S(INDEX('Variance covariance Matrix'!$B$4:$AE$123,,$D16), INDEX('Variance covariance Matrix'!$B$4:$AE$123,,T$11))</f>
        <v>5.5953122480464207E-4</v>
      </c>
      <c r="U16" s="41">
        <f>_xlfn.COVARIANCE.S(INDEX('Variance covariance Matrix'!$B$4:$AE$123,,$D16), INDEX('Variance covariance Matrix'!$B$4:$AE$123,,U$11))</f>
        <v>1.512973226021002E-3</v>
      </c>
      <c r="V16" s="41">
        <f>_xlfn.COVARIANCE.S(INDEX('Variance covariance Matrix'!$B$4:$AE$123,,$D16), INDEX('Variance covariance Matrix'!$B$4:$AE$123,,V$11))</f>
        <v>2.3605915832688348E-4</v>
      </c>
      <c r="W16" s="41">
        <f>_xlfn.COVARIANCE.S(INDEX('Variance covariance Matrix'!$B$4:$AE$123,,$D16), INDEX('Variance covariance Matrix'!$B$4:$AE$123,,W$11))</f>
        <v>2.9374877546347864E-3</v>
      </c>
      <c r="X16" s="41">
        <f>_xlfn.COVARIANCE.S(INDEX('Variance covariance Matrix'!$B$4:$AE$123,,$D16), INDEX('Variance covariance Matrix'!$B$4:$AE$123,,X$11))</f>
        <v>1.9405751496960383E-3</v>
      </c>
      <c r="Y16" s="41">
        <f>_xlfn.COVARIANCE.S(INDEX('Variance covariance Matrix'!$B$4:$AE$123,,$D16), INDEX('Variance covariance Matrix'!$B$4:$AE$123,,Y$11))</f>
        <v>2.1210270974191757E-3</v>
      </c>
      <c r="Z16" s="41">
        <f>_xlfn.COVARIANCE.S(INDEX('Variance covariance Matrix'!$B$4:$AE$123,,$D16), INDEX('Variance covariance Matrix'!$B$4:$AE$123,,Z$11))</f>
        <v>1.5522410167788359E-3</v>
      </c>
      <c r="AA16" s="41">
        <f>_xlfn.COVARIANCE.S(INDEX('Variance covariance Matrix'!$B$4:$AE$123,,$D16), INDEX('Variance covariance Matrix'!$B$4:$AE$123,,AA$11))</f>
        <v>9.8165870959512165E-4</v>
      </c>
      <c r="AB16" s="41">
        <f>_xlfn.COVARIANCE.S(INDEX('Variance covariance Matrix'!$B$4:$AE$123,,$D16), INDEX('Variance covariance Matrix'!$B$4:$AE$123,,AB$11))</f>
        <v>2.0678454495361249E-3</v>
      </c>
      <c r="AC16" s="41">
        <f>_xlfn.COVARIANCE.S(INDEX('Variance covariance Matrix'!$B$4:$AE$123,,$D16), INDEX('Variance covariance Matrix'!$B$4:$AE$123,,AC$11))</f>
        <v>3.2783965451722071E-3</v>
      </c>
      <c r="AD16" s="41">
        <f>_xlfn.COVARIANCE.S(INDEX('Variance covariance Matrix'!$B$4:$AE$123,,$D16), INDEX('Variance covariance Matrix'!$B$4:$AE$123,,AD$11))</f>
        <v>1.6554662600190523E-3</v>
      </c>
      <c r="AE16" s="41">
        <f>_xlfn.COVARIANCE.S(INDEX('Variance covariance Matrix'!$B$4:$AE$123,,$D16), INDEX('Variance covariance Matrix'!$B$4:$AE$123,,AE$11))</f>
        <v>4.9111171844837557E-4</v>
      </c>
      <c r="AF16" s="41">
        <f>_xlfn.COVARIANCE.S(INDEX('Variance covariance Matrix'!$B$4:$AE$123,,$D16), INDEX('Variance covariance Matrix'!$B$4:$AE$123,,AF$11))</f>
        <v>8.006198677543377E-4</v>
      </c>
      <c r="AG16" s="41">
        <f>_xlfn.COVARIANCE.S(INDEX('Variance covariance Matrix'!$B$4:$AE$123,,$D16), INDEX('Variance covariance Matrix'!$B$4:$AE$123,,AG$11))</f>
        <v>3.2387850458955201E-3</v>
      </c>
      <c r="AH16" s="41">
        <f>_xlfn.COVARIANCE.S(INDEX('Variance covariance Matrix'!$B$4:$AE$123,,$D16), INDEX('Variance covariance Matrix'!$B$4:$AE$123,,AH$11))</f>
        <v>1.6245984655696923E-3</v>
      </c>
      <c r="AJ16" s="11"/>
    </row>
    <row r="17" spans="3:36" x14ac:dyDescent="0.25">
      <c r="C17" s="30" t="str">
        <v xml:space="preserve">CENTRICA </v>
      </c>
      <c r="D17" s="48">
        <f t="shared" si="2"/>
        <v>6</v>
      </c>
      <c r="E17" s="41">
        <f>_xlfn.COVARIANCE.S(INDEX('Variance covariance Matrix'!$B$4:$AE$123,,$D17), INDEX('Variance covariance Matrix'!$B$4:$AE$123,,E$11))</f>
        <v>5.02137249598411E-4</v>
      </c>
      <c r="F17" s="41">
        <f>_xlfn.COVARIANCE.S(INDEX('Variance covariance Matrix'!$B$4:$AE$123,,$D17), INDEX('Variance covariance Matrix'!$B$4:$AE$123,,F$11))</f>
        <v>2.1491493647868426E-3</v>
      </c>
      <c r="G17" s="41">
        <f>_xlfn.COVARIANCE.S(INDEX('Variance covariance Matrix'!$B$4:$AE$123,,$D17), INDEX('Variance covariance Matrix'!$B$4:$AE$123,,G$11))</f>
        <v>1.4680908013464087E-3</v>
      </c>
      <c r="H17" s="41">
        <f>_xlfn.COVARIANCE.S(INDEX('Variance covariance Matrix'!$B$4:$AE$123,,$D17), INDEX('Variance covariance Matrix'!$B$4:$AE$123,,H$11))</f>
        <v>6.5291162101786316E-4</v>
      </c>
      <c r="I17" s="41">
        <f>_xlfn.COVARIANCE.S(INDEX('Variance covariance Matrix'!$B$4:$AE$123,,$D17), INDEX('Variance covariance Matrix'!$B$4:$AE$123,,I$11))</f>
        <v>1.5514875834598161E-3</v>
      </c>
      <c r="J17" s="41">
        <f>_xlfn.COVARIANCE.S(INDEX('Variance covariance Matrix'!$B$4:$AE$123,,$D17), INDEX('Variance covariance Matrix'!$B$4:$AE$123,,J$11))</f>
        <v>8.0600439480509722E-3</v>
      </c>
      <c r="K17" s="41">
        <f>_xlfn.COVARIANCE.S(INDEX('Variance covariance Matrix'!$B$4:$AE$123,,$D17), INDEX('Variance covariance Matrix'!$B$4:$AE$123,,K$11))</f>
        <v>1.4112599633578397E-3</v>
      </c>
      <c r="L17" s="41">
        <f>_xlfn.COVARIANCE.S(INDEX('Variance covariance Matrix'!$B$4:$AE$123,,$D17), INDEX('Variance covariance Matrix'!$B$4:$AE$123,,L$11))</f>
        <v>2.7223272240743061E-3</v>
      </c>
      <c r="M17" s="41">
        <f>_xlfn.COVARIANCE.S(INDEX('Variance covariance Matrix'!$B$4:$AE$123,,$D17), INDEX('Variance covariance Matrix'!$B$4:$AE$123,,M$11))</f>
        <v>2.2161229326410248E-3</v>
      </c>
      <c r="N17" s="41">
        <f>_xlfn.COVARIANCE.S(INDEX('Variance covariance Matrix'!$B$4:$AE$123,,$D17), INDEX('Variance covariance Matrix'!$B$4:$AE$123,,N$11))</f>
        <v>4.6526507266297481E-3</v>
      </c>
      <c r="O17" s="41">
        <f>_xlfn.COVARIANCE.S(INDEX('Variance covariance Matrix'!$B$4:$AE$123,,$D17), INDEX('Variance covariance Matrix'!$B$4:$AE$123,,O$11))</f>
        <v>6.4410189839119293E-4</v>
      </c>
      <c r="P17" s="41">
        <f>_xlfn.COVARIANCE.S(INDEX('Variance covariance Matrix'!$B$4:$AE$123,,$D17), INDEX('Variance covariance Matrix'!$B$4:$AE$123,,P$11))</f>
        <v>2.3431067521069607E-3</v>
      </c>
      <c r="Q17" s="41">
        <f>_xlfn.COVARIANCE.S(INDEX('Variance covariance Matrix'!$B$4:$AE$123,,$D17), INDEX('Variance covariance Matrix'!$B$4:$AE$123,,Q$11))</f>
        <v>2.6698433462199207E-3</v>
      </c>
      <c r="R17" s="41">
        <f>_xlfn.COVARIANCE.S(INDEX('Variance covariance Matrix'!$B$4:$AE$123,,$D17), INDEX('Variance covariance Matrix'!$B$4:$AE$123,,R$11))</f>
        <v>2.2527660686284833E-3</v>
      </c>
      <c r="S17" s="41">
        <f>_xlfn.COVARIANCE.S(INDEX('Variance covariance Matrix'!$B$4:$AE$123,,$D17), INDEX('Variance covariance Matrix'!$B$4:$AE$123,,S$11))</f>
        <v>2.313022776872297E-3</v>
      </c>
      <c r="T17" s="41">
        <f>_xlfn.COVARIANCE.S(INDEX('Variance covariance Matrix'!$B$4:$AE$123,,$D17), INDEX('Variance covariance Matrix'!$B$4:$AE$123,,T$11))</f>
        <v>9.3306625021438933E-4</v>
      </c>
      <c r="U17" s="41">
        <f>_xlfn.COVARIANCE.S(INDEX('Variance covariance Matrix'!$B$4:$AE$123,,$D17), INDEX('Variance covariance Matrix'!$B$4:$AE$123,,U$11))</f>
        <v>8.9228105872255587E-4</v>
      </c>
      <c r="V17" s="41">
        <f>_xlfn.COVARIANCE.S(INDEX('Variance covariance Matrix'!$B$4:$AE$123,,$D17), INDEX('Variance covariance Matrix'!$B$4:$AE$123,,V$11))</f>
        <v>1.3601167708400487E-3</v>
      </c>
      <c r="W17" s="41">
        <f>_xlfn.COVARIANCE.S(INDEX('Variance covariance Matrix'!$B$4:$AE$123,,$D17), INDEX('Variance covariance Matrix'!$B$4:$AE$123,,W$11))</f>
        <v>4.4256592020901122E-3</v>
      </c>
      <c r="X17" s="41">
        <f>_xlfn.COVARIANCE.S(INDEX('Variance covariance Matrix'!$B$4:$AE$123,,$D17), INDEX('Variance covariance Matrix'!$B$4:$AE$123,,X$11))</f>
        <v>1.0794400564765716E-3</v>
      </c>
      <c r="Y17" s="41">
        <f>_xlfn.COVARIANCE.S(INDEX('Variance covariance Matrix'!$B$4:$AE$123,,$D17), INDEX('Variance covariance Matrix'!$B$4:$AE$123,,Y$11))</f>
        <v>1.8551685167453062E-3</v>
      </c>
      <c r="Z17" s="41">
        <f>_xlfn.COVARIANCE.S(INDEX('Variance covariance Matrix'!$B$4:$AE$123,,$D17), INDEX('Variance covariance Matrix'!$B$4:$AE$123,,Z$11))</f>
        <v>2.0105392808494947E-3</v>
      </c>
      <c r="AA17" s="41">
        <f>_xlfn.COVARIANCE.S(INDEX('Variance covariance Matrix'!$B$4:$AE$123,,$D17), INDEX('Variance covariance Matrix'!$B$4:$AE$123,,AA$11))</f>
        <v>1.3706403401395142E-3</v>
      </c>
      <c r="AB17" s="41">
        <f>_xlfn.COVARIANCE.S(INDEX('Variance covariance Matrix'!$B$4:$AE$123,,$D17), INDEX('Variance covariance Matrix'!$B$4:$AE$123,,AB$11))</f>
        <v>2.5477390790569028E-3</v>
      </c>
      <c r="AC17" s="41">
        <f>_xlfn.COVARIANCE.S(INDEX('Variance covariance Matrix'!$B$4:$AE$123,,$D17), INDEX('Variance covariance Matrix'!$B$4:$AE$123,,AC$11))</f>
        <v>3.0924146599071462E-3</v>
      </c>
      <c r="AD17" s="41">
        <f>_xlfn.COVARIANCE.S(INDEX('Variance covariance Matrix'!$B$4:$AE$123,,$D17), INDEX('Variance covariance Matrix'!$B$4:$AE$123,,AD$11))</f>
        <v>1.1606727624439352E-3</v>
      </c>
      <c r="AE17" s="41">
        <f>_xlfn.COVARIANCE.S(INDEX('Variance covariance Matrix'!$B$4:$AE$123,,$D17), INDEX('Variance covariance Matrix'!$B$4:$AE$123,,AE$11))</f>
        <v>4.7722508721326039E-4</v>
      </c>
      <c r="AF17" s="41">
        <f>_xlfn.COVARIANCE.S(INDEX('Variance covariance Matrix'!$B$4:$AE$123,,$D17), INDEX('Variance covariance Matrix'!$B$4:$AE$123,,AF$11))</f>
        <v>9.9267161487767144E-4</v>
      </c>
      <c r="AG17" s="41">
        <f>_xlfn.COVARIANCE.S(INDEX('Variance covariance Matrix'!$B$4:$AE$123,,$D17), INDEX('Variance covariance Matrix'!$B$4:$AE$123,,AG$11))</f>
        <v>1.1617951995515881E-3</v>
      </c>
      <c r="AH17" s="41">
        <f>_xlfn.COVARIANCE.S(INDEX('Variance covariance Matrix'!$B$4:$AE$123,,$D17), INDEX('Variance covariance Matrix'!$B$4:$AE$123,,AH$11))</f>
        <v>2.2376255212219576E-3</v>
      </c>
      <c r="AJ17" s="11"/>
    </row>
    <row r="18" spans="3:36" x14ac:dyDescent="0.25">
      <c r="C18" s="30" t="str">
        <v xml:space="preserve">KINGFISHER </v>
      </c>
      <c r="D18" s="48">
        <f t="shared" si="2"/>
        <v>7</v>
      </c>
      <c r="E18" s="41">
        <f>_xlfn.COVARIANCE.S(INDEX('Variance covariance Matrix'!$B$4:$AE$123,,$D18), INDEX('Variance covariance Matrix'!$B$4:$AE$123,,E$11))</f>
        <v>-2.9374119903170839E-6</v>
      </c>
      <c r="F18" s="41">
        <f>_xlfn.COVARIANCE.S(INDEX('Variance covariance Matrix'!$B$4:$AE$123,,$D18), INDEX('Variance covariance Matrix'!$B$4:$AE$123,,F$11))</f>
        <v>2.0521287403138262E-3</v>
      </c>
      <c r="G18" s="41">
        <f>_xlfn.COVARIANCE.S(INDEX('Variance covariance Matrix'!$B$4:$AE$123,,$D18), INDEX('Variance covariance Matrix'!$B$4:$AE$123,,G$11))</f>
        <v>3.5869222603463635E-4</v>
      </c>
      <c r="H18" s="41">
        <f>_xlfn.COVARIANCE.S(INDEX('Variance covariance Matrix'!$B$4:$AE$123,,$D18), INDEX('Variance covariance Matrix'!$B$4:$AE$123,,H$11))</f>
        <v>8.8175645472750763E-4</v>
      </c>
      <c r="I18" s="41">
        <f>_xlfn.COVARIANCE.S(INDEX('Variance covariance Matrix'!$B$4:$AE$123,,$D18), INDEX('Variance covariance Matrix'!$B$4:$AE$123,,I$11))</f>
        <v>1.9432906416419024E-3</v>
      </c>
      <c r="J18" s="41">
        <f>_xlfn.COVARIANCE.S(INDEX('Variance covariance Matrix'!$B$4:$AE$123,,$D18), INDEX('Variance covariance Matrix'!$B$4:$AE$123,,J$11))</f>
        <v>1.4112599633578397E-3</v>
      </c>
      <c r="K18" s="41">
        <f>_xlfn.COVARIANCE.S(INDEX('Variance covariance Matrix'!$B$4:$AE$123,,$D18), INDEX('Variance covariance Matrix'!$B$4:$AE$123,,K$11))</f>
        <v>6.1557378937933324E-3</v>
      </c>
      <c r="L18" s="41">
        <f>_xlfn.COVARIANCE.S(INDEX('Variance covariance Matrix'!$B$4:$AE$123,,$D18), INDEX('Variance covariance Matrix'!$B$4:$AE$123,,L$11))</f>
        <v>2.1725133868736716E-3</v>
      </c>
      <c r="M18" s="41">
        <f>_xlfn.COVARIANCE.S(INDEX('Variance covariance Matrix'!$B$4:$AE$123,,$D18), INDEX('Variance covariance Matrix'!$B$4:$AE$123,,M$11))</f>
        <v>2.8919140750078903E-3</v>
      </c>
      <c r="N18" s="41">
        <f>_xlfn.COVARIANCE.S(INDEX('Variance covariance Matrix'!$B$4:$AE$123,,$D18), INDEX('Variance covariance Matrix'!$B$4:$AE$123,,N$11))</f>
        <v>3.2763425568363364E-3</v>
      </c>
      <c r="O18" s="41">
        <f>_xlfn.COVARIANCE.S(INDEX('Variance covariance Matrix'!$B$4:$AE$123,,$D18), INDEX('Variance covariance Matrix'!$B$4:$AE$123,,O$11))</f>
        <v>5.9044789971123403E-4</v>
      </c>
      <c r="P18" s="41">
        <f>_xlfn.COVARIANCE.S(INDEX('Variance covariance Matrix'!$B$4:$AE$123,,$D18), INDEX('Variance covariance Matrix'!$B$4:$AE$123,,P$11))</f>
        <v>2.7243106509307552E-3</v>
      </c>
      <c r="Q18" s="41">
        <f>_xlfn.COVARIANCE.S(INDEX('Variance covariance Matrix'!$B$4:$AE$123,,$D18), INDEX('Variance covariance Matrix'!$B$4:$AE$123,,Q$11))</f>
        <v>3.0619910275526746E-3</v>
      </c>
      <c r="R18" s="41">
        <f>_xlfn.COVARIANCE.S(INDEX('Variance covariance Matrix'!$B$4:$AE$123,,$D18), INDEX('Variance covariance Matrix'!$B$4:$AE$123,,R$11))</f>
        <v>3.6283718546855255E-3</v>
      </c>
      <c r="S18" s="41">
        <f>_xlfn.COVARIANCE.S(INDEX('Variance covariance Matrix'!$B$4:$AE$123,,$D18), INDEX('Variance covariance Matrix'!$B$4:$AE$123,,S$11))</f>
        <v>2.441204127049484E-3</v>
      </c>
      <c r="T18" s="41">
        <f>_xlfn.COVARIANCE.S(INDEX('Variance covariance Matrix'!$B$4:$AE$123,,$D18), INDEX('Variance covariance Matrix'!$B$4:$AE$123,,T$11))</f>
        <v>1.4679251065529203E-3</v>
      </c>
      <c r="U18" s="41">
        <f>_xlfn.COVARIANCE.S(INDEX('Variance covariance Matrix'!$B$4:$AE$123,,$D18), INDEX('Variance covariance Matrix'!$B$4:$AE$123,,U$11))</f>
        <v>2.4794113381805321E-3</v>
      </c>
      <c r="V18" s="41">
        <f>_xlfn.COVARIANCE.S(INDEX('Variance covariance Matrix'!$B$4:$AE$123,,$D18), INDEX('Variance covariance Matrix'!$B$4:$AE$123,,V$11))</f>
        <v>8.2441632728454779E-4</v>
      </c>
      <c r="W18" s="41">
        <f>_xlfn.COVARIANCE.S(INDEX('Variance covariance Matrix'!$B$4:$AE$123,,$D18), INDEX('Variance covariance Matrix'!$B$4:$AE$123,,W$11))</f>
        <v>1.067824106120135E-3</v>
      </c>
      <c r="X18" s="41">
        <f>_xlfn.COVARIANCE.S(INDEX('Variance covariance Matrix'!$B$4:$AE$123,,$D18), INDEX('Variance covariance Matrix'!$B$4:$AE$123,,X$11))</f>
        <v>1.9181026727847761E-3</v>
      </c>
      <c r="Y18" s="41">
        <f>_xlfn.COVARIANCE.S(INDEX('Variance covariance Matrix'!$B$4:$AE$123,,$D18), INDEX('Variance covariance Matrix'!$B$4:$AE$123,,Y$11))</f>
        <v>2.6866159764019591E-3</v>
      </c>
      <c r="Z18" s="41">
        <f>_xlfn.COVARIANCE.S(INDEX('Variance covariance Matrix'!$B$4:$AE$123,,$D18), INDEX('Variance covariance Matrix'!$B$4:$AE$123,,Z$11))</f>
        <v>-3.1466316909934526E-5</v>
      </c>
      <c r="AA18" s="41">
        <f>_xlfn.COVARIANCE.S(INDEX('Variance covariance Matrix'!$B$4:$AE$123,,$D18), INDEX('Variance covariance Matrix'!$B$4:$AE$123,,AA$11))</f>
        <v>2.041192333895592E-3</v>
      </c>
      <c r="AB18" s="41">
        <f>_xlfn.COVARIANCE.S(INDEX('Variance covariance Matrix'!$B$4:$AE$123,,$D18), INDEX('Variance covariance Matrix'!$B$4:$AE$123,,AB$11))</f>
        <v>2.0940746256972406E-3</v>
      </c>
      <c r="AC18" s="41">
        <f>_xlfn.COVARIANCE.S(INDEX('Variance covariance Matrix'!$B$4:$AE$123,,$D18), INDEX('Variance covariance Matrix'!$B$4:$AE$123,,AC$11))</f>
        <v>3.2635978838825284E-3</v>
      </c>
      <c r="AD18" s="41">
        <f>_xlfn.COVARIANCE.S(INDEX('Variance covariance Matrix'!$B$4:$AE$123,,$D18), INDEX('Variance covariance Matrix'!$B$4:$AE$123,,AD$11))</f>
        <v>1.5023733461905469E-3</v>
      </c>
      <c r="AE18" s="41">
        <f>_xlfn.COVARIANCE.S(INDEX('Variance covariance Matrix'!$B$4:$AE$123,,$D18), INDEX('Variance covariance Matrix'!$B$4:$AE$123,,AE$11))</f>
        <v>6.2637943412741928E-4</v>
      </c>
      <c r="AF18" s="41">
        <f>_xlfn.COVARIANCE.S(INDEX('Variance covariance Matrix'!$B$4:$AE$123,,$D18), INDEX('Variance covariance Matrix'!$B$4:$AE$123,,AF$11))</f>
        <v>4.0186840904981984E-4</v>
      </c>
      <c r="AG18" s="41">
        <f>_xlfn.COVARIANCE.S(INDEX('Variance covariance Matrix'!$B$4:$AE$123,,$D18), INDEX('Variance covariance Matrix'!$B$4:$AE$123,,AG$11))</f>
        <v>1.6649438293461646E-3</v>
      </c>
      <c r="AH18" s="41">
        <f>_xlfn.COVARIANCE.S(INDEX('Variance covariance Matrix'!$B$4:$AE$123,,$D18), INDEX('Variance covariance Matrix'!$B$4:$AE$123,,AH$11))</f>
        <v>1.0117398564918046E-3</v>
      </c>
      <c r="AJ18" s="11"/>
    </row>
    <row r="19" spans="3:36" x14ac:dyDescent="0.25">
      <c r="C19" s="30" t="str">
        <v xml:space="preserve">LEGAL &amp; GENERAL </v>
      </c>
      <c r="D19" s="48">
        <f t="shared" si="2"/>
        <v>8</v>
      </c>
      <c r="E19" s="41">
        <f>_xlfn.COVARIANCE.S(INDEX('Variance covariance Matrix'!$B$4:$AE$123,,$D19), INDEX('Variance covariance Matrix'!$B$4:$AE$123,,E$11))</f>
        <v>2.6328516234501215E-4</v>
      </c>
      <c r="F19" s="41">
        <f>_xlfn.COVARIANCE.S(INDEX('Variance covariance Matrix'!$B$4:$AE$123,,$D19), INDEX('Variance covariance Matrix'!$B$4:$AE$123,,F$11))</f>
        <v>3.4654906502281854E-3</v>
      </c>
      <c r="G19" s="41">
        <f>_xlfn.COVARIANCE.S(INDEX('Variance covariance Matrix'!$B$4:$AE$123,,$D19), INDEX('Variance covariance Matrix'!$B$4:$AE$123,,G$11))</f>
        <v>1.6019665715048901E-3</v>
      </c>
      <c r="H19" s="41">
        <f>_xlfn.COVARIANCE.S(INDEX('Variance covariance Matrix'!$B$4:$AE$123,,$D19), INDEX('Variance covariance Matrix'!$B$4:$AE$123,,H$11))</f>
        <v>9.1313262953276585E-4</v>
      </c>
      <c r="I19" s="41">
        <f>_xlfn.COVARIANCE.S(INDEX('Variance covariance Matrix'!$B$4:$AE$123,,$D19), INDEX('Variance covariance Matrix'!$B$4:$AE$123,,I$11))</f>
        <v>2.5741288411692954E-3</v>
      </c>
      <c r="J19" s="41">
        <f>_xlfn.COVARIANCE.S(INDEX('Variance covariance Matrix'!$B$4:$AE$123,,$D19), INDEX('Variance covariance Matrix'!$B$4:$AE$123,,J$11))</f>
        <v>2.7223272240743061E-3</v>
      </c>
      <c r="K19" s="41">
        <f>_xlfn.COVARIANCE.S(INDEX('Variance covariance Matrix'!$B$4:$AE$123,,$D19), INDEX('Variance covariance Matrix'!$B$4:$AE$123,,K$11))</f>
        <v>2.1725133868736716E-3</v>
      </c>
      <c r="L19" s="41">
        <f>_xlfn.COVARIANCE.S(INDEX('Variance covariance Matrix'!$B$4:$AE$123,,$D19), INDEX('Variance covariance Matrix'!$B$4:$AE$123,,L$11))</f>
        <v>5.4234313919059203E-3</v>
      </c>
      <c r="M19" s="41">
        <f>_xlfn.COVARIANCE.S(INDEX('Variance covariance Matrix'!$B$4:$AE$123,,$D19), INDEX('Variance covariance Matrix'!$B$4:$AE$123,,M$11))</f>
        <v>4.1847667576246856E-3</v>
      </c>
      <c r="N19" s="41">
        <f>_xlfn.COVARIANCE.S(INDEX('Variance covariance Matrix'!$B$4:$AE$123,,$D19), INDEX('Variance covariance Matrix'!$B$4:$AE$123,,N$11))</f>
        <v>4.4550304914984691E-3</v>
      </c>
      <c r="O19" s="41">
        <f>_xlfn.COVARIANCE.S(INDEX('Variance covariance Matrix'!$B$4:$AE$123,,$D19), INDEX('Variance covariance Matrix'!$B$4:$AE$123,,O$11))</f>
        <v>3.9250829258494782E-4</v>
      </c>
      <c r="P19" s="41">
        <f>_xlfn.COVARIANCE.S(INDEX('Variance covariance Matrix'!$B$4:$AE$123,,$D19), INDEX('Variance covariance Matrix'!$B$4:$AE$123,,P$11))</f>
        <v>4.7098472384462763E-3</v>
      </c>
      <c r="Q19" s="41">
        <f>_xlfn.COVARIANCE.S(INDEX('Variance covariance Matrix'!$B$4:$AE$123,,$D19), INDEX('Variance covariance Matrix'!$B$4:$AE$123,,Q$11))</f>
        <v>3.3710355879844347E-3</v>
      </c>
      <c r="R19" s="41">
        <f>_xlfn.COVARIANCE.S(INDEX('Variance covariance Matrix'!$B$4:$AE$123,,$D19), INDEX('Variance covariance Matrix'!$B$4:$AE$123,,R$11))</f>
        <v>4.172273828483032E-3</v>
      </c>
      <c r="S19" s="41">
        <f>_xlfn.COVARIANCE.S(INDEX('Variance covariance Matrix'!$B$4:$AE$123,,$D19), INDEX('Variance covariance Matrix'!$B$4:$AE$123,,S$11))</f>
        <v>4.2066878588409894E-3</v>
      </c>
      <c r="T19" s="41">
        <f>_xlfn.COVARIANCE.S(INDEX('Variance covariance Matrix'!$B$4:$AE$123,,$D19), INDEX('Variance covariance Matrix'!$B$4:$AE$123,,T$11))</f>
        <v>1.037051661715834E-3</v>
      </c>
      <c r="U19" s="41">
        <f>_xlfn.COVARIANCE.S(INDEX('Variance covariance Matrix'!$B$4:$AE$123,,$D19), INDEX('Variance covariance Matrix'!$B$4:$AE$123,,U$11))</f>
        <v>2.404132118203498E-3</v>
      </c>
      <c r="V19" s="41">
        <f>_xlfn.COVARIANCE.S(INDEX('Variance covariance Matrix'!$B$4:$AE$123,,$D19), INDEX('Variance covariance Matrix'!$B$4:$AE$123,,V$11))</f>
        <v>9.894583384917209E-4</v>
      </c>
      <c r="W19" s="41">
        <f>_xlfn.COVARIANCE.S(INDEX('Variance covariance Matrix'!$B$4:$AE$123,,$D19), INDEX('Variance covariance Matrix'!$B$4:$AE$123,,W$11))</f>
        <v>4.4164339888760539E-3</v>
      </c>
      <c r="X19" s="41">
        <f>_xlfn.COVARIANCE.S(INDEX('Variance covariance Matrix'!$B$4:$AE$123,,$D19), INDEX('Variance covariance Matrix'!$B$4:$AE$123,,X$11))</f>
        <v>1.3763708171475367E-3</v>
      </c>
      <c r="Y19" s="41">
        <f>_xlfn.COVARIANCE.S(INDEX('Variance covariance Matrix'!$B$4:$AE$123,,$D19), INDEX('Variance covariance Matrix'!$B$4:$AE$123,,Y$11))</f>
        <v>3.5875382209146038E-3</v>
      </c>
      <c r="Z19" s="41">
        <f>_xlfn.COVARIANCE.S(INDEX('Variance covariance Matrix'!$B$4:$AE$123,,$D19), INDEX('Variance covariance Matrix'!$B$4:$AE$123,,Z$11))</f>
        <v>1.729343186827245E-3</v>
      </c>
      <c r="AA19" s="41">
        <f>_xlfn.COVARIANCE.S(INDEX('Variance covariance Matrix'!$B$4:$AE$123,,$D19), INDEX('Variance covariance Matrix'!$B$4:$AE$123,,AA$11))</f>
        <v>1.5928687890928541E-3</v>
      </c>
      <c r="AB19" s="41">
        <f>_xlfn.COVARIANCE.S(INDEX('Variance covariance Matrix'!$B$4:$AE$123,,$D19), INDEX('Variance covariance Matrix'!$B$4:$AE$123,,AB$11))</f>
        <v>2.8201909764370365E-3</v>
      </c>
      <c r="AC19" s="41">
        <f>_xlfn.COVARIANCE.S(INDEX('Variance covariance Matrix'!$B$4:$AE$123,,$D19), INDEX('Variance covariance Matrix'!$B$4:$AE$123,,AC$11))</f>
        <v>5.840521359127656E-3</v>
      </c>
      <c r="AD19" s="41">
        <f>_xlfn.COVARIANCE.S(INDEX('Variance covariance Matrix'!$B$4:$AE$123,,$D19), INDEX('Variance covariance Matrix'!$B$4:$AE$123,,AD$11))</f>
        <v>1.5172115576424692E-3</v>
      </c>
      <c r="AE19" s="41">
        <f>_xlfn.COVARIANCE.S(INDEX('Variance covariance Matrix'!$B$4:$AE$123,,$D19), INDEX('Variance covariance Matrix'!$B$4:$AE$123,,AE$11))</f>
        <v>8.9946820893696791E-5</v>
      </c>
      <c r="AF19" s="41">
        <f>_xlfn.COVARIANCE.S(INDEX('Variance covariance Matrix'!$B$4:$AE$123,,$D19), INDEX('Variance covariance Matrix'!$B$4:$AE$123,,AF$11))</f>
        <v>8.3002534521091733E-4</v>
      </c>
      <c r="AG19" s="41">
        <f>_xlfn.COVARIANCE.S(INDEX('Variance covariance Matrix'!$B$4:$AE$123,,$D19), INDEX('Variance covariance Matrix'!$B$4:$AE$123,,AG$11))</f>
        <v>1.6322529862543046E-3</v>
      </c>
      <c r="AH19" s="41">
        <f>_xlfn.COVARIANCE.S(INDEX('Variance covariance Matrix'!$B$4:$AE$123,,$D19), INDEX('Variance covariance Matrix'!$B$4:$AE$123,,AH$11))</f>
        <v>3.627401309643659E-3</v>
      </c>
      <c r="AJ19" s="11"/>
    </row>
    <row r="20" spans="3:36" x14ac:dyDescent="0.25">
      <c r="C20" s="30" t="str">
        <v xml:space="preserve">LLOYDS BANKING GROUP </v>
      </c>
      <c r="D20" s="48">
        <f t="shared" si="2"/>
        <v>9</v>
      </c>
      <c r="E20" s="41">
        <f>_xlfn.COVARIANCE.S(INDEX('Variance covariance Matrix'!$B$4:$AE$123,,$D20), INDEX('Variance covariance Matrix'!$B$4:$AE$123,,E$11))</f>
        <v>-2.9372458443104732E-4</v>
      </c>
      <c r="F20" s="41">
        <f>_xlfn.COVARIANCE.S(INDEX('Variance covariance Matrix'!$B$4:$AE$123,,$D20), INDEX('Variance covariance Matrix'!$B$4:$AE$123,,F$11))</f>
        <v>3.2520692111089496E-3</v>
      </c>
      <c r="G20" s="41">
        <f>_xlfn.COVARIANCE.S(INDEX('Variance covariance Matrix'!$B$4:$AE$123,,$D20), INDEX('Variance covariance Matrix'!$B$4:$AE$123,,G$11))</f>
        <v>1.1477180248665032E-3</v>
      </c>
      <c r="H20" s="41">
        <f>_xlfn.COVARIANCE.S(INDEX('Variance covariance Matrix'!$B$4:$AE$123,,$D20), INDEX('Variance covariance Matrix'!$B$4:$AE$123,,H$11))</f>
        <v>8.1627032196293821E-4</v>
      </c>
      <c r="I20" s="41">
        <f>_xlfn.COVARIANCE.S(INDEX('Variance covariance Matrix'!$B$4:$AE$123,,$D20), INDEX('Variance covariance Matrix'!$B$4:$AE$123,,I$11))</f>
        <v>2.7238628991827062E-3</v>
      </c>
      <c r="J20" s="41">
        <f>_xlfn.COVARIANCE.S(INDEX('Variance covariance Matrix'!$B$4:$AE$123,,$D20), INDEX('Variance covariance Matrix'!$B$4:$AE$123,,J$11))</f>
        <v>2.2161229326410248E-3</v>
      </c>
      <c r="K20" s="41">
        <f>_xlfn.COVARIANCE.S(INDEX('Variance covariance Matrix'!$B$4:$AE$123,,$D20), INDEX('Variance covariance Matrix'!$B$4:$AE$123,,K$11))</f>
        <v>2.8919140750078903E-3</v>
      </c>
      <c r="L20" s="41">
        <f>_xlfn.COVARIANCE.S(INDEX('Variance covariance Matrix'!$B$4:$AE$123,,$D20), INDEX('Variance covariance Matrix'!$B$4:$AE$123,,L$11))</f>
        <v>4.1847667576246856E-3</v>
      </c>
      <c r="M20" s="41">
        <f>_xlfn.COVARIANCE.S(INDEX('Variance covariance Matrix'!$B$4:$AE$123,,$D20), INDEX('Variance covariance Matrix'!$B$4:$AE$123,,M$11))</f>
        <v>6.5681310806592905E-3</v>
      </c>
      <c r="N20" s="41">
        <f>_xlfn.COVARIANCE.S(INDEX('Variance covariance Matrix'!$B$4:$AE$123,,$D20), INDEX('Variance covariance Matrix'!$B$4:$AE$123,,N$11))</f>
        <v>4.8867959660989415E-3</v>
      </c>
      <c r="O20" s="41">
        <f>_xlfn.COVARIANCE.S(INDEX('Variance covariance Matrix'!$B$4:$AE$123,,$D20), INDEX('Variance covariance Matrix'!$B$4:$AE$123,,O$11))</f>
        <v>3.2004252278661389E-4</v>
      </c>
      <c r="P20" s="41">
        <f>_xlfn.COVARIANCE.S(INDEX('Variance covariance Matrix'!$B$4:$AE$123,,$D20), INDEX('Variance covariance Matrix'!$B$4:$AE$123,,P$11))</f>
        <v>5.9717806713487651E-3</v>
      </c>
      <c r="Q20" s="41">
        <f>_xlfn.COVARIANCE.S(INDEX('Variance covariance Matrix'!$B$4:$AE$123,,$D20), INDEX('Variance covariance Matrix'!$B$4:$AE$123,,Q$11))</f>
        <v>3.5223977980122037E-3</v>
      </c>
      <c r="R20" s="41">
        <f>_xlfn.COVARIANCE.S(INDEX('Variance covariance Matrix'!$B$4:$AE$123,,$D20), INDEX('Variance covariance Matrix'!$B$4:$AE$123,,R$11))</f>
        <v>4.2318090676628272E-3</v>
      </c>
      <c r="S20" s="41">
        <f>_xlfn.COVARIANCE.S(INDEX('Variance covariance Matrix'!$B$4:$AE$123,,$D20), INDEX('Variance covariance Matrix'!$B$4:$AE$123,,S$11))</f>
        <v>3.7170066810301699E-3</v>
      </c>
      <c r="T20" s="41">
        <f>_xlfn.COVARIANCE.S(INDEX('Variance covariance Matrix'!$B$4:$AE$123,,$D20), INDEX('Variance covariance Matrix'!$B$4:$AE$123,,T$11))</f>
        <v>7.3867782954026631E-4</v>
      </c>
      <c r="U20" s="41">
        <f>_xlfn.COVARIANCE.S(INDEX('Variance covariance Matrix'!$B$4:$AE$123,,$D20), INDEX('Variance covariance Matrix'!$B$4:$AE$123,,U$11))</f>
        <v>2.2351220014295769E-3</v>
      </c>
      <c r="V20" s="41">
        <f>_xlfn.COVARIANCE.S(INDEX('Variance covariance Matrix'!$B$4:$AE$123,,$D20), INDEX('Variance covariance Matrix'!$B$4:$AE$123,,V$11))</f>
        <v>8.8446329553206284E-4</v>
      </c>
      <c r="W20" s="41">
        <f>_xlfn.COVARIANCE.S(INDEX('Variance covariance Matrix'!$B$4:$AE$123,,$D20), INDEX('Variance covariance Matrix'!$B$4:$AE$123,,W$11))</f>
        <v>5.6516298637125286E-3</v>
      </c>
      <c r="X20" s="41">
        <f>_xlfn.COVARIANCE.S(INDEX('Variance covariance Matrix'!$B$4:$AE$123,,$D20), INDEX('Variance covariance Matrix'!$B$4:$AE$123,,X$11))</f>
        <v>1.8517122527928356E-3</v>
      </c>
      <c r="Y20" s="41">
        <f>_xlfn.COVARIANCE.S(INDEX('Variance covariance Matrix'!$B$4:$AE$123,,$D20), INDEX('Variance covariance Matrix'!$B$4:$AE$123,,Y$11))</f>
        <v>3.266039058179768E-3</v>
      </c>
      <c r="Z20" s="41">
        <f>_xlfn.COVARIANCE.S(INDEX('Variance covariance Matrix'!$B$4:$AE$123,,$D20), INDEX('Variance covariance Matrix'!$B$4:$AE$123,,Z$11))</f>
        <v>1.9520866869692888E-3</v>
      </c>
      <c r="AA20" s="41">
        <f>_xlfn.COVARIANCE.S(INDEX('Variance covariance Matrix'!$B$4:$AE$123,,$D20), INDEX('Variance covariance Matrix'!$B$4:$AE$123,,AA$11))</f>
        <v>1.8092556579298246E-3</v>
      </c>
      <c r="AB20" s="41">
        <f>_xlfn.COVARIANCE.S(INDEX('Variance covariance Matrix'!$B$4:$AE$123,,$D20), INDEX('Variance covariance Matrix'!$B$4:$AE$123,,AB$11))</f>
        <v>3.6865326169246435E-3</v>
      </c>
      <c r="AC20" s="41">
        <f>_xlfn.COVARIANCE.S(INDEX('Variance covariance Matrix'!$B$4:$AE$123,,$D20), INDEX('Variance covariance Matrix'!$B$4:$AE$123,,AC$11))</f>
        <v>5.5500099284732781E-3</v>
      </c>
      <c r="AD20" s="41">
        <f>_xlfn.COVARIANCE.S(INDEX('Variance covariance Matrix'!$B$4:$AE$123,,$D20), INDEX('Variance covariance Matrix'!$B$4:$AE$123,,AD$11))</f>
        <v>1.1146207643671507E-3</v>
      </c>
      <c r="AE20" s="41">
        <f>_xlfn.COVARIANCE.S(INDEX('Variance covariance Matrix'!$B$4:$AE$123,,$D20), INDEX('Variance covariance Matrix'!$B$4:$AE$123,,AE$11))</f>
        <v>-2.7297656780352742E-4</v>
      </c>
      <c r="AF20" s="41">
        <f>_xlfn.COVARIANCE.S(INDEX('Variance covariance Matrix'!$B$4:$AE$123,,$D20), INDEX('Variance covariance Matrix'!$B$4:$AE$123,,AF$11))</f>
        <v>3.5803998954630269E-4</v>
      </c>
      <c r="AG20" s="41">
        <f>_xlfn.COVARIANCE.S(INDEX('Variance covariance Matrix'!$B$4:$AE$123,,$D20), INDEX('Variance covariance Matrix'!$B$4:$AE$123,,AG$11))</f>
        <v>1.8915104462260775E-3</v>
      </c>
      <c r="AH20" s="41">
        <f>_xlfn.COVARIANCE.S(INDEX('Variance covariance Matrix'!$B$4:$AE$123,,$D20), INDEX('Variance covariance Matrix'!$B$4:$AE$123,,AH$11))</f>
        <v>3.8701933868743716E-3</v>
      </c>
      <c r="AJ20" s="11"/>
    </row>
    <row r="21" spans="3:36" x14ac:dyDescent="0.25">
      <c r="C21" s="30" t="str">
        <v>MARKS &amp; SPENCER GROUP</v>
      </c>
      <c r="D21" s="48">
        <f t="shared" si="2"/>
        <v>10</v>
      </c>
      <c r="E21" s="41">
        <f>_xlfn.COVARIANCE.S(INDEX('Variance covariance Matrix'!$B$4:$AE$123,,$D21), INDEX('Variance covariance Matrix'!$B$4:$AE$123,,E$11))</f>
        <v>-2.6869484310445402E-4</v>
      </c>
      <c r="F21" s="41">
        <f>_xlfn.COVARIANCE.S(INDEX('Variance covariance Matrix'!$B$4:$AE$123,,$D21), INDEX('Variance covariance Matrix'!$B$4:$AE$123,,F$11))</f>
        <v>3.244435066026083E-3</v>
      </c>
      <c r="G21" s="41">
        <f>_xlfn.COVARIANCE.S(INDEX('Variance covariance Matrix'!$B$4:$AE$123,,$D21), INDEX('Variance covariance Matrix'!$B$4:$AE$123,,G$11))</f>
        <v>1.3853828574539879E-3</v>
      </c>
      <c r="H21" s="41">
        <f>_xlfn.COVARIANCE.S(INDEX('Variance covariance Matrix'!$B$4:$AE$123,,$D21), INDEX('Variance covariance Matrix'!$B$4:$AE$123,,H$11))</f>
        <v>1.1094223464253661E-3</v>
      </c>
      <c r="I21" s="41">
        <f>_xlfn.COVARIANCE.S(INDEX('Variance covariance Matrix'!$B$4:$AE$123,,$D21), INDEX('Variance covariance Matrix'!$B$4:$AE$123,,I$11))</f>
        <v>4.3234520044037076E-3</v>
      </c>
      <c r="J21" s="41">
        <f>_xlfn.COVARIANCE.S(INDEX('Variance covariance Matrix'!$B$4:$AE$123,,$D21), INDEX('Variance covariance Matrix'!$B$4:$AE$123,,J$11))</f>
        <v>4.6526507266297481E-3</v>
      </c>
      <c r="K21" s="41">
        <f>_xlfn.COVARIANCE.S(INDEX('Variance covariance Matrix'!$B$4:$AE$123,,$D21), INDEX('Variance covariance Matrix'!$B$4:$AE$123,,K$11))</f>
        <v>3.2763425568363364E-3</v>
      </c>
      <c r="L21" s="41">
        <f>_xlfn.COVARIANCE.S(INDEX('Variance covariance Matrix'!$B$4:$AE$123,,$D21), INDEX('Variance covariance Matrix'!$B$4:$AE$123,,L$11))</f>
        <v>4.4550304914984691E-3</v>
      </c>
      <c r="M21" s="41">
        <f>_xlfn.COVARIANCE.S(INDEX('Variance covariance Matrix'!$B$4:$AE$123,,$D21), INDEX('Variance covariance Matrix'!$B$4:$AE$123,,M$11))</f>
        <v>4.8867959660989415E-3</v>
      </c>
      <c r="N21" s="41">
        <f>_xlfn.COVARIANCE.S(INDEX('Variance covariance Matrix'!$B$4:$AE$123,,$D21), INDEX('Variance covariance Matrix'!$B$4:$AE$123,,N$11))</f>
        <v>1.0949420294440146E-2</v>
      </c>
      <c r="O21" s="41">
        <f>_xlfn.COVARIANCE.S(INDEX('Variance covariance Matrix'!$B$4:$AE$123,,$D21), INDEX('Variance covariance Matrix'!$B$4:$AE$123,,O$11))</f>
        <v>5.9987698158330016E-4</v>
      </c>
      <c r="P21" s="41">
        <f>_xlfn.COVARIANCE.S(INDEX('Variance covariance Matrix'!$B$4:$AE$123,,$D21), INDEX('Variance covariance Matrix'!$B$4:$AE$123,,P$11))</f>
        <v>4.8879051047375031E-3</v>
      </c>
      <c r="Q21" s="41">
        <f>_xlfn.COVARIANCE.S(INDEX('Variance covariance Matrix'!$B$4:$AE$123,,$D21), INDEX('Variance covariance Matrix'!$B$4:$AE$123,,Q$11))</f>
        <v>5.2986706073138374E-3</v>
      </c>
      <c r="R21" s="41">
        <f>_xlfn.COVARIANCE.S(INDEX('Variance covariance Matrix'!$B$4:$AE$123,,$D21), INDEX('Variance covariance Matrix'!$B$4:$AE$123,,R$11))</f>
        <v>4.483356240704766E-3</v>
      </c>
      <c r="S21" s="41">
        <f>_xlfn.COVARIANCE.S(INDEX('Variance covariance Matrix'!$B$4:$AE$123,,$D21), INDEX('Variance covariance Matrix'!$B$4:$AE$123,,S$11))</f>
        <v>3.7164864970795457E-3</v>
      </c>
      <c r="T21" s="41">
        <f>_xlfn.COVARIANCE.S(INDEX('Variance covariance Matrix'!$B$4:$AE$123,,$D21), INDEX('Variance covariance Matrix'!$B$4:$AE$123,,T$11))</f>
        <v>1.0891909695460991E-3</v>
      </c>
      <c r="U21" s="41">
        <f>_xlfn.COVARIANCE.S(INDEX('Variance covariance Matrix'!$B$4:$AE$123,,$D21), INDEX('Variance covariance Matrix'!$B$4:$AE$123,,U$11))</f>
        <v>2.9310213887759574E-3</v>
      </c>
      <c r="V21" s="41">
        <f>_xlfn.COVARIANCE.S(INDEX('Variance covariance Matrix'!$B$4:$AE$123,,$D21), INDEX('Variance covariance Matrix'!$B$4:$AE$123,,V$11))</f>
        <v>1.0072207354513399E-3</v>
      </c>
      <c r="W21" s="41">
        <f>_xlfn.COVARIANCE.S(INDEX('Variance covariance Matrix'!$B$4:$AE$123,,$D21), INDEX('Variance covariance Matrix'!$B$4:$AE$123,,W$11))</f>
        <v>6.5578165700467053E-3</v>
      </c>
      <c r="X21" s="41">
        <f>_xlfn.COVARIANCE.S(INDEX('Variance covariance Matrix'!$B$4:$AE$123,,$D21), INDEX('Variance covariance Matrix'!$B$4:$AE$123,,X$11))</f>
        <v>3.1804935988280544E-3</v>
      </c>
      <c r="Y21" s="41">
        <f>_xlfn.COVARIANCE.S(INDEX('Variance covariance Matrix'!$B$4:$AE$123,,$D21), INDEX('Variance covariance Matrix'!$B$4:$AE$123,,Y$11))</f>
        <v>3.7443799787782602E-3</v>
      </c>
      <c r="Z21" s="41">
        <f>_xlfn.COVARIANCE.S(INDEX('Variance covariance Matrix'!$B$4:$AE$123,,$D21), INDEX('Variance covariance Matrix'!$B$4:$AE$123,,Z$11))</f>
        <v>1.8167694369728238E-3</v>
      </c>
      <c r="AA21" s="41">
        <f>_xlfn.COVARIANCE.S(INDEX('Variance covariance Matrix'!$B$4:$AE$123,,$D21), INDEX('Variance covariance Matrix'!$B$4:$AE$123,,AA$11))</f>
        <v>2.1605298141597513E-3</v>
      </c>
      <c r="AB21" s="41">
        <f>_xlfn.COVARIANCE.S(INDEX('Variance covariance Matrix'!$B$4:$AE$123,,$D21), INDEX('Variance covariance Matrix'!$B$4:$AE$123,,AB$11))</f>
        <v>3.328175534510995E-3</v>
      </c>
      <c r="AC21" s="41">
        <f>_xlfn.COVARIANCE.S(INDEX('Variance covariance Matrix'!$B$4:$AE$123,,$D21), INDEX('Variance covariance Matrix'!$B$4:$AE$123,,AC$11))</f>
        <v>6.3477204175080527E-3</v>
      </c>
      <c r="AD21" s="41">
        <f>_xlfn.COVARIANCE.S(INDEX('Variance covariance Matrix'!$B$4:$AE$123,,$D21), INDEX('Variance covariance Matrix'!$B$4:$AE$123,,AD$11))</f>
        <v>2.6393621710313767E-3</v>
      </c>
      <c r="AE21" s="41">
        <f>_xlfn.COVARIANCE.S(INDEX('Variance covariance Matrix'!$B$4:$AE$123,,$D21), INDEX('Variance covariance Matrix'!$B$4:$AE$123,,AE$11))</f>
        <v>1.5495254251465083E-4</v>
      </c>
      <c r="AF21" s="41">
        <f>_xlfn.COVARIANCE.S(INDEX('Variance covariance Matrix'!$B$4:$AE$123,,$D21), INDEX('Variance covariance Matrix'!$B$4:$AE$123,,AF$11))</f>
        <v>9.3560040094885699E-4</v>
      </c>
      <c r="AG21" s="41">
        <f>_xlfn.COVARIANCE.S(INDEX('Variance covariance Matrix'!$B$4:$AE$123,,$D21), INDEX('Variance covariance Matrix'!$B$4:$AE$123,,AG$11))</f>
        <v>2.6246144553567926E-3</v>
      </c>
      <c r="AH21" s="41">
        <f>_xlfn.COVARIANCE.S(INDEX('Variance covariance Matrix'!$B$4:$AE$123,,$D21), INDEX('Variance covariance Matrix'!$B$4:$AE$123,,AH$11))</f>
        <v>4.156422074704901E-3</v>
      </c>
      <c r="AJ21" s="11"/>
    </row>
    <row r="22" spans="3:36" x14ac:dyDescent="0.25">
      <c r="C22" s="30" t="str">
        <v xml:space="preserve">NATIONAL GRID </v>
      </c>
      <c r="D22" s="48">
        <f t="shared" si="2"/>
        <v>11</v>
      </c>
      <c r="E22" s="41">
        <f>_xlfn.COVARIANCE.S(INDEX('Variance covariance Matrix'!$B$4:$AE$123,,$D22), INDEX('Variance covariance Matrix'!$B$4:$AE$123,,E$11))</f>
        <v>8.8298039076826628E-4</v>
      </c>
      <c r="F22" s="41">
        <f>_xlfn.COVARIANCE.S(INDEX('Variance covariance Matrix'!$B$4:$AE$123,,$D22), INDEX('Variance covariance Matrix'!$B$4:$AE$123,,F$11))</f>
        <v>4.2396249022298347E-4</v>
      </c>
      <c r="G22" s="41">
        <f>_xlfn.COVARIANCE.S(INDEX('Variance covariance Matrix'!$B$4:$AE$123,,$D22), INDEX('Variance covariance Matrix'!$B$4:$AE$123,,G$11))</f>
        <v>1.2705193945304193E-4</v>
      </c>
      <c r="H22" s="41">
        <f>_xlfn.COVARIANCE.S(INDEX('Variance covariance Matrix'!$B$4:$AE$123,,$D22), INDEX('Variance covariance Matrix'!$B$4:$AE$123,,H$11))</f>
        <v>1.0670024555946716E-3</v>
      </c>
      <c r="I22" s="41">
        <f>_xlfn.COVARIANCE.S(INDEX('Variance covariance Matrix'!$B$4:$AE$123,,$D22), INDEX('Variance covariance Matrix'!$B$4:$AE$123,,I$11))</f>
        <v>8.2783615403766401E-4</v>
      </c>
      <c r="J22" s="41">
        <f>_xlfn.COVARIANCE.S(INDEX('Variance covariance Matrix'!$B$4:$AE$123,,$D22), INDEX('Variance covariance Matrix'!$B$4:$AE$123,,J$11))</f>
        <v>6.4410189839119293E-4</v>
      </c>
      <c r="K22" s="41">
        <f>_xlfn.COVARIANCE.S(INDEX('Variance covariance Matrix'!$B$4:$AE$123,,$D22), INDEX('Variance covariance Matrix'!$B$4:$AE$123,,K$11))</f>
        <v>5.9044789971123403E-4</v>
      </c>
      <c r="L22" s="41">
        <f>_xlfn.COVARIANCE.S(INDEX('Variance covariance Matrix'!$B$4:$AE$123,,$D22), INDEX('Variance covariance Matrix'!$B$4:$AE$123,,L$11))</f>
        <v>3.9250829258494782E-4</v>
      </c>
      <c r="M22" s="41">
        <f>_xlfn.COVARIANCE.S(INDEX('Variance covariance Matrix'!$B$4:$AE$123,,$D22), INDEX('Variance covariance Matrix'!$B$4:$AE$123,,M$11))</f>
        <v>3.2004252278661389E-4</v>
      </c>
      <c r="N22" s="41">
        <f>_xlfn.COVARIANCE.S(INDEX('Variance covariance Matrix'!$B$4:$AE$123,,$D22), INDEX('Variance covariance Matrix'!$B$4:$AE$123,,N$11))</f>
        <v>5.9987698158330016E-4</v>
      </c>
      <c r="O22" s="41">
        <f>_xlfn.COVARIANCE.S(INDEX('Variance covariance Matrix'!$B$4:$AE$123,,$D22), INDEX('Variance covariance Matrix'!$B$4:$AE$123,,O$11))</f>
        <v>2.4775499962685949E-3</v>
      </c>
      <c r="P22" s="41">
        <f>_xlfn.COVARIANCE.S(INDEX('Variance covariance Matrix'!$B$4:$AE$123,,$D22), INDEX('Variance covariance Matrix'!$B$4:$AE$123,,P$11))</f>
        <v>3.1123848065434508E-4</v>
      </c>
      <c r="Q22" s="41">
        <f>_xlfn.COVARIANCE.S(INDEX('Variance covariance Matrix'!$B$4:$AE$123,,$D22), INDEX('Variance covariance Matrix'!$B$4:$AE$123,,Q$11))</f>
        <v>6.8286407826559457E-4</v>
      </c>
      <c r="R22" s="41">
        <f>_xlfn.COVARIANCE.S(INDEX('Variance covariance Matrix'!$B$4:$AE$123,,$D22), INDEX('Variance covariance Matrix'!$B$4:$AE$123,,R$11))</f>
        <v>9.142967564777847E-4</v>
      </c>
      <c r="S22" s="41">
        <f>_xlfn.COVARIANCE.S(INDEX('Variance covariance Matrix'!$B$4:$AE$123,,$D22), INDEX('Variance covariance Matrix'!$B$4:$AE$123,,S$11))</f>
        <v>4.7103082535325585E-5</v>
      </c>
      <c r="T22" s="41">
        <f>_xlfn.COVARIANCE.S(INDEX('Variance covariance Matrix'!$B$4:$AE$123,,$D22), INDEX('Variance covariance Matrix'!$B$4:$AE$123,,T$11))</f>
        <v>9.3431850879562299E-4</v>
      </c>
      <c r="U22" s="41">
        <f>_xlfn.COVARIANCE.S(INDEX('Variance covariance Matrix'!$B$4:$AE$123,,$D22), INDEX('Variance covariance Matrix'!$B$4:$AE$123,,U$11))</f>
        <v>8.4234993069981566E-4</v>
      </c>
      <c r="V22" s="41">
        <f>_xlfn.COVARIANCE.S(INDEX('Variance covariance Matrix'!$B$4:$AE$123,,$D22), INDEX('Variance covariance Matrix'!$B$4:$AE$123,,V$11))</f>
        <v>9.0266443745765467E-5</v>
      </c>
      <c r="W22" s="41">
        <f>_xlfn.COVARIANCE.S(INDEX('Variance covariance Matrix'!$B$4:$AE$123,,$D22), INDEX('Variance covariance Matrix'!$B$4:$AE$123,,W$11))</f>
        <v>2.3471208013806045E-4</v>
      </c>
      <c r="X22" s="41">
        <f>_xlfn.COVARIANCE.S(INDEX('Variance covariance Matrix'!$B$4:$AE$123,,$D22), INDEX('Variance covariance Matrix'!$B$4:$AE$123,,X$11))</f>
        <v>9.4493496854083947E-4</v>
      </c>
      <c r="Y22" s="41">
        <f>_xlfn.COVARIANCE.S(INDEX('Variance covariance Matrix'!$B$4:$AE$123,,$D22), INDEX('Variance covariance Matrix'!$B$4:$AE$123,,Y$11))</f>
        <v>3.5886117326222616E-4</v>
      </c>
      <c r="Z22" s="41">
        <f>_xlfn.COVARIANCE.S(INDEX('Variance covariance Matrix'!$B$4:$AE$123,,$D22), INDEX('Variance covariance Matrix'!$B$4:$AE$123,,Z$11))</f>
        <v>8.7781980516102887E-5</v>
      </c>
      <c r="AA22" s="41">
        <f>_xlfn.COVARIANCE.S(INDEX('Variance covariance Matrix'!$B$4:$AE$123,,$D22), INDEX('Variance covariance Matrix'!$B$4:$AE$123,,AA$11))</f>
        <v>3.6944099288774079E-4</v>
      </c>
      <c r="AB22" s="41">
        <f>_xlfn.COVARIANCE.S(INDEX('Variance covariance Matrix'!$B$4:$AE$123,,$D22), INDEX('Variance covariance Matrix'!$B$4:$AE$123,,AB$11))</f>
        <v>-3.2826701474837026E-4</v>
      </c>
      <c r="AC22" s="41">
        <f>_xlfn.COVARIANCE.S(INDEX('Variance covariance Matrix'!$B$4:$AE$123,,$D22), INDEX('Variance covariance Matrix'!$B$4:$AE$123,,AC$11))</f>
        <v>9.0436535385622966E-4</v>
      </c>
      <c r="AD22" s="41">
        <f>_xlfn.COVARIANCE.S(INDEX('Variance covariance Matrix'!$B$4:$AE$123,,$D22), INDEX('Variance covariance Matrix'!$B$4:$AE$123,,AD$11))</f>
        <v>7.4288400515516847E-4</v>
      </c>
      <c r="AE22" s="41">
        <f>_xlfn.COVARIANCE.S(INDEX('Variance covariance Matrix'!$B$4:$AE$123,,$D22), INDEX('Variance covariance Matrix'!$B$4:$AE$123,,AE$11))</f>
        <v>8.9271014972175746E-4</v>
      </c>
      <c r="AF22" s="41">
        <f>_xlfn.COVARIANCE.S(INDEX('Variance covariance Matrix'!$B$4:$AE$123,,$D22), INDEX('Variance covariance Matrix'!$B$4:$AE$123,,AF$11))</f>
        <v>1.9216898856124723E-3</v>
      </c>
      <c r="AG22" s="41">
        <f>_xlfn.COVARIANCE.S(INDEX('Variance covariance Matrix'!$B$4:$AE$123,,$D22), INDEX('Variance covariance Matrix'!$B$4:$AE$123,,AG$11))</f>
        <v>9.2864745900468734E-4</v>
      </c>
      <c r="AH22" s="41">
        <f>_xlfn.COVARIANCE.S(INDEX('Variance covariance Matrix'!$B$4:$AE$123,,$D22), INDEX('Variance covariance Matrix'!$B$4:$AE$123,,AH$11))</f>
        <v>-1.6550129626911813E-4</v>
      </c>
      <c r="AJ22" s="11"/>
    </row>
    <row r="23" spans="3:36" x14ac:dyDescent="0.25">
      <c r="C23" s="30" t="str">
        <v>NATWEST GROUP</v>
      </c>
      <c r="D23" s="48">
        <f t="shared" si="2"/>
        <v>12</v>
      </c>
      <c r="E23" s="41">
        <f>_xlfn.COVARIANCE.S(INDEX('Variance covariance Matrix'!$B$4:$AE$123,,$D23), INDEX('Variance covariance Matrix'!$B$4:$AE$123,,E$11))</f>
        <v>5.4403288112746248E-6</v>
      </c>
      <c r="F23" s="41">
        <f>_xlfn.COVARIANCE.S(INDEX('Variance covariance Matrix'!$B$4:$AE$123,,$D23), INDEX('Variance covariance Matrix'!$B$4:$AE$123,,F$11))</f>
        <v>3.3857183876283463E-3</v>
      </c>
      <c r="G23" s="41">
        <f>_xlfn.COVARIANCE.S(INDEX('Variance covariance Matrix'!$B$4:$AE$123,,$D23), INDEX('Variance covariance Matrix'!$B$4:$AE$123,,G$11))</f>
        <v>4.83407940930892E-4</v>
      </c>
      <c r="H23" s="41">
        <f>_xlfn.COVARIANCE.S(INDEX('Variance covariance Matrix'!$B$4:$AE$123,,$D23), INDEX('Variance covariance Matrix'!$B$4:$AE$123,,H$11))</f>
        <v>6.9326265169601024E-4</v>
      </c>
      <c r="I23" s="41">
        <f>_xlfn.COVARIANCE.S(INDEX('Variance covariance Matrix'!$B$4:$AE$123,,$D23), INDEX('Variance covariance Matrix'!$B$4:$AE$123,,I$11))</f>
        <v>2.5248721414953971E-3</v>
      </c>
      <c r="J23" s="41">
        <f>_xlfn.COVARIANCE.S(INDEX('Variance covariance Matrix'!$B$4:$AE$123,,$D23), INDEX('Variance covariance Matrix'!$B$4:$AE$123,,J$11))</f>
        <v>2.3431067521069607E-3</v>
      </c>
      <c r="K23" s="41">
        <f>_xlfn.COVARIANCE.S(INDEX('Variance covariance Matrix'!$B$4:$AE$123,,$D23), INDEX('Variance covariance Matrix'!$B$4:$AE$123,,K$11))</f>
        <v>2.7243106509307552E-3</v>
      </c>
      <c r="L23" s="41">
        <f>_xlfn.COVARIANCE.S(INDEX('Variance covariance Matrix'!$B$4:$AE$123,,$D23), INDEX('Variance covariance Matrix'!$B$4:$AE$123,,L$11))</f>
        <v>4.7098472384462763E-3</v>
      </c>
      <c r="M23" s="41">
        <f>_xlfn.COVARIANCE.S(INDEX('Variance covariance Matrix'!$B$4:$AE$123,,$D23), INDEX('Variance covariance Matrix'!$B$4:$AE$123,,M$11))</f>
        <v>5.9717806713487651E-3</v>
      </c>
      <c r="N23" s="41">
        <f>_xlfn.COVARIANCE.S(INDEX('Variance covariance Matrix'!$B$4:$AE$123,,$D23), INDEX('Variance covariance Matrix'!$B$4:$AE$123,,N$11))</f>
        <v>4.8879051047375031E-3</v>
      </c>
      <c r="O23" s="41">
        <f>_xlfn.COVARIANCE.S(INDEX('Variance covariance Matrix'!$B$4:$AE$123,,$D23), INDEX('Variance covariance Matrix'!$B$4:$AE$123,,O$11))</f>
        <v>3.1123848065434508E-4</v>
      </c>
      <c r="P23" s="41">
        <f>_xlfn.COVARIANCE.S(INDEX('Variance covariance Matrix'!$B$4:$AE$123,,$D23), INDEX('Variance covariance Matrix'!$B$4:$AE$123,,P$11))</f>
        <v>8.4340679108660718E-3</v>
      </c>
      <c r="Q23" s="41">
        <f>_xlfn.COVARIANCE.S(INDEX('Variance covariance Matrix'!$B$4:$AE$123,,$D23), INDEX('Variance covariance Matrix'!$B$4:$AE$123,,Q$11))</f>
        <v>3.9309285003661853E-3</v>
      </c>
      <c r="R23" s="41">
        <f>_xlfn.COVARIANCE.S(INDEX('Variance covariance Matrix'!$B$4:$AE$123,,$D23), INDEX('Variance covariance Matrix'!$B$4:$AE$123,,R$11))</f>
        <v>4.6845343144017249E-3</v>
      </c>
      <c r="S23" s="41">
        <f>_xlfn.COVARIANCE.S(INDEX('Variance covariance Matrix'!$B$4:$AE$123,,$D23), INDEX('Variance covariance Matrix'!$B$4:$AE$123,,S$11))</f>
        <v>4.1161760945276991E-3</v>
      </c>
      <c r="T23" s="41">
        <f>_xlfn.COVARIANCE.S(INDEX('Variance covariance Matrix'!$B$4:$AE$123,,$D23), INDEX('Variance covariance Matrix'!$B$4:$AE$123,,T$11))</f>
        <v>1.0263591521658009E-3</v>
      </c>
      <c r="U23" s="41">
        <f>_xlfn.COVARIANCE.S(INDEX('Variance covariance Matrix'!$B$4:$AE$123,,$D23), INDEX('Variance covariance Matrix'!$B$4:$AE$123,,U$11))</f>
        <v>2.4139741164962815E-3</v>
      </c>
      <c r="V23" s="41">
        <f>_xlfn.COVARIANCE.S(INDEX('Variance covariance Matrix'!$B$4:$AE$123,,$D23), INDEX('Variance covariance Matrix'!$B$4:$AE$123,,V$11))</f>
        <v>1.2544390337310104E-3</v>
      </c>
      <c r="W23" s="41">
        <f>_xlfn.COVARIANCE.S(INDEX('Variance covariance Matrix'!$B$4:$AE$123,,$D23), INDEX('Variance covariance Matrix'!$B$4:$AE$123,,W$11))</f>
        <v>5.5633325411280276E-3</v>
      </c>
      <c r="X23" s="41">
        <f>_xlfn.COVARIANCE.S(INDEX('Variance covariance Matrix'!$B$4:$AE$123,,$D23), INDEX('Variance covariance Matrix'!$B$4:$AE$123,,X$11))</f>
        <v>1.9167763808691806E-3</v>
      </c>
      <c r="Y23" s="41">
        <f>_xlfn.COVARIANCE.S(INDEX('Variance covariance Matrix'!$B$4:$AE$123,,$D23), INDEX('Variance covariance Matrix'!$B$4:$AE$123,,Y$11))</f>
        <v>3.5084451983998493E-3</v>
      </c>
      <c r="Z23" s="41">
        <f>_xlfn.COVARIANCE.S(INDEX('Variance covariance Matrix'!$B$4:$AE$123,,$D23), INDEX('Variance covariance Matrix'!$B$4:$AE$123,,Z$11))</f>
        <v>1.9375278160900795E-3</v>
      </c>
      <c r="AA23" s="41">
        <f>_xlfn.COVARIANCE.S(INDEX('Variance covariance Matrix'!$B$4:$AE$123,,$D23), INDEX('Variance covariance Matrix'!$B$4:$AE$123,,AA$11))</f>
        <v>1.6929795947134821E-3</v>
      </c>
      <c r="AB23" s="41">
        <f>_xlfn.COVARIANCE.S(INDEX('Variance covariance Matrix'!$B$4:$AE$123,,$D23), INDEX('Variance covariance Matrix'!$B$4:$AE$123,,AB$11))</f>
        <v>3.8982063021894818E-3</v>
      </c>
      <c r="AC23" s="41">
        <f>_xlfn.COVARIANCE.S(INDEX('Variance covariance Matrix'!$B$4:$AE$123,,$D23), INDEX('Variance covariance Matrix'!$B$4:$AE$123,,AC$11))</f>
        <v>6.210344415562786E-3</v>
      </c>
      <c r="AD23" s="41">
        <f>_xlfn.COVARIANCE.S(INDEX('Variance covariance Matrix'!$B$4:$AE$123,,$D23), INDEX('Variance covariance Matrix'!$B$4:$AE$123,,AD$11))</f>
        <v>5.5931436383695546E-4</v>
      </c>
      <c r="AE23" s="41">
        <f>_xlfn.COVARIANCE.S(INDEX('Variance covariance Matrix'!$B$4:$AE$123,,$D23), INDEX('Variance covariance Matrix'!$B$4:$AE$123,,AE$11))</f>
        <v>-6.3869664541682221E-4</v>
      </c>
      <c r="AF23" s="41">
        <f>_xlfn.COVARIANCE.S(INDEX('Variance covariance Matrix'!$B$4:$AE$123,,$D23), INDEX('Variance covariance Matrix'!$B$4:$AE$123,,AF$11))</f>
        <v>5.228995173942894E-5</v>
      </c>
      <c r="AG23" s="41">
        <f>_xlfn.COVARIANCE.S(INDEX('Variance covariance Matrix'!$B$4:$AE$123,,$D23), INDEX('Variance covariance Matrix'!$B$4:$AE$123,,AG$11))</f>
        <v>1.5369895289640736E-3</v>
      </c>
      <c r="AH23" s="41">
        <f>_xlfn.COVARIANCE.S(INDEX('Variance covariance Matrix'!$B$4:$AE$123,,$D23), INDEX('Variance covariance Matrix'!$B$4:$AE$123,,AH$11))</f>
        <v>4.0365349845358387E-3</v>
      </c>
      <c r="AJ23" s="11"/>
    </row>
    <row r="24" spans="3:36" x14ac:dyDescent="0.25">
      <c r="C24" s="30" t="str">
        <v xml:space="preserve">NEXT </v>
      </c>
      <c r="D24" s="48">
        <f t="shared" si="2"/>
        <v>13</v>
      </c>
      <c r="E24" s="41">
        <f>_xlfn.COVARIANCE.S(INDEX('Variance covariance Matrix'!$B$4:$AE$123,,$D24), INDEX('Variance covariance Matrix'!$B$4:$AE$123,,E$11))</f>
        <v>7.1040134194181887E-4</v>
      </c>
      <c r="F24" s="41">
        <f>_xlfn.COVARIANCE.S(INDEX('Variance covariance Matrix'!$B$4:$AE$123,,$D24), INDEX('Variance covariance Matrix'!$B$4:$AE$123,,F$11))</f>
        <v>2.3366230815632756E-3</v>
      </c>
      <c r="G24" s="41">
        <f>_xlfn.COVARIANCE.S(INDEX('Variance covariance Matrix'!$B$4:$AE$123,,$D24), INDEX('Variance covariance Matrix'!$B$4:$AE$123,,G$11))</f>
        <v>1.3672465189945144E-3</v>
      </c>
      <c r="H24" s="41">
        <f>_xlfn.COVARIANCE.S(INDEX('Variance covariance Matrix'!$B$4:$AE$123,,$D24), INDEX('Variance covariance Matrix'!$B$4:$AE$123,,H$11))</f>
        <v>9.0417140828454468E-4</v>
      </c>
      <c r="I24" s="41">
        <f>_xlfn.COVARIANCE.S(INDEX('Variance covariance Matrix'!$B$4:$AE$123,,$D24), INDEX('Variance covariance Matrix'!$B$4:$AE$123,,I$11))</f>
        <v>2.1167844165509205E-3</v>
      </c>
      <c r="J24" s="41">
        <f>_xlfn.COVARIANCE.S(INDEX('Variance covariance Matrix'!$B$4:$AE$123,,$D24), INDEX('Variance covariance Matrix'!$B$4:$AE$123,,J$11))</f>
        <v>2.6698433462199207E-3</v>
      </c>
      <c r="K24" s="41">
        <f>_xlfn.COVARIANCE.S(INDEX('Variance covariance Matrix'!$B$4:$AE$123,,$D24), INDEX('Variance covariance Matrix'!$B$4:$AE$123,,K$11))</f>
        <v>3.0619910275526746E-3</v>
      </c>
      <c r="L24" s="41">
        <f>_xlfn.COVARIANCE.S(INDEX('Variance covariance Matrix'!$B$4:$AE$123,,$D24), INDEX('Variance covariance Matrix'!$B$4:$AE$123,,L$11))</f>
        <v>3.3710355879844347E-3</v>
      </c>
      <c r="M24" s="41">
        <f>_xlfn.COVARIANCE.S(INDEX('Variance covariance Matrix'!$B$4:$AE$123,,$D24), INDEX('Variance covariance Matrix'!$B$4:$AE$123,,M$11))</f>
        <v>3.5223977980122037E-3</v>
      </c>
      <c r="N24" s="41">
        <f>_xlfn.COVARIANCE.S(INDEX('Variance covariance Matrix'!$B$4:$AE$123,,$D24), INDEX('Variance covariance Matrix'!$B$4:$AE$123,,N$11))</f>
        <v>5.2986706073138374E-3</v>
      </c>
      <c r="O24" s="41">
        <f>_xlfn.COVARIANCE.S(INDEX('Variance covariance Matrix'!$B$4:$AE$123,,$D24), INDEX('Variance covariance Matrix'!$B$4:$AE$123,,O$11))</f>
        <v>6.8286407826559457E-4</v>
      </c>
      <c r="P24" s="41">
        <f>_xlfn.COVARIANCE.S(INDEX('Variance covariance Matrix'!$B$4:$AE$123,,$D24), INDEX('Variance covariance Matrix'!$B$4:$AE$123,,P$11))</f>
        <v>3.9309285003661853E-3</v>
      </c>
      <c r="Q24" s="41">
        <f>_xlfn.COVARIANCE.S(INDEX('Variance covariance Matrix'!$B$4:$AE$123,,$D24), INDEX('Variance covariance Matrix'!$B$4:$AE$123,,Q$11))</f>
        <v>7.692747493251076E-3</v>
      </c>
      <c r="R24" s="41">
        <f>_xlfn.COVARIANCE.S(INDEX('Variance covariance Matrix'!$B$4:$AE$123,,$D24), INDEX('Variance covariance Matrix'!$B$4:$AE$123,,R$11))</f>
        <v>3.8907575289995277E-3</v>
      </c>
      <c r="S24" s="41">
        <f>_xlfn.COVARIANCE.S(INDEX('Variance covariance Matrix'!$B$4:$AE$123,,$D24), INDEX('Variance covariance Matrix'!$B$4:$AE$123,,S$11))</f>
        <v>2.7318110105434383E-3</v>
      </c>
      <c r="T24" s="41">
        <f>_xlfn.COVARIANCE.S(INDEX('Variance covariance Matrix'!$B$4:$AE$123,,$D24), INDEX('Variance covariance Matrix'!$B$4:$AE$123,,T$11))</f>
        <v>1.462034159476793E-3</v>
      </c>
      <c r="U24" s="41">
        <f>_xlfn.COVARIANCE.S(INDEX('Variance covariance Matrix'!$B$4:$AE$123,,$D24), INDEX('Variance covariance Matrix'!$B$4:$AE$123,,U$11))</f>
        <v>3.1264610878491699E-3</v>
      </c>
      <c r="V24" s="41">
        <f>_xlfn.COVARIANCE.S(INDEX('Variance covariance Matrix'!$B$4:$AE$123,,$D24), INDEX('Variance covariance Matrix'!$B$4:$AE$123,,V$11))</f>
        <v>4.9034396225084364E-4</v>
      </c>
      <c r="W24" s="41">
        <f>_xlfn.COVARIANCE.S(INDEX('Variance covariance Matrix'!$B$4:$AE$123,,$D24), INDEX('Variance covariance Matrix'!$B$4:$AE$123,,W$11))</f>
        <v>3.4103896174121824E-3</v>
      </c>
      <c r="X24" s="41">
        <f>_xlfn.COVARIANCE.S(INDEX('Variance covariance Matrix'!$B$4:$AE$123,,$D24), INDEX('Variance covariance Matrix'!$B$4:$AE$123,,X$11))</f>
        <v>1.8705075013092912E-3</v>
      </c>
      <c r="Y24" s="41">
        <f>_xlfn.COVARIANCE.S(INDEX('Variance covariance Matrix'!$B$4:$AE$123,,$D24), INDEX('Variance covariance Matrix'!$B$4:$AE$123,,Y$11))</f>
        <v>3.0065001343420384E-3</v>
      </c>
      <c r="Z24" s="41">
        <f>_xlfn.COVARIANCE.S(INDEX('Variance covariance Matrix'!$B$4:$AE$123,,$D24), INDEX('Variance covariance Matrix'!$B$4:$AE$123,,Z$11))</f>
        <v>1.1537018185544263E-3</v>
      </c>
      <c r="AA24" s="41">
        <f>_xlfn.COVARIANCE.S(INDEX('Variance covariance Matrix'!$B$4:$AE$123,,$D24), INDEX('Variance covariance Matrix'!$B$4:$AE$123,,AA$11))</f>
        <v>1.787125517662783E-3</v>
      </c>
      <c r="AB24" s="41">
        <f>_xlfn.COVARIANCE.S(INDEX('Variance covariance Matrix'!$B$4:$AE$123,,$D24), INDEX('Variance covariance Matrix'!$B$4:$AE$123,,AB$11))</f>
        <v>1.1859776312286756E-3</v>
      </c>
      <c r="AC24" s="41">
        <f>_xlfn.COVARIANCE.S(INDEX('Variance covariance Matrix'!$B$4:$AE$123,,$D24), INDEX('Variance covariance Matrix'!$B$4:$AE$123,,AC$11))</f>
        <v>4.5862427439976429E-3</v>
      </c>
      <c r="AD24" s="41">
        <f>_xlfn.COVARIANCE.S(INDEX('Variance covariance Matrix'!$B$4:$AE$123,,$D24), INDEX('Variance covariance Matrix'!$B$4:$AE$123,,AD$11))</f>
        <v>1.9896649214365663E-3</v>
      </c>
      <c r="AE24" s="41">
        <f>_xlfn.COVARIANCE.S(INDEX('Variance covariance Matrix'!$B$4:$AE$123,,$D24), INDEX('Variance covariance Matrix'!$B$4:$AE$123,,AE$11))</f>
        <v>6.9629656804701232E-4</v>
      </c>
      <c r="AF24" s="41">
        <f>_xlfn.COVARIANCE.S(INDEX('Variance covariance Matrix'!$B$4:$AE$123,,$D24), INDEX('Variance covariance Matrix'!$B$4:$AE$123,,AF$11))</f>
        <v>9.659823632161233E-4</v>
      </c>
      <c r="AG24" s="41">
        <f>_xlfn.COVARIANCE.S(INDEX('Variance covariance Matrix'!$B$4:$AE$123,,$D24), INDEX('Variance covariance Matrix'!$B$4:$AE$123,,AG$11))</f>
        <v>1.4641294248110902E-3</v>
      </c>
      <c r="AH24" s="41">
        <f>_xlfn.COVARIANCE.S(INDEX('Variance covariance Matrix'!$B$4:$AE$123,,$D24), INDEX('Variance covariance Matrix'!$B$4:$AE$123,,AH$11))</f>
        <v>2.5600182295948326E-3</v>
      </c>
      <c r="AJ24" s="11"/>
    </row>
    <row r="25" spans="3:36" x14ac:dyDescent="0.25">
      <c r="C25" s="30" t="str">
        <v>PERSIMMON</v>
      </c>
      <c r="D25" s="48">
        <f t="shared" si="2"/>
        <v>14</v>
      </c>
      <c r="E25" s="41">
        <f>_xlfn.COVARIANCE.S(INDEX('Variance covariance Matrix'!$B$4:$AE$123,,$D25), INDEX('Variance covariance Matrix'!$B$4:$AE$123,,E$11))</f>
        <v>-1.7696477403761709E-4</v>
      </c>
      <c r="F25" s="41">
        <f>_xlfn.COVARIANCE.S(INDEX('Variance covariance Matrix'!$B$4:$AE$123,,$D25), INDEX('Variance covariance Matrix'!$B$4:$AE$123,,F$11))</f>
        <v>2.3683551398010977E-3</v>
      </c>
      <c r="G25" s="41">
        <f>_xlfn.COVARIANCE.S(INDEX('Variance covariance Matrix'!$B$4:$AE$123,,$D25), INDEX('Variance covariance Matrix'!$B$4:$AE$123,,G$11))</f>
        <v>9.7392672255360762E-4</v>
      </c>
      <c r="H25" s="41">
        <f>_xlfn.COVARIANCE.S(INDEX('Variance covariance Matrix'!$B$4:$AE$123,,$D25), INDEX('Variance covariance Matrix'!$B$4:$AE$123,,H$11))</f>
        <v>9.7493417654453496E-4</v>
      </c>
      <c r="I25" s="41">
        <f>_xlfn.COVARIANCE.S(INDEX('Variance covariance Matrix'!$B$4:$AE$123,,$D25), INDEX('Variance covariance Matrix'!$B$4:$AE$123,,I$11))</f>
        <v>2.3494336092345748E-3</v>
      </c>
      <c r="J25" s="41">
        <f>_xlfn.COVARIANCE.S(INDEX('Variance covariance Matrix'!$B$4:$AE$123,,$D25), INDEX('Variance covariance Matrix'!$B$4:$AE$123,,J$11))</f>
        <v>2.2527660686284833E-3</v>
      </c>
      <c r="K25" s="41">
        <f>_xlfn.COVARIANCE.S(INDEX('Variance covariance Matrix'!$B$4:$AE$123,,$D25), INDEX('Variance covariance Matrix'!$B$4:$AE$123,,K$11))</f>
        <v>3.6283718546855255E-3</v>
      </c>
      <c r="L25" s="41">
        <f>_xlfn.COVARIANCE.S(INDEX('Variance covariance Matrix'!$B$4:$AE$123,,$D25), INDEX('Variance covariance Matrix'!$B$4:$AE$123,,L$11))</f>
        <v>4.172273828483032E-3</v>
      </c>
      <c r="M25" s="41">
        <f>_xlfn.COVARIANCE.S(INDEX('Variance covariance Matrix'!$B$4:$AE$123,,$D25), INDEX('Variance covariance Matrix'!$B$4:$AE$123,,M$11))</f>
        <v>4.2318090676628272E-3</v>
      </c>
      <c r="N25" s="41">
        <f>_xlfn.COVARIANCE.S(INDEX('Variance covariance Matrix'!$B$4:$AE$123,,$D25), INDEX('Variance covariance Matrix'!$B$4:$AE$123,,N$11))</f>
        <v>4.483356240704766E-3</v>
      </c>
      <c r="O25" s="41">
        <f>_xlfn.COVARIANCE.S(INDEX('Variance covariance Matrix'!$B$4:$AE$123,,$D25), INDEX('Variance covariance Matrix'!$B$4:$AE$123,,O$11))</f>
        <v>9.142967564777847E-4</v>
      </c>
      <c r="P25" s="41">
        <f>_xlfn.COVARIANCE.S(INDEX('Variance covariance Matrix'!$B$4:$AE$123,,$D25), INDEX('Variance covariance Matrix'!$B$4:$AE$123,,P$11))</f>
        <v>4.6845343144017249E-3</v>
      </c>
      <c r="Q25" s="41">
        <f>_xlfn.COVARIANCE.S(INDEX('Variance covariance Matrix'!$B$4:$AE$123,,$D25), INDEX('Variance covariance Matrix'!$B$4:$AE$123,,Q$11))</f>
        <v>3.8907575289995277E-3</v>
      </c>
      <c r="R25" s="41">
        <f>_xlfn.COVARIANCE.S(INDEX('Variance covariance Matrix'!$B$4:$AE$123,,$D25), INDEX('Variance covariance Matrix'!$B$4:$AE$123,,R$11))</f>
        <v>8.6566079815013821E-3</v>
      </c>
      <c r="S25" s="41">
        <f>_xlfn.COVARIANCE.S(INDEX('Variance covariance Matrix'!$B$4:$AE$123,,$D25), INDEX('Variance covariance Matrix'!$B$4:$AE$123,,S$11))</f>
        <v>3.1612856045384221E-3</v>
      </c>
      <c r="T25" s="41">
        <f>_xlfn.COVARIANCE.S(INDEX('Variance covariance Matrix'!$B$4:$AE$123,,$D25), INDEX('Variance covariance Matrix'!$B$4:$AE$123,,T$11))</f>
        <v>2.0018786167092552E-3</v>
      </c>
      <c r="U25" s="41">
        <f>_xlfn.COVARIANCE.S(INDEX('Variance covariance Matrix'!$B$4:$AE$123,,$D25), INDEX('Variance covariance Matrix'!$B$4:$AE$123,,U$11))</f>
        <v>4.0529373485271693E-3</v>
      </c>
      <c r="V25" s="41">
        <f>_xlfn.COVARIANCE.S(INDEX('Variance covariance Matrix'!$B$4:$AE$123,,$D25), INDEX('Variance covariance Matrix'!$B$4:$AE$123,,V$11))</f>
        <v>6.2937565123590727E-4</v>
      </c>
      <c r="W25" s="41">
        <f>_xlfn.COVARIANCE.S(INDEX('Variance covariance Matrix'!$B$4:$AE$123,,$D25), INDEX('Variance covariance Matrix'!$B$4:$AE$123,,W$11))</f>
        <v>3.181369131896108E-3</v>
      </c>
      <c r="X25" s="41">
        <f>_xlfn.COVARIANCE.S(INDEX('Variance covariance Matrix'!$B$4:$AE$123,,$D25), INDEX('Variance covariance Matrix'!$B$4:$AE$123,,X$11))</f>
        <v>1.7047804984073477E-3</v>
      </c>
      <c r="Y25" s="41">
        <f>_xlfn.COVARIANCE.S(INDEX('Variance covariance Matrix'!$B$4:$AE$123,,$D25), INDEX('Variance covariance Matrix'!$B$4:$AE$123,,Y$11))</f>
        <v>3.8476791133394486E-3</v>
      </c>
      <c r="Z25" s="41">
        <f>_xlfn.COVARIANCE.S(INDEX('Variance covariance Matrix'!$B$4:$AE$123,,$D25), INDEX('Variance covariance Matrix'!$B$4:$AE$123,,Z$11))</f>
        <v>-2.9346018918377216E-4</v>
      </c>
      <c r="AA25" s="41">
        <f>_xlfn.COVARIANCE.S(INDEX('Variance covariance Matrix'!$B$4:$AE$123,,$D25), INDEX('Variance covariance Matrix'!$B$4:$AE$123,,AA$11))</f>
        <v>1.9596861499971011E-3</v>
      </c>
      <c r="AB25" s="41">
        <f>_xlfn.COVARIANCE.S(INDEX('Variance covariance Matrix'!$B$4:$AE$123,,$D25), INDEX('Variance covariance Matrix'!$B$4:$AE$123,,AB$11))</f>
        <v>1.3434234833112472E-3</v>
      </c>
      <c r="AC25" s="41">
        <f>_xlfn.COVARIANCE.S(INDEX('Variance covariance Matrix'!$B$4:$AE$123,,$D25), INDEX('Variance covariance Matrix'!$B$4:$AE$123,,AC$11))</f>
        <v>8.1324153107840934E-3</v>
      </c>
      <c r="AD25" s="41">
        <f>_xlfn.COVARIANCE.S(INDEX('Variance covariance Matrix'!$B$4:$AE$123,,$D25), INDEX('Variance covariance Matrix'!$B$4:$AE$123,,AD$11))</f>
        <v>1.3015930382623427E-3</v>
      </c>
      <c r="AE25" s="41">
        <f>_xlfn.COVARIANCE.S(INDEX('Variance covariance Matrix'!$B$4:$AE$123,,$D25), INDEX('Variance covariance Matrix'!$B$4:$AE$123,,AE$11))</f>
        <v>1.8596936871442447E-4</v>
      </c>
      <c r="AF25" s="41">
        <f>_xlfn.COVARIANCE.S(INDEX('Variance covariance Matrix'!$B$4:$AE$123,,$D25), INDEX('Variance covariance Matrix'!$B$4:$AE$123,,AF$11))</f>
        <v>1.2500501944759062E-3</v>
      </c>
      <c r="AG25" s="41">
        <f>_xlfn.COVARIANCE.S(INDEX('Variance covariance Matrix'!$B$4:$AE$123,,$D25), INDEX('Variance covariance Matrix'!$B$4:$AE$123,,AG$11))</f>
        <v>1.7280855284098268E-3</v>
      </c>
      <c r="AH25" s="41">
        <f>_xlfn.COVARIANCE.S(INDEX('Variance covariance Matrix'!$B$4:$AE$123,,$D25), INDEX('Variance covariance Matrix'!$B$4:$AE$123,,AH$11))</f>
        <v>3.2955243613249233E-3</v>
      </c>
      <c r="AJ25" s="11"/>
    </row>
    <row r="26" spans="3:36" x14ac:dyDescent="0.25">
      <c r="C26" s="30" t="str">
        <v>PRUDENTIAL</v>
      </c>
      <c r="D26" s="48">
        <f t="shared" si="2"/>
        <v>15</v>
      </c>
      <c r="E26" s="41">
        <f>_xlfn.COVARIANCE.S(INDEX('Variance covariance Matrix'!$B$4:$AE$123,,$D26), INDEX('Variance covariance Matrix'!$B$4:$AE$123,,E$11))</f>
        <v>2.2452391560872249E-4</v>
      </c>
      <c r="F26" s="41">
        <f>_xlfn.COVARIANCE.S(INDEX('Variance covariance Matrix'!$B$4:$AE$123,,$D26), INDEX('Variance covariance Matrix'!$B$4:$AE$123,,F$11))</f>
        <v>3.1694566292389502E-3</v>
      </c>
      <c r="G26" s="41">
        <f>_xlfn.COVARIANCE.S(INDEX('Variance covariance Matrix'!$B$4:$AE$123,,$D26), INDEX('Variance covariance Matrix'!$B$4:$AE$123,,G$11))</f>
        <v>1.4141558567901085E-3</v>
      </c>
      <c r="H26" s="41">
        <f>_xlfn.COVARIANCE.S(INDEX('Variance covariance Matrix'!$B$4:$AE$123,,$D26), INDEX('Variance covariance Matrix'!$B$4:$AE$123,,H$11))</f>
        <v>8.7629117597762057E-4</v>
      </c>
      <c r="I26" s="41">
        <f>_xlfn.COVARIANCE.S(INDEX('Variance covariance Matrix'!$B$4:$AE$123,,$D26), INDEX('Variance covariance Matrix'!$B$4:$AE$123,,I$11))</f>
        <v>2.1235402170741713E-3</v>
      </c>
      <c r="J26" s="41">
        <f>_xlfn.COVARIANCE.S(INDEX('Variance covariance Matrix'!$B$4:$AE$123,,$D26), INDEX('Variance covariance Matrix'!$B$4:$AE$123,,J$11))</f>
        <v>2.313022776872297E-3</v>
      </c>
      <c r="K26" s="41">
        <f>_xlfn.COVARIANCE.S(INDEX('Variance covariance Matrix'!$B$4:$AE$123,,$D26), INDEX('Variance covariance Matrix'!$B$4:$AE$123,,K$11))</f>
        <v>2.441204127049484E-3</v>
      </c>
      <c r="L26" s="41">
        <f>_xlfn.COVARIANCE.S(INDEX('Variance covariance Matrix'!$B$4:$AE$123,,$D26), INDEX('Variance covariance Matrix'!$B$4:$AE$123,,L$11))</f>
        <v>4.2066878588409894E-3</v>
      </c>
      <c r="M26" s="41">
        <f>_xlfn.COVARIANCE.S(INDEX('Variance covariance Matrix'!$B$4:$AE$123,,$D26), INDEX('Variance covariance Matrix'!$B$4:$AE$123,,M$11))</f>
        <v>3.7170066810301699E-3</v>
      </c>
      <c r="N26" s="41">
        <f>_xlfn.COVARIANCE.S(INDEX('Variance covariance Matrix'!$B$4:$AE$123,,$D26), INDEX('Variance covariance Matrix'!$B$4:$AE$123,,N$11))</f>
        <v>3.7164864970795457E-3</v>
      </c>
      <c r="O26" s="41">
        <f>_xlfn.COVARIANCE.S(INDEX('Variance covariance Matrix'!$B$4:$AE$123,,$D26), INDEX('Variance covariance Matrix'!$B$4:$AE$123,,O$11))</f>
        <v>4.7103082535325585E-5</v>
      </c>
      <c r="P26" s="41">
        <f>_xlfn.COVARIANCE.S(INDEX('Variance covariance Matrix'!$B$4:$AE$123,,$D26), INDEX('Variance covariance Matrix'!$B$4:$AE$123,,P$11))</f>
        <v>4.1161760945276991E-3</v>
      </c>
      <c r="Q26" s="41">
        <f>_xlfn.COVARIANCE.S(INDEX('Variance covariance Matrix'!$B$4:$AE$123,,$D26), INDEX('Variance covariance Matrix'!$B$4:$AE$123,,Q$11))</f>
        <v>2.7318110105434383E-3</v>
      </c>
      <c r="R26" s="41">
        <f>_xlfn.COVARIANCE.S(INDEX('Variance covariance Matrix'!$B$4:$AE$123,,$D26), INDEX('Variance covariance Matrix'!$B$4:$AE$123,,R$11))</f>
        <v>3.1612856045384221E-3</v>
      </c>
      <c r="S26" s="41">
        <f>_xlfn.COVARIANCE.S(INDEX('Variance covariance Matrix'!$B$4:$AE$123,,$D26), INDEX('Variance covariance Matrix'!$B$4:$AE$123,,S$11))</f>
        <v>6.6651914998552874E-3</v>
      </c>
      <c r="T26" s="41">
        <f>_xlfn.COVARIANCE.S(INDEX('Variance covariance Matrix'!$B$4:$AE$123,,$D26), INDEX('Variance covariance Matrix'!$B$4:$AE$123,,T$11))</f>
        <v>3.6670740857013776E-4</v>
      </c>
      <c r="U26" s="41">
        <f>_xlfn.COVARIANCE.S(INDEX('Variance covariance Matrix'!$B$4:$AE$123,,$D26), INDEX('Variance covariance Matrix'!$B$4:$AE$123,,U$11))</f>
        <v>1.4539261450490033E-3</v>
      </c>
      <c r="V26" s="41">
        <f>_xlfn.COVARIANCE.S(INDEX('Variance covariance Matrix'!$B$4:$AE$123,,$D26), INDEX('Variance covariance Matrix'!$B$4:$AE$123,,V$11))</f>
        <v>1.7646654261005328E-3</v>
      </c>
      <c r="W26" s="41">
        <f>_xlfn.COVARIANCE.S(INDEX('Variance covariance Matrix'!$B$4:$AE$123,,$D26), INDEX('Variance covariance Matrix'!$B$4:$AE$123,,W$11))</f>
        <v>3.1823016099966836E-3</v>
      </c>
      <c r="X26" s="41">
        <f>_xlfn.COVARIANCE.S(INDEX('Variance covariance Matrix'!$B$4:$AE$123,,$D26), INDEX('Variance covariance Matrix'!$B$4:$AE$123,,X$11))</f>
        <v>1.3183109821102304E-3</v>
      </c>
      <c r="Y26" s="41">
        <f>_xlfn.COVARIANCE.S(INDEX('Variance covariance Matrix'!$B$4:$AE$123,,$D26), INDEX('Variance covariance Matrix'!$B$4:$AE$123,,Y$11))</f>
        <v>3.5373863107119115E-3</v>
      </c>
      <c r="Z26" s="41">
        <f>_xlfn.COVARIANCE.S(INDEX('Variance covariance Matrix'!$B$4:$AE$123,,$D26), INDEX('Variance covariance Matrix'!$B$4:$AE$123,,Z$11))</f>
        <v>1.507373131333352E-3</v>
      </c>
      <c r="AA26" s="41">
        <f>_xlfn.COVARIANCE.S(INDEX('Variance covariance Matrix'!$B$4:$AE$123,,$D26), INDEX('Variance covariance Matrix'!$B$4:$AE$123,,AA$11))</f>
        <v>1.4531231191878221E-3</v>
      </c>
      <c r="AB26" s="41">
        <f>_xlfn.COVARIANCE.S(INDEX('Variance covariance Matrix'!$B$4:$AE$123,,$D26), INDEX('Variance covariance Matrix'!$B$4:$AE$123,,AB$11))</f>
        <v>3.7765033493135317E-3</v>
      </c>
      <c r="AC26" s="41">
        <f>_xlfn.COVARIANCE.S(INDEX('Variance covariance Matrix'!$B$4:$AE$123,,$D26), INDEX('Variance covariance Matrix'!$B$4:$AE$123,,AC$11))</f>
        <v>4.8047655703127847E-3</v>
      </c>
      <c r="AD26" s="41">
        <f>_xlfn.COVARIANCE.S(INDEX('Variance covariance Matrix'!$B$4:$AE$123,,$D26), INDEX('Variance covariance Matrix'!$B$4:$AE$123,,AD$11))</f>
        <v>1.2004265132474106E-3</v>
      </c>
      <c r="AE26" s="41">
        <f>_xlfn.COVARIANCE.S(INDEX('Variance covariance Matrix'!$B$4:$AE$123,,$D26), INDEX('Variance covariance Matrix'!$B$4:$AE$123,,AE$11))</f>
        <v>1.5333106136174832E-4</v>
      </c>
      <c r="AF26" s="41">
        <f>_xlfn.COVARIANCE.S(INDEX('Variance covariance Matrix'!$B$4:$AE$123,,$D26), INDEX('Variance covariance Matrix'!$B$4:$AE$123,,AF$11))</f>
        <v>3.8225390643936317E-4</v>
      </c>
      <c r="AG26" s="41">
        <f>_xlfn.COVARIANCE.S(INDEX('Variance covariance Matrix'!$B$4:$AE$123,,$D26), INDEX('Variance covariance Matrix'!$B$4:$AE$123,,AG$11))</f>
        <v>1.4692564525691223E-3</v>
      </c>
      <c r="AH26" s="41">
        <f>_xlfn.COVARIANCE.S(INDEX('Variance covariance Matrix'!$B$4:$AE$123,,$D26), INDEX('Variance covariance Matrix'!$B$4:$AE$123,,AH$11))</f>
        <v>3.0939764244958599E-3</v>
      </c>
      <c r="AJ26" s="11"/>
    </row>
    <row r="27" spans="3:36" x14ac:dyDescent="0.25">
      <c r="C27" s="30" t="str">
        <v>RENTOKIL INITIAL</v>
      </c>
      <c r="D27" s="48">
        <f t="shared" si="2"/>
        <v>16</v>
      </c>
      <c r="E27" s="41">
        <f>_xlfn.COVARIANCE.S(INDEX('Variance covariance Matrix'!$B$4:$AE$123,,$D27), INDEX('Variance covariance Matrix'!$B$4:$AE$123,,E$11))</f>
        <v>7.8220653914774644E-4</v>
      </c>
      <c r="F27" s="41">
        <f>_xlfn.COVARIANCE.S(INDEX('Variance covariance Matrix'!$B$4:$AE$123,,$D27), INDEX('Variance covariance Matrix'!$B$4:$AE$123,,F$11))</f>
        <v>2.163760975340669E-4</v>
      </c>
      <c r="G27" s="41">
        <f>_xlfn.COVARIANCE.S(INDEX('Variance covariance Matrix'!$B$4:$AE$123,,$D27), INDEX('Variance covariance Matrix'!$B$4:$AE$123,,G$11))</f>
        <v>-1.1984584775884499E-5</v>
      </c>
      <c r="H27" s="41">
        <f>_xlfn.COVARIANCE.S(INDEX('Variance covariance Matrix'!$B$4:$AE$123,,$D27), INDEX('Variance covariance Matrix'!$B$4:$AE$123,,H$11))</f>
        <v>4.32816034251131E-4</v>
      </c>
      <c r="I27" s="41">
        <f>_xlfn.COVARIANCE.S(INDEX('Variance covariance Matrix'!$B$4:$AE$123,,$D27), INDEX('Variance covariance Matrix'!$B$4:$AE$123,,I$11))</f>
        <v>5.5953122480464207E-4</v>
      </c>
      <c r="J27" s="41">
        <f>_xlfn.COVARIANCE.S(INDEX('Variance covariance Matrix'!$B$4:$AE$123,,$D27), INDEX('Variance covariance Matrix'!$B$4:$AE$123,,J$11))</f>
        <v>9.3306625021438933E-4</v>
      </c>
      <c r="K27" s="41">
        <f>_xlfn.COVARIANCE.S(INDEX('Variance covariance Matrix'!$B$4:$AE$123,,$D27), INDEX('Variance covariance Matrix'!$B$4:$AE$123,,K$11))</f>
        <v>1.4679251065529203E-3</v>
      </c>
      <c r="L27" s="41">
        <f>_xlfn.COVARIANCE.S(INDEX('Variance covariance Matrix'!$B$4:$AE$123,,$D27), INDEX('Variance covariance Matrix'!$B$4:$AE$123,,L$11))</f>
        <v>1.037051661715834E-3</v>
      </c>
      <c r="M27" s="41">
        <f>_xlfn.COVARIANCE.S(INDEX('Variance covariance Matrix'!$B$4:$AE$123,,$D27), INDEX('Variance covariance Matrix'!$B$4:$AE$123,,M$11))</f>
        <v>7.3867782954026631E-4</v>
      </c>
      <c r="N27" s="41">
        <f>_xlfn.COVARIANCE.S(INDEX('Variance covariance Matrix'!$B$4:$AE$123,,$D27), INDEX('Variance covariance Matrix'!$B$4:$AE$123,,N$11))</f>
        <v>1.0891909695460991E-3</v>
      </c>
      <c r="O27" s="41">
        <f>_xlfn.COVARIANCE.S(INDEX('Variance covariance Matrix'!$B$4:$AE$123,,$D27), INDEX('Variance covariance Matrix'!$B$4:$AE$123,,O$11))</f>
        <v>9.3431850879562299E-4</v>
      </c>
      <c r="P27" s="41">
        <f>_xlfn.COVARIANCE.S(INDEX('Variance covariance Matrix'!$B$4:$AE$123,,$D27), INDEX('Variance covariance Matrix'!$B$4:$AE$123,,P$11))</f>
        <v>1.0263591521658009E-3</v>
      </c>
      <c r="Q27" s="41">
        <f>_xlfn.COVARIANCE.S(INDEX('Variance covariance Matrix'!$B$4:$AE$123,,$D27), INDEX('Variance covariance Matrix'!$B$4:$AE$123,,Q$11))</f>
        <v>1.462034159476793E-3</v>
      </c>
      <c r="R27" s="41">
        <f>_xlfn.COVARIANCE.S(INDEX('Variance covariance Matrix'!$B$4:$AE$123,,$D27), INDEX('Variance covariance Matrix'!$B$4:$AE$123,,R$11))</f>
        <v>2.0018786167092552E-3</v>
      </c>
      <c r="S27" s="41">
        <f>_xlfn.COVARIANCE.S(INDEX('Variance covariance Matrix'!$B$4:$AE$123,,$D27), INDEX('Variance covariance Matrix'!$B$4:$AE$123,,S$11))</f>
        <v>3.6670740857013776E-4</v>
      </c>
      <c r="T27" s="41">
        <f>_xlfn.COVARIANCE.S(INDEX('Variance covariance Matrix'!$B$4:$AE$123,,$D27), INDEX('Variance covariance Matrix'!$B$4:$AE$123,,T$11))</f>
        <v>4.733225624866097E-3</v>
      </c>
      <c r="U27" s="41">
        <f>_xlfn.COVARIANCE.S(INDEX('Variance covariance Matrix'!$B$4:$AE$123,,$D27), INDEX('Variance covariance Matrix'!$B$4:$AE$123,,U$11))</f>
        <v>2.4904189009338751E-3</v>
      </c>
      <c r="V27" s="41">
        <f>_xlfn.COVARIANCE.S(INDEX('Variance covariance Matrix'!$B$4:$AE$123,,$D27), INDEX('Variance covariance Matrix'!$B$4:$AE$123,,V$11))</f>
        <v>7.9156844506880726E-5</v>
      </c>
      <c r="W27" s="41">
        <f>_xlfn.COVARIANCE.S(INDEX('Variance covariance Matrix'!$B$4:$AE$123,,$D27), INDEX('Variance covariance Matrix'!$B$4:$AE$123,,W$11))</f>
        <v>1.3754788178583451E-3</v>
      </c>
      <c r="X27" s="41">
        <f>_xlfn.COVARIANCE.S(INDEX('Variance covariance Matrix'!$B$4:$AE$123,,$D27), INDEX('Variance covariance Matrix'!$B$4:$AE$123,,X$11))</f>
        <v>5.7109514795759071E-4</v>
      </c>
      <c r="Y27" s="41">
        <f>_xlfn.COVARIANCE.S(INDEX('Variance covariance Matrix'!$B$4:$AE$123,,$D27), INDEX('Variance covariance Matrix'!$B$4:$AE$123,,Y$11))</f>
        <v>1.4404149228594641E-3</v>
      </c>
      <c r="Z27" s="41">
        <f>_xlfn.COVARIANCE.S(INDEX('Variance covariance Matrix'!$B$4:$AE$123,,$D27), INDEX('Variance covariance Matrix'!$B$4:$AE$123,,Z$11))</f>
        <v>-3.2555047843906516E-6</v>
      </c>
      <c r="AA27" s="41">
        <f>_xlfn.COVARIANCE.S(INDEX('Variance covariance Matrix'!$B$4:$AE$123,,$D27), INDEX('Variance covariance Matrix'!$B$4:$AE$123,,AA$11))</f>
        <v>1.1099526470352455E-3</v>
      </c>
      <c r="AB27" s="41">
        <f>_xlfn.COVARIANCE.S(INDEX('Variance covariance Matrix'!$B$4:$AE$123,,$D27), INDEX('Variance covariance Matrix'!$B$4:$AE$123,,AB$11))</f>
        <v>4.7020177575214498E-4</v>
      </c>
      <c r="AC27" s="41">
        <f>_xlfn.COVARIANCE.S(INDEX('Variance covariance Matrix'!$B$4:$AE$123,,$D27), INDEX('Variance covariance Matrix'!$B$4:$AE$123,,AC$11))</f>
        <v>1.8832693935516716E-3</v>
      </c>
      <c r="AD27" s="41">
        <f>_xlfn.COVARIANCE.S(INDEX('Variance covariance Matrix'!$B$4:$AE$123,,$D27), INDEX('Variance covariance Matrix'!$B$4:$AE$123,,AD$11))</f>
        <v>6.344793625281198E-4</v>
      </c>
      <c r="AE27" s="41">
        <f>_xlfn.COVARIANCE.S(INDEX('Variance covariance Matrix'!$B$4:$AE$123,,$D27), INDEX('Variance covariance Matrix'!$B$4:$AE$123,,AE$11))</f>
        <v>7.2732283228240193E-4</v>
      </c>
      <c r="AF27" s="41">
        <f>_xlfn.COVARIANCE.S(INDEX('Variance covariance Matrix'!$B$4:$AE$123,,$D27), INDEX('Variance covariance Matrix'!$B$4:$AE$123,,AF$11))</f>
        <v>5.8436967433472559E-4</v>
      </c>
      <c r="AG27" s="41">
        <f>_xlfn.COVARIANCE.S(INDEX('Variance covariance Matrix'!$B$4:$AE$123,,$D27), INDEX('Variance covariance Matrix'!$B$4:$AE$123,,AG$11))</f>
        <v>7.4793033334156036E-4</v>
      </c>
      <c r="AH27" s="41">
        <f>_xlfn.COVARIANCE.S(INDEX('Variance covariance Matrix'!$B$4:$AE$123,,$D27), INDEX('Variance covariance Matrix'!$B$4:$AE$123,,AH$11))</f>
        <v>2.9621351648065905E-4</v>
      </c>
      <c r="AJ27" s="11"/>
    </row>
    <row r="28" spans="3:36" x14ac:dyDescent="0.25">
      <c r="C28" s="30" t="str">
        <v xml:space="preserve">RIGHTMOVE </v>
      </c>
      <c r="D28" s="48">
        <f t="shared" si="2"/>
        <v>17</v>
      </c>
      <c r="E28" s="41">
        <f>_xlfn.COVARIANCE.S(INDEX('Variance covariance Matrix'!$B$4:$AE$123,,$D28), INDEX('Variance covariance Matrix'!$B$4:$AE$123,,E$11))</f>
        <v>9.9154058130790186E-5</v>
      </c>
      <c r="F28" s="41">
        <f>_xlfn.COVARIANCE.S(INDEX('Variance covariance Matrix'!$B$4:$AE$123,,$D28), INDEX('Variance covariance Matrix'!$B$4:$AE$123,,F$11))</f>
        <v>1.3415441349463888E-3</v>
      </c>
      <c r="G28" s="41">
        <f>_xlfn.COVARIANCE.S(INDEX('Variance covariance Matrix'!$B$4:$AE$123,,$D28), INDEX('Variance covariance Matrix'!$B$4:$AE$123,,G$11))</f>
        <v>3.0605692381721925E-4</v>
      </c>
      <c r="H28" s="41">
        <f>_xlfn.COVARIANCE.S(INDEX('Variance covariance Matrix'!$B$4:$AE$123,,$D28), INDEX('Variance covariance Matrix'!$B$4:$AE$123,,H$11))</f>
        <v>6.1507127755298571E-4</v>
      </c>
      <c r="I28" s="41">
        <f>_xlfn.COVARIANCE.S(INDEX('Variance covariance Matrix'!$B$4:$AE$123,,$D28), INDEX('Variance covariance Matrix'!$B$4:$AE$123,,I$11))</f>
        <v>1.512973226021002E-3</v>
      </c>
      <c r="J28" s="41">
        <f>_xlfn.COVARIANCE.S(INDEX('Variance covariance Matrix'!$B$4:$AE$123,,$D28), INDEX('Variance covariance Matrix'!$B$4:$AE$123,,J$11))</f>
        <v>8.9228105872255587E-4</v>
      </c>
      <c r="K28" s="41">
        <f>_xlfn.COVARIANCE.S(INDEX('Variance covariance Matrix'!$B$4:$AE$123,,$D28), INDEX('Variance covariance Matrix'!$B$4:$AE$123,,K$11))</f>
        <v>2.4794113381805321E-3</v>
      </c>
      <c r="L28" s="41">
        <f>_xlfn.COVARIANCE.S(INDEX('Variance covariance Matrix'!$B$4:$AE$123,,$D28), INDEX('Variance covariance Matrix'!$B$4:$AE$123,,L$11))</f>
        <v>2.404132118203498E-3</v>
      </c>
      <c r="M28" s="41">
        <f>_xlfn.COVARIANCE.S(INDEX('Variance covariance Matrix'!$B$4:$AE$123,,$D28), INDEX('Variance covariance Matrix'!$B$4:$AE$123,,M$11))</f>
        <v>2.2351220014295769E-3</v>
      </c>
      <c r="N28" s="41">
        <f>_xlfn.COVARIANCE.S(INDEX('Variance covariance Matrix'!$B$4:$AE$123,,$D28), INDEX('Variance covariance Matrix'!$B$4:$AE$123,,N$11))</f>
        <v>2.9310213887759574E-3</v>
      </c>
      <c r="O28" s="41">
        <f>_xlfn.COVARIANCE.S(INDEX('Variance covariance Matrix'!$B$4:$AE$123,,$D28), INDEX('Variance covariance Matrix'!$B$4:$AE$123,,O$11))</f>
        <v>8.4234993069981566E-4</v>
      </c>
      <c r="P28" s="41">
        <f>_xlfn.COVARIANCE.S(INDEX('Variance covariance Matrix'!$B$4:$AE$123,,$D28), INDEX('Variance covariance Matrix'!$B$4:$AE$123,,P$11))</f>
        <v>2.4139741164962815E-3</v>
      </c>
      <c r="Q28" s="41">
        <f>_xlfn.COVARIANCE.S(INDEX('Variance covariance Matrix'!$B$4:$AE$123,,$D28), INDEX('Variance covariance Matrix'!$B$4:$AE$123,,Q$11))</f>
        <v>3.1264610878491699E-3</v>
      </c>
      <c r="R28" s="41">
        <f>_xlfn.COVARIANCE.S(INDEX('Variance covariance Matrix'!$B$4:$AE$123,,$D28), INDEX('Variance covariance Matrix'!$B$4:$AE$123,,R$11))</f>
        <v>4.0529373485271693E-3</v>
      </c>
      <c r="S28" s="41">
        <f>_xlfn.COVARIANCE.S(INDEX('Variance covariance Matrix'!$B$4:$AE$123,,$D28), INDEX('Variance covariance Matrix'!$B$4:$AE$123,,S$11))</f>
        <v>1.4539261450490033E-3</v>
      </c>
      <c r="T28" s="41">
        <f>_xlfn.COVARIANCE.S(INDEX('Variance covariance Matrix'!$B$4:$AE$123,,$D28), INDEX('Variance covariance Matrix'!$B$4:$AE$123,,T$11))</f>
        <v>2.4904189009338751E-3</v>
      </c>
      <c r="U28" s="41">
        <f>_xlfn.COVARIANCE.S(INDEX('Variance covariance Matrix'!$B$4:$AE$123,,$D28), INDEX('Variance covariance Matrix'!$B$4:$AE$123,,U$11))</f>
        <v>5.715668272336329E-3</v>
      </c>
      <c r="V28" s="41">
        <f>_xlfn.COVARIANCE.S(INDEX('Variance covariance Matrix'!$B$4:$AE$123,,$D28), INDEX('Variance covariance Matrix'!$B$4:$AE$123,,V$11))</f>
        <v>7.1253013593314859E-4</v>
      </c>
      <c r="W28" s="41">
        <f>_xlfn.COVARIANCE.S(INDEX('Variance covariance Matrix'!$B$4:$AE$123,,$D28), INDEX('Variance covariance Matrix'!$B$4:$AE$123,,W$11))</f>
        <v>1.8144338954486378E-3</v>
      </c>
      <c r="X28" s="41">
        <f>_xlfn.COVARIANCE.S(INDEX('Variance covariance Matrix'!$B$4:$AE$123,,$D28), INDEX('Variance covariance Matrix'!$B$4:$AE$123,,X$11))</f>
        <v>1.4032930815360254E-3</v>
      </c>
      <c r="Y28" s="41">
        <f>_xlfn.COVARIANCE.S(INDEX('Variance covariance Matrix'!$B$4:$AE$123,,$D28), INDEX('Variance covariance Matrix'!$B$4:$AE$123,,Y$11))</f>
        <v>2.582003549320192E-3</v>
      </c>
      <c r="Z28" s="41">
        <f>_xlfn.COVARIANCE.S(INDEX('Variance covariance Matrix'!$B$4:$AE$123,,$D28), INDEX('Variance covariance Matrix'!$B$4:$AE$123,,Z$11))</f>
        <v>-2.6985277542614734E-4</v>
      </c>
      <c r="AA28" s="41">
        <f>_xlfn.COVARIANCE.S(INDEX('Variance covariance Matrix'!$B$4:$AE$123,,$D28), INDEX('Variance covariance Matrix'!$B$4:$AE$123,,AA$11))</f>
        <v>1.6076142044460647E-3</v>
      </c>
      <c r="AB28" s="41">
        <f>_xlfn.COVARIANCE.S(INDEX('Variance covariance Matrix'!$B$4:$AE$123,,$D28), INDEX('Variance covariance Matrix'!$B$4:$AE$123,,AB$11))</f>
        <v>7.3372051345735941E-4</v>
      </c>
      <c r="AC28" s="41">
        <f>_xlfn.COVARIANCE.S(INDEX('Variance covariance Matrix'!$B$4:$AE$123,,$D28), INDEX('Variance covariance Matrix'!$B$4:$AE$123,,AC$11))</f>
        <v>4.2255722503365999E-3</v>
      </c>
      <c r="AD28" s="41">
        <f>_xlfn.COVARIANCE.S(INDEX('Variance covariance Matrix'!$B$4:$AE$123,,$D28), INDEX('Variance covariance Matrix'!$B$4:$AE$123,,AD$11))</f>
        <v>1.1625408324511895E-3</v>
      </c>
      <c r="AE28" s="41">
        <f>_xlfn.COVARIANCE.S(INDEX('Variance covariance Matrix'!$B$4:$AE$123,,$D28), INDEX('Variance covariance Matrix'!$B$4:$AE$123,,AE$11))</f>
        <v>6.5045828659735091E-4</v>
      </c>
      <c r="AF28" s="41">
        <f>_xlfn.COVARIANCE.S(INDEX('Variance covariance Matrix'!$B$4:$AE$123,,$D28), INDEX('Variance covariance Matrix'!$B$4:$AE$123,,AF$11))</f>
        <v>1.0417301928573571E-3</v>
      </c>
      <c r="AG28" s="41">
        <f>_xlfn.COVARIANCE.S(INDEX('Variance covariance Matrix'!$B$4:$AE$123,,$D28), INDEX('Variance covariance Matrix'!$B$4:$AE$123,,AG$11))</f>
        <v>1.0103473920703818E-3</v>
      </c>
      <c r="AH28" s="41">
        <f>_xlfn.COVARIANCE.S(INDEX('Variance covariance Matrix'!$B$4:$AE$123,,$D28), INDEX('Variance covariance Matrix'!$B$4:$AE$123,,AH$11))</f>
        <v>2.166576381474045E-3</v>
      </c>
      <c r="AJ28" s="11"/>
    </row>
    <row r="29" spans="3:36" x14ac:dyDescent="0.25">
      <c r="C29" s="30" t="str">
        <v xml:space="preserve">RIO TINTO </v>
      </c>
      <c r="D29" s="48">
        <f t="shared" si="2"/>
        <v>18</v>
      </c>
      <c r="E29" s="41">
        <f>_xlfn.COVARIANCE.S(INDEX('Variance covariance Matrix'!$B$4:$AE$123,,$D29), INDEX('Variance covariance Matrix'!$B$4:$AE$123,,E$11))</f>
        <v>2.3053560072895425E-5</v>
      </c>
      <c r="F29" s="41">
        <f>_xlfn.COVARIANCE.S(INDEX('Variance covariance Matrix'!$B$4:$AE$123,,$D29), INDEX('Variance covariance Matrix'!$B$4:$AE$123,,F$11))</f>
        <v>7.2307865598060571E-4</v>
      </c>
      <c r="G29" s="41">
        <f>_xlfn.COVARIANCE.S(INDEX('Variance covariance Matrix'!$B$4:$AE$123,,$D29), INDEX('Variance covariance Matrix'!$B$4:$AE$123,,G$11))</f>
        <v>3.9769503900558912E-4</v>
      </c>
      <c r="H29" s="41">
        <f>_xlfn.COVARIANCE.S(INDEX('Variance covariance Matrix'!$B$4:$AE$123,,$D29), INDEX('Variance covariance Matrix'!$B$4:$AE$123,,H$11))</f>
        <v>8.0024362607056493E-4</v>
      </c>
      <c r="I29" s="41">
        <f>_xlfn.COVARIANCE.S(INDEX('Variance covariance Matrix'!$B$4:$AE$123,,$D29), INDEX('Variance covariance Matrix'!$B$4:$AE$123,,I$11))</f>
        <v>2.3605915832688348E-4</v>
      </c>
      <c r="J29" s="41">
        <f>_xlfn.COVARIANCE.S(INDEX('Variance covariance Matrix'!$B$4:$AE$123,,$D29), INDEX('Variance covariance Matrix'!$B$4:$AE$123,,J$11))</f>
        <v>1.3601167708400487E-3</v>
      </c>
      <c r="K29" s="41">
        <f>_xlfn.COVARIANCE.S(INDEX('Variance covariance Matrix'!$B$4:$AE$123,,$D29), INDEX('Variance covariance Matrix'!$B$4:$AE$123,,K$11))</f>
        <v>8.2441632728454779E-4</v>
      </c>
      <c r="L29" s="41">
        <f>_xlfn.COVARIANCE.S(INDEX('Variance covariance Matrix'!$B$4:$AE$123,,$D29), INDEX('Variance covariance Matrix'!$B$4:$AE$123,,L$11))</f>
        <v>9.894583384917209E-4</v>
      </c>
      <c r="M29" s="41">
        <f>_xlfn.COVARIANCE.S(INDEX('Variance covariance Matrix'!$B$4:$AE$123,,$D29), INDEX('Variance covariance Matrix'!$B$4:$AE$123,,M$11))</f>
        <v>8.8446329553206284E-4</v>
      </c>
      <c r="N29" s="41">
        <f>_xlfn.COVARIANCE.S(INDEX('Variance covariance Matrix'!$B$4:$AE$123,,$D29), INDEX('Variance covariance Matrix'!$B$4:$AE$123,,N$11))</f>
        <v>1.0072207354513399E-3</v>
      </c>
      <c r="O29" s="41">
        <f>_xlfn.COVARIANCE.S(INDEX('Variance covariance Matrix'!$B$4:$AE$123,,$D29), INDEX('Variance covariance Matrix'!$B$4:$AE$123,,O$11))</f>
        <v>9.0266443745765467E-5</v>
      </c>
      <c r="P29" s="41">
        <f>_xlfn.COVARIANCE.S(INDEX('Variance covariance Matrix'!$B$4:$AE$123,,$D29), INDEX('Variance covariance Matrix'!$B$4:$AE$123,,P$11))</f>
        <v>1.2544390337310104E-3</v>
      </c>
      <c r="Q29" s="41">
        <f>_xlfn.COVARIANCE.S(INDEX('Variance covariance Matrix'!$B$4:$AE$123,,$D29), INDEX('Variance covariance Matrix'!$B$4:$AE$123,,Q$11))</f>
        <v>4.9034396225084364E-4</v>
      </c>
      <c r="R29" s="41">
        <f>_xlfn.COVARIANCE.S(INDEX('Variance covariance Matrix'!$B$4:$AE$123,,$D29), INDEX('Variance covariance Matrix'!$B$4:$AE$123,,R$11))</f>
        <v>6.2937565123590727E-4</v>
      </c>
      <c r="S29" s="41">
        <f>_xlfn.COVARIANCE.S(INDEX('Variance covariance Matrix'!$B$4:$AE$123,,$D29), INDEX('Variance covariance Matrix'!$B$4:$AE$123,,S$11))</f>
        <v>1.7646654261005328E-3</v>
      </c>
      <c r="T29" s="41">
        <f>_xlfn.COVARIANCE.S(INDEX('Variance covariance Matrix'!$B$4:$AE$123,,$D29), INDEX('Variance covariance Matrix'!$B$4:$AE$123,,T$11))</f>
        <v>7.9156844506880726E-5</v>
      </c>
      <c r="U29" s="41">
        <f>_xlfn.COVARIANCE.S(INDEX('Variance covariance Matrix'!$B$4:$AE$123,,$D29), INDEX('Variance covariance Matrix'!$B$4:$AE$123,,U$11))</f>
        <v>7.1253013593314859E-4</v>
      </c>
      <c r="V29" s="41">
        <f>_xlfn.COVARIANCE.S(INDEX('Variance covariance Matrix'!$B$4:$AE$123,,$D29), INDEX('Variance covariance Matrix'!$B$4:$AE$123,,V$11))</f>
        <v>5.8862177701898624E-3</v>
      </c>
      <c r="W29" s="41">
        <f>_xlfn.COVARIANCE.S(INDEX('Variance covariance Matrix'!$B$4:$AE$123,,$D29), INDEX('Variance covariance Matrix'!$B$4:$AE$123,,W$11))</f>
        <v>7.6005624892723327E-4</v>
      </c>
      <c r="X29" s="41">
        <f>_xlfn.COVARIANCE.S(INDEX('Variance covariance Matrix'!$B$4:$AE$123,,$D29), INDEX('Variance covariance Matrix'!$B$4:$AE$123,,X$11))</f>
        <v>1.175436235660848E-3</v>
      </c>
      <c r="Y29" s="41">
        <f>_xlfn.COVARIANCE.S(INDEX('Variance covariance Matrix'!$B$4:$AE$123,,$D29), INDEX('Variance covariance Matrix'!$B$4:$AE$123,,Y$11))</f>
        <v>1.2800590034456379E-3</v>
      </c>
      <c r="Z29" s="41">
        <f>_xlfn.COVARIANCE.S(INDEX('Variance covariance Matrix'!$B$4:$AE$123,,$D29), INDEX('Variance covariance Matrix'!$B$4:$AE$123,,Z$11))</f>
        <v>2.3031615220569165E-3</v>
      </c>
      <c r="AA29" s="41">
        <f>_xlfn.COVARIANCE.S(INDEX('Variance covariance Matrix'!$B$4:$AE$123,,$D29), INDEX('Variance covariance Matrix'!$B$4:$AE$123,,AA$11))</f>
        <v>1.3341442308684762E-3</v>
      </c>
      <c r="AB29" s="41">
        <f>_xlfn.COVARIANCE.S(INDEX('Variance covariance Matrix'!$B$4:$AE$123,,$D29), INDEX('Variance covariance Matrix'!$B$4:$AE$123,,AB$11))</f>
        <v>2.5343624767150763E-3</v>
      </c>
      <c r="AC29" s="41">
        <f>_xlfn.COVARIANCE.S(INDEX('Variance covariance Matrix'!$B$4:$AE$123,,$D29), INDEX('Variance covariance Matrix'!$B$4:$AE$123,,AC$11))</f>
        <v>5.9374256257705598E-4</v>
      </c>
      <c r="AD29" s="41">
        <f>_xlfn.COVARIANCE.S(INDEX('Variance covariance Matrix'!$B$4:$AE$123,,$D29), INDEX('Variance covariance Matrix'!$B$4:$AE$123,,AD$11))</f>
        <v>8.9574847786291485E-4</v>
      </c>
      <c r="AE29" s="41">
        <f>_xlfn.COVARIANCE.S(INDEX('Variance covariance Matrix'!$B$4:$AE$123,,$D29), INDEX('Variance covariance Matrix'!$B$4:$AE$123,,AE$11))</f>
        <v>-5.0912586124594358E-5</v>
      </c>
      <c r="AF29" s="41">
        <f>_xlfn.COVARIANCE.S(INDEX('Variance covariance Matrix'!$B$4:$AE$123,,$D29), INDEX('Variance covariance Matrix'!$B$4:$AE$123,,AF$11))</f>
        <v>4.2975187304991293E-4</v>
      </c>
      <c r="AG29" s="41">
        <f>_xlfn.COVARIANCE.S(INDEX('Variance covariance Matrix'!$B$4:$AE$123,,$D29), INDEX('Variance covariance Matrix'!$B$4:$AE$123,,AG$11))</f>
        <v>2.4825517146503077E-4</v>
      </c>
      <c r="AH29" s="41">
        <f>_xlfn.COVARIANCE.S(INDEX('Variance covariance Matrix'!$B$4:$AE$123,,$D29), INDEX('Variance covariance Matrix'!$B$4:$AE$123,,AH$11))</f>
        <v>8.3518533756904466E-4</v>
      </c>
      <c r="AJ29" s="11"/>
    </row>
    <row r="30" spans="3:36" x14ac:dyDescent="0.25">
      <c r="C30" s="30" t="str">
        <v xml:space="preserve">ROLLS-ROYCE HOLDINGS </v>
      </c>
      <c r="D30" s="48">
        <f t="shared" si="2"/>
        <v>19</v>
      </c>
      <c r="E30" s="41">
        <f>_xlfn.COVARIANCE.S(INDEX('Variance covariance Matrix'!$B$4:$AE$123,,$D30), INDEX('Variance covariance Matrix'!$B$4:$AE$123,,E$11))</f>
        <v>-8.255013719111338E-4</v>
      </c>
      <c r="F30" s="41">
        <f>_xlfn.COVARIANCE.S(INDEX('Variance covariance Matrix'!$B$4:$AE$123,,$D30), INDEX('Variance covariance Matrix'!$B$4:$AE$123,,F$11))</f>
        <v>2.1996702840944796E-3</v>
      </c>
      <c r="G30" s="41">
        <f>_xlfn.COVARIANCE.S(INDEX('Variance covariance Matrix'!$B$4:$AE$123,,$D30), INDEX('Variance covariance Matrix'!$B$4:$AE$123,,G$11))</f>
        <v>1.7359350156782557E-3</v>
      </c>
      <c r="H30" s="41">
        <f>_xlfn.COVARIANCE.S(INDEX('Variance covariance Matrix'!$B$4:$AE$123,,$D30), INDEX('Variance covariance Matrix'!$B$4:$AE$123,,H$11))</f>
        <v>2.9105794577617678E-4</v>
      </c>
      <c r="I30" s="41">
        <f>_xlfn.COVARIANCE.S(INDEX('Variance covariance Matrix'!$B$4:$AE$123,,$D30), INDEX('Variance covariance Matrix'!$B$4:$AE$123,,I$11))</f>
        <v>2.9374877546347864E-3</v>
      </c>
      <c r="J30" s="41">
        <f>_xlfn.COVARIANCE.S(INDEX('Variance covariance Matrix'!$B$4:$AE$123,,$D30), INDEX('Variance covariance Matrix'!$B$4:$AE$123,,J$11))</f>
        <v>4.4256592020901122E-3</v>
      </c>
      <c r="K30" s="41">
        <f>_xlfn.COVARIANCE.S(INDEX('Variance covariance Matrix'!$B$4:$AE$123,,$D30), INDEX('Variance covariance Matrix'!$B$4:$AE$123,,K$11))</f>
        <v>1.067824106120135E-3</v>
      </c>
      <c r="L30" s="41">
        <f>_xlfn.COVARIANCE.S(INDEX('Variance covariance Matrix'!$B$4:$AE$123,,$D30), INDEX('Variance covariance Matrix'!$B$4:$AE$123,,L$11))</f>
        <v>4.4164339888760539E-3</v>
      </c>
      <c r="M30" s="41">
        <f>_xlfn.COVARIANCE.S(INDEX('Variance covariance Matrix'!$B$4:$AE$123,,$D30), INDEX('Variance covariance Matrix'!$B$4:$AE$123,,M$11))</f>
        <v>5.6516298637125286E-3</v>
      </c>
      <c r="N30" s="41">
        <f>_xlfn.COVARIANCE.S(INDEX('Variance covariance Matrix'!$B$4:$AE$123,,$D30), INDEX('Variance covariance Matrix'!$B$4:$AE$123,,N$11))</f>
        <v>6.5578165700467053E-3</v>
      </c>
      <c r="O30" s="41">
        <f>_xlfn.COVARIANCE.S(INDEX('Variance covariance Matrix'!$B$4:$AE$123,,$D30), INDEX('Variance covariance Matrix'!$B$4:$AE$123,,O$11))</f>
        <v>2.3471208013806045E-4</v>
      </c>
      <c r="P30" s="41">
        <f>_xlfn.COVARIANCE.S(INDEX('Variance covariance Matrix'!$B$4:$AE$123,,$D30), INDEX('Variance covariance Matrix'!$B$4:$AE$123,,P$11))</f>
        <v>5.5633325411280276E-3</v>
      </c>
      <c r="Q30" s="41">
        <f>_xlfn.COVARIANCE.S(INDEX('Variance covariance Matrix'!$B$4:$AE$123,,$D30), INDEX('Variance covariance Matrix'!$B$4:$AE$123,,Q$11))</f>
        <v>3.4103896174121824E-3</v>
      </c>
      <c r="R30" s="41">
        <f>_xlfn.COVARIANCE.S(INDEX('Variance covariance Matrix'!$B$4:$AE$123,,$D30), INDEX('Variance covariance Matrix'!$B$4:$AE$123,,R$11))</f>
        <v>3.181369131896108E-3</v>
      </c>
      <c r="S30" s="41">
        <f>_xlfn.COVARIANCE.S(INDEX('Variance covariance Matrix'!$B$4:$AE$123,,$D30), INDEX('Variance covariance Matrix'!$B$4:$AE$123,,S$11))</f>
        <v>3.1823016099966836E-3</v>
      </c>
      <c r="T30" s="41">
        <f>_xlfn.COVARIANCE.S(INDEX('Variance covariance Matrix'!$B$4:$AE$123,,$D30), INDEX('Variance covariance Matrix'!$B$4:$AE$123,,T$11))</f>
        <v>1.3754788178583451E-3</v>
      </c>
      <c r="U30" s="41">
        <f>_xlfn.COVARIANCE.S(INDEX('Variance covariance Matrix'!$B$4:$AE$123,,$D30), INDEX('Variance covariance Matrix'!$B$4:$AE$123,,U$11))</f>
        <v>1.8144338954486378E-3</v>
      </c>
      <c r="V30" s="41">
        <f>_xlfn.COVARIANCE.S(INDEX('Variance covariance Matrix'!$B$4:$AE$123,,$D30), INDEX('Variance covariance Matrix'!$B$4:$AE$123,,V$11))</f>
        <v>7.6005624892723327E-4</v>
      </c>
      <c r="W30" s="41">
        <f>_xlfn.COVARIANCE.S(INDEX('Variance covariance Matrix'!$B$4:$AE$123,,$D30), INDEX('Variance covariance Matrix'!$B$4:$AE$123,,W$11))</f>
        <v>1.7796698170468007E-2</v>
      </c>
      <c r="X30" s="41">
        <f>_xlfn.COVARIANCE.S(INDEX('Variance covariance Matrix'!$B$4:$AE$123,,$D30), INDEX('Variance covariance Matrix'!$B$4:$AE$123,,X$11))</f>
        <v>1.7494308132138664E-3</v>
      </c>
      <c r="Y30" s="41">
        <f>_xlfn.COVARIANCE.S(INDEX('Variance covariance Matrix'!$B$4:$AE$123,,$D30), INDEX('Variance covariance Matrix'!$B$4:$AE$123,,Y$11))</f>
        <v>3.2234650129703089E-3</v>
      </c>
      <c r="Z30" s="41">
        <f>_xlfn.COVARIANCE.S(INDEX('Variance covariance Matrix'!$B$4:$AE$123,,$D30), INDEX('Variance covariance Matrix'!$B$4:$AE$123,,Z$11))</f>
        <v>4.2050424752076614E-3</v>
      </c>
      <c r="AA30" s="41">
        <f>_xlfn.COVARIANCE.S(INDEX('Variance covariance Matrix'!$B$4:$AE$123,,$D30), INDEX('Variance covariance Matrix'!$B$4:$AE$123,,AA$11))</f>
        <v>2.0835628649408825E-3</v>
      </c>
      <c r="AB30" s="41">
        <f>_xlfn.COVARIANCE.S(INDEX('Variance covariance Matrix'!$B$4:$AE$123,,$D30), INDEX('Variance covariance Matrix'!$B$4:$AE$123,,AB$11))</f>
        <v>4.8385815156091532E-3</v>
      </c>
      <c r="AC30" s="41">
        <f>_xlfn.COVARIANCE.S(INDEX('Variance covariance Matrix'!$B$4:$AE$123,,$D30), INDEX('Variance covariance Matrix'!$B$4:$AE$123,,AC$11))</f>
        <v>5.9579523872553258E-3</v>
      </c>
      <c r="AD30" s="41">
        <f>_xlfn.COVARIANCE.S(INDEX('Variance covariance Matrix'!$B$4:$AE$123,,$D30), INDEX('Variance covariance Matrix'!$B$4:$AE$123,,AD$11))</f>
        <v>1.9706179814889834E-3</v>
      </c>
      <c r="AE30" s="41">
        <f>_xlfn.COVARIANCE.S(INDEX('Variance covariance Matrix'!$B$4:$AE$123,,$D30), INDEX('Variance covariance Matrix'!$B$4:$AE$123,,AE$11))</f>
        <v>-1.7144403382992916E-5</v>
      </c>
      <c r="AF30" s="41">
        <f>_xlfn.COVARIANCE.S(INDEX('Variance covariance Matrix'!$B$4:$AE$123,,$D30), INDEX('Variance covariance Matrix'!$B$4:$AE$123,,AF$11))</f>
        <v>2.2263816786272285E-4</v>
      </c>
      <c r="AG30" s="41">
        <f>_xlfn.COVARIANCE.S(INDEX('Variance covariance Matrix'!$B$4:$AE$123,,$D30), INDEX('Variance covariance Matrix'!$B$4:$AE$123,,AG$11))</f>
        <v>2.2083245137442661E-3</v>
      </c>
      <c r="AH30" s="41">
        <f>_xlfn.COVARIANCE.S(INDEX('Variance covariance Matrix'!$B$4:$AE$123,,$D30), INDEX('Variance covariance Matrix'!$B$4:$AE$123,,AH$11))</f>
        <v>4.5483827439761143E-3</v>
      </c>
      <c r="AJ30" s="11"/>
    </row>
    <row r="31" spans="3:36" x14ac:dyDescent="0.25">
      <c r="C31" s="30" t="str">
        <v xml:space="preserve">SAINSBURY J </v>
      </c>
      <c r="D31" s="48">
        <f t="shared" si="2"/>
        <v>20</v>
      </c>
      <c r="E31" s="41">
        <f>_xlfn.COVARIANCE.S(INDEX('Variance covariance Matrix'!$B$4:$AE$123,,$D31), INDEX('Variance covariance Matrix'!$B$4:$AE$123,,E$11))</f>
        <v>-1.3483019638270907E-4</v>
      </c>
      <c r="F31" s="41">
        <f>_xlfn.COVARIANCE.S(INDEX('Variance covariance Matrix'!$B$4:$AE$123,,$D31), INDEX('Variance covariance Matrix'!$B$4:$AE$123,,F$11))</f>
        <v>1.3590265359002638E-3</v>
      </c>
      <c r="G31" s="41">
        <f>_xlfn.COVARIANCE.S(INDEX('Variance covariance Matrix'!$B$4:$AE$123,,$D31), INDEX('Variance covariance Matrix'!$B$4:$AE$123,,G$11))</f>
        <v>-1.6686737208718272E-4</v>
      </c>
      <c r="H31" s="41">
        <f>_xlfn.COVARIANCE.S(INDEX('Variance covariance Matrix'!$B$4:$AE$123,,$D31), INDEX('Variance covariance Matrix'!$B$4:$AE$123,,H$11))</f>
        <v>6.6859828239250658E-4</v>
      </c>
      <c r="I31" s="41">
        <f>_xlfn.COVARIANCE.S(INDEX('Variance covariance Matrix'!$B$4:$AE$123,,$D31), INDEX('Variance covariance Matrix'!$B$4:$AE$123,,I$11))</f>
        <v>1.9405751496960383E-3</v>
      </c>
      <c r="J31" s="41">
        <f>_xlfn.COVARIANCE.S(INDEX('Variance covariance Matrix'!$B$4:$AE$123,,$D31), INDEX('Variance covariance Matrix'!$B$4:$AE$123,,J$11))</f>
        <v>1.0794400564765716E-3</v>
      </c>
      <c r="K31" s="41">
        <f>_xlfn.COVARIANCE.S(INDEX('Variance covariance Matrix'!$B$4:$AE$123,,$D31), INDEX('Variance covariance Matrix'!$B$4:$AE$123,,K$11))</f>
        <v>1.9181026727847761E-3</v>
      </c>
      <c r="L31" s="41">
        <f>_xlfn.COVARIANCE.S(INDEX('Variance covariance Matrix'!$B$4:$AE$123,,$D31), INDEX('Variance covariance Matrix'!$B$4:$AE$123,,L$11))</f>
        <v>1.3763708171475367E-3</v>
      </c>
      <c r="M31" s="41">
        <f>_xlfn.COVARIANCE.S(INDEX('Variance covariance Matrix'!$B$4:$AE$123,,$D31), INDEX('Variance covariance Matrix'!$B$4:$AE$123,,M$11))</f>
        <v>1.8517122527928356E-3</v>
      </c>
      <c r="N31" s="41">
        <f>_xlfn.COVARIANCE.S(INDEX('Variance covariance Matrix'!$B$4:$AE$123,,$D31), INDEX('Variance covariance Matrix'!$B$4:$AE$123,,N$11))</f>
        <v>3.1804935988280544E-3</v>
      </c>
      <c r="O31" s="41">
        <f>_xlfn.COVARIANCE.S(INDEX('Variance covariance Matrix'!$B$4:$AE$123,,$D31), INDEX('Variance covariance Matrix'!$B$4:$AE$123,,O$11))</f>
        <v>9.4493496854083947E-4</v>
      </c>
      <c r="P31" s="41">
        <f>_xlfn.COVARIANCE.S(INDEX('Variance covariance Matrix'!$B$4:$AE$123,,$D31), INDEX('Variance covariance Matrix'!$B$4:$AE$123,,P$11))</f>
        <v>1.9167763808691806E-3</v>
      </c>
      <c r="Q31" s="41">
        <f>_xlfn.COVARIANCE.S(INDEX('Variance covariance Matrix'!$B$4:$AE$123,,$D31), INDEX('Variance covariance Matrix'!$B$4:$AE$123,,Q$11))</f>
        <v>1.8705075013092912E-3</v>
      </c>
      <c r="R31" s="41">
        <f>_xlfn.COVARIANCE.S(INDEX('Variance covariance Matrix'!$B$4:$AE$123,,$D31), INDEX('Variance covariance Matrix'!$B$4:$AE$123,,R$11))</f>
        <v>1.7047804984073477E-3</v>
      </c>
      <c r="S31" s="41">
        <f>_xlfn.COVARIANCE.S(INDEX('Variance covariance Matrix'!$B$4:$AE$123,,$D31), INDEX('Variance covariance Matrix'!$B$4:$AE$123,,S$11))</f>
        <v>1.3183109821102304E-3</v>
      </c>
      <c r="T31" s="41">
        <f>_xlfn.COVARIANCE.S(INDEX('Variance covariance Matrix'!$B$4:$AE$123,,$D31), INDEX('Variance covariance Matrix'!$B$4:$AE$123,,T$11))</f>
        <v>5.7109514795759071E-4</v>
      </c>
      <c r="U31" s="41">
        <f>_xlfn.COVARIANCE.S(INDEX('Variance covariance Matrix'!$B$4:$AE$123,,$D31), INDEX('Variance covariance Matrix'!$B$4:$AE$123,,U$11))</f>
        <v>1.4032930815360254E-3</v>
      </c>
      <c r="V31" s="41">
        <f>_xlfn.COVARIANCE.S(INDEX('Variance covariance Matrix'!$B$4:$AE$123,,$D31), INDEX('Variance covariance Matrix'!$B$4:$AE$123,,V$11))</f>
        <v>1.175436235660848E-3</v>
      </c>
      <c r="W31" s="41">
        <f>_xlfn.COVARIANCE.S(INDEX('Variance covariance Matrix'!$B$4:$AE$123,,$D31), INDEX('Variance covariance Matrix'!$B$4:$AE$123,,W$11))</f>
        <v>1.7494308132138664E-3</v>
      </c>
      <c r="X31" s="41">
        <f>_xlfn.COVARIANCE.S(INDEX('Variance covariance Matrix'!$B$4:$AE$123,,$D31), INDEX('Variance covariance Matrix'!$B$4:$AE$123,,X$11))</f>
        <v>5.4974736300540186E-3</v>
      </c>
      <c r="Y31" s="41">
        <f>_xlfn.COVARIANCE.S(INDEX('Variance covariance Matrix'!$B$4:$AE$123,,$D31), INDEX('Variance covariance Matrix'!$B$4:$AE$123,,Y$11))</f>
        <v>1.7304131603606946E-3</v>
      </c>
      <c r="Z31" s="41">
        <f>_xlfn.COVARIANCE.S(INDEX('Variance covariance Matrix'!$B$4:$AE$123,,$D31), INDEX('Variance covariance Matrix'!$B$4:$AE$123,,Z$11))</f>
        <v>8.8396327348067884E-4</v>
      </c>
      <c r="AA31" s="41">
        <f>_xlfn.COVARIANCE.S(INDEX('Variance covariance Matrix'!$B$4:$AE$123,,$D31), INDEX('Variance covariance Matrix'!$B$4:$AE$123,,AA$11))</f>
        <v>6.5631922342159572E-4</v>
      </c>
      <c r="AB31" s="41">
        <f>_xlfn.COVARIANCE.S(INDEX('Variance covariance Matrix'!$B$4:$AE$123,,$D31), INDEX('Variance covariance Matrix'!$B$4:$AE$123,,AB$11))</f>
        <v>1.8447359304543363E-3</v>
      </c>
      <c r="AC31" s="41">
        <f>_xlfn.COVARIANCE.S(INDEX('Variance covariance Matrix'!$B$4:$AE$123,,$D31), INDEX('Variance covariance Matrix'!$B$4:$AE$123,,AC$11))</f>
        <v>1.7998920149525836E-3</v>
      </c>
      <c r="AD31" s="41">
        <f>_xlfn.COVARIANCE.S(INDEX('Variance covariance Matrix'!$B$4:$AE$123,,$D31), INDEX('Variance covariance Matrix'!$B$4:$AE$123,,AD$11))</f>
        <v>2.423174012525231E-3</v>
      </c>
      <c r="AE31" s="41">
        <f>_xlfn.COVARIANCE.S(INDEX('Variance covariance Matrix'!$B$4:$AE$123,,$D31), INDEX('Variance covariance Matrix'!$B$4:$AE$123,,AE$11))</f>
        <v>2.2446190556567357E-5</v>
      </c>
      <c r="AF31" s="41">
        <f>_xlfn.COVARIANCE.S(INDEX('Variance covariance Matrix'!$B$4:$AE$123,,$D31), INDEX('Variance covariance Matrix'!$B$4:$AE$123,,AF$11))</f>
        <v>1.0469582629491351E-3</v>
      </c>
      <c r="AG31" s="41">
        <f>_xlfn.COVARIANCE.S(INDEX('Variance covariance Matrix'!$B$4:$AE$123,,$D31), INDEX('Variance covariance Matrix'!$B$4:$AE$123,,AG$11))</f>
        <v>8.1745637234094989E-4</v>
      </c>
      <c r="AH31" s="41">
        <f>_xlfn.COVARIANCE.S(INDEX('Variance covariance Matrix'!$B$4:$AE$123,,$D31), INDEX('Variance covariance Matrix'!$B$4:$AE$123,,AH$11))</f>
        <v>1.803911365944616E-3</v>
      </c>
      <c r="AJ31" s="11"/>
    </row>
    <row r="32" spans="3:36" x14ac:dyDescent="0.25">
      <c r="C32" s="30" t="str">
        <v xml:space="preserve">SCHRODERS </v>
      </c>
      <c r="D32" s="48">
        <f t="shared" si="2"/>
        <v>21</v>
      </c>
      <c r="E32" s="41">
        <f>_xlfn.COVARIANCE.S(INDEX('Variance covariance Matrix'!$B$4:$AE$123,,$D32), INDEX('Variance covariance Matrix'!$B$4:$AE$123,,E$11))</f>
        <v>2.8293946584095902E-4</v>
      </c>
      <c r="F32" s="41">
        <f>_xlfn.COVARIANCE.S(INDEX('Variance covariance Matrix'!$B$4:$AE$123,,$D32), INDEX('Variance covariance Matrix'!$B$4:$AE$123,,F$11))</f>
        <v>2.587958093778874E-3</v>
      </c>
      <c r="G32" s="41">
        <f>_xlfn.COVARIANCE.S(INDEX('Variance covariance Matrix'!$B$4:$AE$123,,$D32), INDEX('Variance covariance Matrix'!$B$4:$AE$123,,G$11))</f>
        <v>7.4551074440788647E-4</v>
      </c>
      <c r="H32" s="41">
        <f>_xlfn.COVARIANCE.S(INDEX('Variance covariance Matrix'!$B$4:$AE$123,,$D32), INDEX('Variance covariance Matrix'!$B$4:$AE$123,,H$11))</f>
        <v>6.6901307112447067E-4</v>
      </c>
      <c r="I32" s="41">
        <f>_xlfn.COVARIANCE.S(INDEX('Variance covariance Matrix'!$B$4:$AE$123,,$D32), INDEX('Variance covariance Matrix'!$B$4:$AE$123,,I$11))</f>
        <v>2.1210270974191757E-3</v>
      </c>
      <c r="J32" s="41">
        <f>_xlfn.COVARIANCE.S(INDEX('Variance covariance Matrix'!$B$4:$AE$123,,$D32), INDEX('Variance covariance Matrix'!$B$4:$AE$123,,J$11))</f>
        <v>1.8551685167453062E-3</v>
      </c>
      <c r="K32" s="41">
        <f>_xlfn.COVARIANCE.S(INDEX('Variance covariance Matrix'!$B$4:$AE$123,,$D32), INDEX('Variance covariance Matrix'!$B$4:$AE$123,,K$11))</f>
        <v>2.6866159764019591E-3</v>
      </c>
      <c r="L32" s="41">
        <f>_xlfn.COVARIANCE.S(INDEX('Variance covariance Matrix'!$B$4:$AE$123,,$D32), INDEX('Variance covariance Matrix'!$B$4:$AE$123,,L$11))</f>
        <v>3.5875382209146038E-3</v>
      </c>
      <c r="M32" s="41">
        <f>_xlfn.COVARIANCE.S(INDEX('Variance covariance Matrix'!$B$4:$AE$123,,$D32), INDEX('Variance covariance Matrix'!$B$4:$AE$123,,M$11))</f>
        <v>3.266039058179768E-3</v>
      </c>
      <c r="N32" s="41">
        <f>_xlfn.COVARIANCE.S(INDEX('Variance covariance Matrix'!$B$4:$AE$123,,$D32), INDEX('Variance covariance Matrix'!$B$4:$AE$123,,N$11))</f>
        <v>3.7443799787782602E-3</v>
      </c>
      <c r="O32" s="41">
        <f>_xlfn.COVARIANCE.S(INDEX('Variance covariance Matrix'!$B$4:$AE$123,,$D32), INDEX('Variance covariance Matrix'!$B$4:$AE$123,,O$11))</f>
        <v>3.5886117326222616E-4</v>
      </c>
      <c r="P32" s="41">
        <f>_xlfn.COVARIANCE.S(INDEX('Variance covariance Matrix'!$B$4:$AE$123,,$D32), INDEX('Variance covariance Matrix'!$B$4:$AE$123,,P$11))</f>
        <v>3.5084451983998493E-3</v>
      </c>
      <c r="Q32" s="41">
        <f>_xlfn.COVARIANCE.S(INDEX('Variance covariance Matrix'!$B$4:$AE$123,,$D32), INDEX('Variance covariance Matrix'!$B$4:$AE$123,,Q$11))</f>
        <v>3.0065001343420384E-3</v>
      </c>
      <c r="R32" s="41">
        <f>_xlfn.COVARIANCE.S(INDEX('Variance covariance Matrix'!$B$4:$AE$123,,$D32), INDEX('Variance covariance Matrix'!$B$4:$AE$123,,R$11))</f>
        <v>3.8476791133394486E-3</v>
      </c>
      <c r="S32" s="41">
        <f>_xlfn.COVARIANCE.S(INDEX('Variance covariance Matrix'!$B$4:$AE$123,,$D32), INDEX('Variance covariance Matrix'!$B$4:$AE$123,,S$11))</f>
        <v>3.5373863107119115E-3</v>
      </c>
      <c r="T32" s="41">
        <f>_xlfn.COVARIANCE.S(INDEX('Variance covariance Matrix'!$B$4:$AE$123,,$D32), INDEX('Variance covariance Matrix'!$B$4:$AE$123,,T$11))</f>
        <v>1.4404149228594641E-3</v>
      </c>
      <c r="U32" s="41">
        <f>_xlfn.COVARIANCE.S(INDEX('Variance covariance Matrix'!$B$4:$AE$123,,$D32), INDEX('Variance covariance Matrix'!$B$4:$AE$123,,U$11))</f>
        <v>2.582003549320192E-3</v>
      </c>
      <c r="V32" s="41">
        <f>_xlfn.COVARIANCE.S(INDEX('Variance covariance Matrix'!$B$4:$AE$123,,$D32), INDEX('Variance covariance Matrix'!$B$4:$AE$123,,V$11))</f>
        <v>1.2800590034456379E-3</v>
      </c>
      <c r="W32" s="41">
        <f>_xlfn.COVARIANCE.S(INDEX('Variance covariance Matrix'!$B$4:$AE$123,,$D32), INDEX('Variance covariance Matrix'!$B$4:$AE$123,,W$11))</f>
        <v>3.2234650129703089E-3</v>
      </c>
      <c r="X32" s="41">
        <f>_xlfn.COVARIANCE.S(INDEX('Variance covariance Matrix'!$B$4:$AE$123,,$D32), INDEX('Variance covariance Matrix'!$B$4:$AE$123,,X$11))</f>
        <v>1.7304131603606946E-3</v>
      </c>
      <c r="Y32" s="41">
        <f>_xlfn.COVARIANCE.S(INDEX('Variance covariance Matrix'!$B$4:$AE$123,,$D32), INDEX('Variance covariance Matrix'!$B$4:$AE$123,,Y$11))</f>
        <v>4.6149318883430667E-3</v>
      </c>
      <c r="Z32" s="41">
        <f>_xlfn.COVARIANCE.S(INDEX('Variance covariance Matrix'!$B$4:$AE$123,,$D32), INDEX('Variance covariance Matrix'!$B$4:$AE$123,,Z$11))</f>
        <v>1.091213806758605E-3</v>
      </c>
      <c r="AA32" s="41">
        <f>_xlfn.COVARIANCE.S(INDEX('Variance covariance Matrix'!$B$4:$AE$123,,$D32), INDEX('Variance covariance Matrix'!$B$4:$AE$123,,AA$11))</f>
        <v>1.4072146174981836E-3</v>
      </c>
      <c r="AB32" s="41">
        <f>_xlfn.COVARIANCE.S(INDEX('Variance covariance Matrix'!$B$4:$AE$123,,$D32), INDEX('Variance covariance Matrix'!$B$4:$AE$123,,AB$11))</f>
        <v>2.8070299559454638E-3</v>
      </c>
      <c r="AC32" s="41">
        <f>_xlfn.COVARIANCE.S(INDEX('Variance covariance Matrix'!$B$4:$AE$123,,$D32), INDEX('Variance covariance Matrix'!$B$4:$AE$123,,AC$11))</f>
        <v>4.7510170763959397E-3</v>
      </c>
      <c r="AD32" s="41">
        <f>_xlfn.COVARIANCE.S(INDEX('Variance covariance Matrix'!$B$4:$AE$123,,$D32), INDEX('Variance covariance Matrix'!$B$4:$AE$123,,AD$11))</f>
        <v>1.6876118622554781E-3</v>
      </c>
      <c r="AE32" s="41">
        <f>_xlfn.COVARIANCE.S(INDEX('Variance covariance Matrix'!$B$4:$AE$123,,$D32), INDEX('Variance covariance Matrix'!$B$4:$AE$123,,AE$11))</f>
        <v>5.0057156541181026E-4</v>
      </c>
      <c r="AF32" s="41">
        <f>_xlfn.COVARIANCE.S(INDEX('Variance covariance Matrix'!$B$4:$AE$123,,$D32), INDEX('Variance covariance Matrix'!$B$4:$AE$123,,AF$11))</f>
        <v>8.6115143090221625E-4</v>
      </c>
      <c r="AG32" s="41">
        <f>_xlfn.COVARIANCE.S(INDEX('Variance covariance Matrix'!$B$4:$AE$123,,$D32), INDEX('Variance covariance Matrix'!$B$4:$AE$123,,AG$11))</f>
        <v>2.03763333810236E-3</v>
      </c>
      <c r="AH32" s="41">
        <f>_xlfn.COVARIANCE.S(INDEX('Variance covariance Matrix'!$B$4:$AE$123,,$D32), INDEX('Variance covariance Matrix'!$B$4:$AE$123,,AH$11))</f>
        <v>2.6769588406887345E-3</v>
      </c>
      <c r="AJ32" s="11"/>
    </row>
    <row r="33" spans="3:67" x14ac:dyDescent="0.25">
      <c r="C33" s="30" t="str">
        <v>SHELL</v>
      </c>
      <c r="D33" s="48">
        <f t="shared" si="2"/>
        <v>22</v>
      </c>
      <c r="E33" s="41">
        <f>_xlfn.COVARIANCE.S(INDEX('Variance covariance Matrix'!$B$4:$AE$123,,$D33), INDEX('Variance covariance Matrix'!$B$4:$AE$123,,E$11))</f>
        <v>4.4035642317031339E-4</v>
      </c>
      <c r="F33" s="41">
        <f>_xlfn.COVARIANCE.S(INDEX('Variance covariance Matrix'!$B$4:$AE$123,,$D33), INDEX('Variance covariance Matrix'!$B$4:$AE$123,,F$11))</f>
        <v>1.8732304938805684E-3</v>
      </c>
      <c r="G33" s="41">
        <f>_xlfn.COVARIANCE.S(INDEX('Variance covariance Matrix'!$B$4:$AE$123,,$D33), INDEX('Variance covariance Matrix'!$B$4:$AE$123,,G$11))</f>
        <v>1.5223961846313402E-3</v>
      </c>
      <c r="H33" s="41">
        <f>_xlfn.COVARIANCE.S(INDEX('Variance covariance Matrix'!$B$4:$AE$123,,$D33), INDEX('Variance covariance Matrix'!$B$4:$AE$123,,H$11))</f>
        <v>1.5658430183816293E-3</v>
      </c>
      <c r="I33" s="41">
        <f>_xlfn.COVARIANCE.S(INDEX('Variance covariance Matrix'!$B$4:$AE$123,,$D33), INDEX('Variance covariance Matrix'!$B$4:$AE$123,,I$11))</f>
        <v>1.5522410167788359E-3</v>
      </c>
      <c r="J33" s="41">
        <f>_xlfn.COVARIANCE.S(INDEX('Variance covariance Matrix'!$B$4:$AE$123,,$D33), INDEX('Variance covariance Matrix'!$B$4:$AE$123,,J$11))</f>
        <v>2.0105392808494947E-3</v>
      </c>
      <c r="K33" s="41">
        <f>_xlfn.COVARIANCE.S(INDEX('Variance covariance Matrix'!$B$4:$AE$123,,$D33), INDEX('Variance covariance Matrix'!$B$4:$AE$123,,K$11))</f>
        <v>-3.1466316909934526E-5</v>
      </c>
      <c r="L33" s="41">
        <f>_xlfn.COVARIANCE.S(INDEX('Variance covariance Matrix'!$B$4:$AE$123,,$D33), INDEX('Variance covariance Matrix'!$B$4:$AE$123,,L$11))</f>
        <v>1.729343186827245E-3</v>
      </c>
      <c r="M33" s="41">
        <f>_xlfn.COVARIANCE.S(INDEX('Variance covariance Matrix'!$B$4:$AE$123,,$D33), INDEX('Variance covariance Matrix'!$B$4:$AE$123,,M$11))</f>
        <v>1.9520866869692888E-3</v>
      </c>
      <c r="N33" s="41">
        <f>_xlfn.COVARIANCE.S(INDEX('Variance covariance Matrix'!$B$4:$AE$123,,$D33), INDEX('Variance covariance Matrix'!$B$4:$AE$123,,N$11))</f>
        <v>1.8167694369728238E-3</v>
      </c>
      <c r="O33" s="41">
        <f>_xlfn.COVARIANCE.S(INDEX('Variance covariance Matrix'!$B$4:$AE$123,,$D33), INDEX('Variance covariance Matrix'!$B$4:$AE$123,,O$11))</f>
        <v>8.7781980516102887E-5</v>
      </c>
      <c r="P33" s="41">
        <f>_xlfn.COVARIANCE.S(INDEX('Variance covariance Matrix'!$B$4:$AE$123,,$D33), INDEX('Variance covariance Matrix'!$B$4:$AE$123,,P$11))</f>
        <v>1.9375278160900795E-3</v>
      </c>
      <c r="Q33" s="41">
        <f>_xlfn.COVARIANCE.S(INDEX('Variance covariance Matrix'!$B$4:$AE$123,,$D33), INDEX('Variance covariance Matrix'!$B$4:$AE$123,,Q$11))</f>
        <v>1.1537018185544263E-3</v>
      </c>
      <c r="R33" s="41">
        <f>_xlfn.COVARIANCE.S(INDEX('Variance covariance Matrix'!$B$4:$AE$123,,$D33), INDEX('Variance covariance Matrix'!$B$4:$AE$123,,R$11))</f>
        <v>-2.9346018918377216E-4</v>
      </c>
      <c r="S33" s="41">
        <f>_xlfn.COVARIANCE.S(INDEX('Variance covariance Matrix'!$B$4:$AE$123,,$D33), INDEX('Variance covariance Matrix'!$B$4:$AE$123,,S$11))</f>
        <v>1.507373131333352E-3</v>
      </c>
      <c r="T33" s="41">
        <f>_xlfn.COVARIANCE.S(INDEX('Variance covariance Matrix'!$B$4:$AE$123,,$D33), INDEX('Variance covariance Matrix'!$B$4:$AE$123,,T$11))</f>
        <v>-3.2555047843906516E-6</v>
      </c>
      <c r="U33" s="41">
        <f>_xlfn.COVARIANCE.S(INDEX('Variance covariance Matrix'!$B$4:$AE$123,,$D33), INDEX('Variance covariance Matrix'!$B$4:$AE$123,,U$11))</f>
        <v>-2.6985277542614734E-4</v>
      </c>
      <c r="V33" s="41">
        <f>_xlfn.COVARIANCE.S(INDEX('Variance covariance Matrix'!$B$4:$AE$123,,$D33), INDEX('Variance covariance Matrix'!$B$4:$AE$123,,V$11))</f>
        <v>2.3031615220569165E-3</v>
      </c>
      <c r="W33" s="41">
        <f>_xlfn.COVARIANCE.S(INDEX('Variance covariance Matrix'!$B$4:$AE$123,,$D33), INDEX('Variance covariance Matrix'!$B$4:$AE$123,,W$11))</f>
        <v>4.2050424752076614E-3</v>
      </c>
      <c r="X33" s="41">
        <f>_xlfn.COVARIANCE.S(INDEX('Variance covariance Matrix'!$B$4:$AE$123,,$D33), INDEX('Variance covariance Matrix'!$B$4:$AE$123,,X$11))</f>
        <v>8.8396327348067884E-4</v>
      </c>
      <c r="Y33" s="41">
        <f>_xlfn.COVARIANCE.S(INDEX('Variance covariance Matrix'!$B$4:$AE$123,,$D33), INDEX('Variance covariance Matrix'!$B$4:$AE$123,,Y$11))</f>
        <v>1.091213806758605E-3</v>
      </c>
      <c r="Z33" s="41">
        <f>_xlfn.COVARIANCE.S(INDEX('Variance covariance Matrix'!$B$4:$AE$123,,$D33), INDEX('Variance covariance Matrix'!$B$4:$AE$123,,Z$11))</f>
        <v>4.6565611702419464E-3</v>
      </c>
      <c r="AA33" s="41">
        <f>_xlfn.COVARIANCE.S(INDEX('Variance covariance Matrix'!$B$4:$AE$123,,$D33), INDEX('Variance covariance Matrix'!$B$4:$AE$123,,AA$11))</f>
        <v>1.0644084819832606E-3</v>
      </c>
      <c r="AB33" s="41">
        <f>_xlfn.COVARIANCE.S(INDEX('Variance covariance Matrix'!$B$4:$AE$123,,$D33), INDEX('Variance covariance Matrix'!$B$4:$AE$123,,AB$11))</f>
        <v>3.414524843713396E-3</v>
      </c>
      <c r="AC33" s="41">
        <f>_xlfn.COVARIANCE.S(INDEX('Variance covariance Matrix'!$B$4:$AE$123,,$D33), INDEX('Variance covariance Matrix'!$B$4:$AE$123,,AC$11))</f>
        <v>8.8370921596694018E-4</v>
      </c>
      <c r="AD33" s="41">
        <f>_xlfn.COVARIANCE.S(INDEX('Variance covariance Matrix'!$B$4:$AE$123,,$D33), INDEX('Variance covariance Matrix'!$B$4:$AE$123,,AD$11))</f>
        <v>1.3783046656177739E-3</v>
      </c>
      <c r="AE33" s="41">
        <f>_xlfn.COVARIANCE.S(INDEX('Variance covariance Matrix'!$B$4:$AE$123,,$D33), INDEX('Variance covariance Matrix'!$B$4:$AE$123,,AE$11))</f>
        <v>3.267741181878929E-4</v>
      </c>
      <c r="AF33" s="41">
        <f>_xlfn.COVARIANCE.S(INDEX('Variance covariance Matrix'!$B$4:$AE$123,,$D33), INDEX('Variance covariance Matrix'!$B$4:$AE$123,,AF$11))</f>
        <v>1.5860780902217969E-4</v>
      </c>
      <c r="AG33" s="41">
        <f>_xlfn.COVARIANCE.S(INDEX('Variance covariance Matrix'!$B$4:$AE$123,,$D33), INDEX('Variance covariance Matrix'!$B$4:$AE$123,,AG$11))</f>
        <v>1.7215969923101316E-3</v>
      </c>
      <c r="AH33" s="41">
        <f>_xlfn.COVARIANCE.S(INDEX('Variance covariance Matrix'!$B$4:$AE$123,,$D33), INDEX('Variance covariance Matrix'!$B$4:$AE$123,,AH$11))</f>
        <v>2.1721847966035268E-3</v>
      </c>
      <c r="AJ33" s="11"/>
    </row>
    <row r="34" spans="3:67" x14ac:dyDescent="0.25">
      <c r="C34" s="30" t="str">
        <v xml:space="preserve">SMITHS GROUP </v>
      </c>
      <c r="D34" s="48">
        <f t="shared" si="2"/>
        <v>23</v>
      </c>
      <c r="E34" s="41">
        <f>_xlfn.COVARIANCE.S(INDEX('Variance covariance Matrix'!$B$4:$AE$123,,$D34), INDEX('Variance covariance Matrix'!$B$4:$AE$123,,E$11))</f>
        <v>1.0711929690729442E-4</v>
      </c>
      <c r="F34" s="41">
        <f>_xlfn.COVARIANCE.S(INDEX('Variance covariance Matrix'!$B$4:$AE$123,,$D34), INDEX('Variance covariance Matrix'!$B$4:$AE$123,,F$11))</f>
        <v>1.3222489620915677E-3</v>
      </c>
      <c r="G34" s="41">
        <f>_xlfn.COVARIANCE.S(INDEX('Variance covariance Matrix'!$B$4:$AE$123,,$D34), INDEX('Variance covariance Matrix'!$B$4:$AE$123,,G$11))</f>
        <v>1.0201073770421264E-3</v>
      </c>
      <c r="H34" s="41">
        <f>_xlfn.COVARIANCE.S(INDEX('Variance covariance Matrix'!$B$4:$AE$123,,$D34), INDEX('Variance covariance Matrix'!$B$4:$AE$123,,H$11))</f>
        <v>7.2912369157050229E-4</v>
      </c>
      <c r="I34" s="41">
        <f>_xlfn.COVARIANCE.S(INDEX('Variance covariance Matrix'!$B$4:$AE$123,,$D34), INDEX('Variance covariance Matrix'!$B$4:$AE$123,,I$11))</f>
        <v>9.8165870959512165E-4</v>
      </c>
      <c r="J34" s="41">
        <f>_xlfn.COVARIANCE.S(INDEX('Variance covariance Matrix'!$B$4:$AE$123,,$D34), INDEX('Variance covariance Matrix'!$B$4:$AE$123,,J$11))</f>
        <v>1.3706403401395142E-3</v>
      </c>
      <c r="K34" s="41">
        <f>_xlfn.COVARIANCE.S(INDEX('Variance covariance Matrix'!$B$4:$AE$123,,$D34), INDEX('Variance covariance Matrix'!$B$4:$AE$123,,K$11))</f>
        <v>2.041192333895592E-3</v>
      </c>
      <c r="L34" s="41">
        <f>_xlfn.COVARIANCE.S(INDEX('Variance covariance Matrix'!$B$4:$AE$123,,$D34), INDEX('Variance covariance Matrix'!$B$4:$AE$123,,L$11))</f>
        <v>1.5928687890928541E-3</v>
      </c>
      <c r="M34" s="41">
        <f>_xlfn.COVARIANCE.S(INDEX('Variance covariance Matrix'!$B$4:$AE$123,,$D34), INDEX('Variance covariance Matrix'!$B$4:$AE$123,,M$11))</f>
        <v>1.8092556579298246E-3</v>
      </c>
      <c r="N34" s="41">
        <f>_xlfn.COVARIANCE.S(INDEX('Variance covariance Matrix'!$B$4:$AE$123,,$D34), INDEX('Variance covariance Matrix'!$B$4:$AE$123,,N$11))</f>
        <v>2.1605298141597513E-3</v>
      </c>
      <c r="O34" s="41">
        <f>_xlfn.COVARIANCE.S(INDEX('Variance covariance Matrix'!$B$4:$AE$123,,$D34), INDEX('Variance covariance Matrix'!$B$4:$AE$123,,O$11))</f>
        <v>3.6944099288774079E-4</v>
      </c>
      <c r="P34" s="41">
        <f>_xlfn.COVARIANCE.S(INDEX('Variance covariance Matrix'!$B$4:$AE$123,,$D34), INDEX('Variance covariance Matrix'!$B$4:$AE$123,,P$11))</f>
        <v>1.6929795947134821E-3</v>
      </c>
      <c r="Q34" s="41">
        <f>_xlfn.COVARIANCE.S(INDEX('Variance covariance Matrix'!$B$4:$AE$123,,$D34), INDEX('Variance covariance Matrix'!$B$4:$AE$123,,Q$11))</f>
        <v>1.787125517662783E-3</v>
      </c>
      <c r="R34" s="41">
        <f>_xlfn.COVARIANCE.S(INDEX('Variance covariance Matrix'!$B$4:$AE$123,,$D34), INDEX('Variance covariance Matrix'!$B$4:$AE$123,,R$11))</f>
        <v>1.9596861499971011E-3</v>
      </c>
      <c r="S34" s="41">
        <f>_xlfn.COVARIANCE.S(INDEX('Variance covariance Matrix'!$B$4:$AE$123,,$D34), INDEX('Variance covariance Matrix'!$B$4:$AE$123,,S$11))</f>
        <v>1.4531231191878221E-3</v>
      </c>
      <c r="T34" s="41">
        <f>_xlfn.COVARIANCE.S(INDEX('Variance covariance Matrix'!$B$4:$AE$123,,$D34), INDEX('Variance covariance Matrix'!$B$4:$AE$123,,T$11))</f>
        <v>1.1099526470352455E-3</v>
      </c>
      <c r="U34" s="41">
        <f>_xlfn.COVARIANCE.S(INDEX('Variance covariance Matrix'!$B$4:$AE$123,,$D34), INDEX('Variance covariance Matrix'!$B$4:$AE$123,,U$11))</f>
        <v>1.6076142044460647E-3</v>
      </c>
      <c r="V34" s="41">
        <f>_xlfn.COVARIANCE.S(INDEX('Variance covariance Matrix'!$B$4:$AE$123,,$D34), INDEX('Variance covariance Matrix'!$B$4:$AE$123,,V$11))</f>
        <v>1.3341442308684762E-3</v>
      </c>
      <c r="W34" s="41">
        <f>_xlfn.COVARIANCE.S(INDEX('Variance covariance Matrix'!$B$4:$AE$123,,$D34), INDEX('Variance covariance Matrix'!$B$4:$AE$123,,W$11))</f>
        <v>2.0835628649408825E-3</v>
      </c>
      <c r="X34" s="41">
        <f>_xlfn.COVARIANCE.S(INDEX('Variance covariance Matrix'!$B$4:$AE$123,,$D34), INDEX('Variance covariance Matrix'!$B$4:$AE$123,,X$11))</f>
        <v>6.5631922342159572E-4</v>
      </c>
      <c r="Y34" s="41">
        <f>_xlfn.COVARIANCE.S(INDEX('Variance covariance Matrix'!$B$4:$AE$123,,$D34), INDEX('Variance covariance Matrix'!$B$4:$AE$123,,Y$11))</f>
        <v>1.4072146174981836E-3</v>
      </c>
      <c r="Z34" s="41">
        <f>_xlfn.COVARIANCE.S(INDEX('Variance covariance Matrix'!$B$4:$AE$123,,$D34), INDEX('Variance covariance Matrix'!$B$4:$AE$123,,Z$11))</f>
        <v>1.0644084819832606E-3</v>
      </c>
      <c r="AA34" s="41">
        <f>_xlfn.COVARIANCE.S(INDEX('Variance covariance Matrix'!$B$4:$AE$123,,$D34), INDEX('Variance covariance Matrix'!$B$4:$AE$123,,AA$11))</f>
        <v>2.7302579377942245E-3</v>
      </c>
      <c r="AB34" s="41">
        <f>_xlfn.COVARIANCE.S(INDEX('Variance covariance Matrix'!$B$4:$AE$123,,$D34), INDEX('Variance covariance Matrix'!$B$4:$AE$123,,AB$11))</f>
        <v>1.6308487350639314E-3</v>
      </c>
      <c r="AC34" s="41">
        <f>_xlfn.COVARIANCE.S(INDEX('Variance covariance Matrix'!$B$4:$AE$123,,$D34), INDEX('Variance covariance Matrix'!$B$4:$AE$123,,AC$11))</f>
        <v>2.2610288654656059E-3</v>
      </c>
      <c r="AD34" s="41">
        <f>_xlfn.COVARIANCE.S(INDEX('Variance covariance Matrix'!$B$4:$AE$123,,$D34), INDEX('Variance covariance Matrix'!$B$4:$AE$123,,AD$11))</f>
        <v>6.9802912432055338E-4</v>
      </c>
      <c r="AE34" s="41">
        <f>_xlfn.COVARIANCE.S(INDEX('Variance covariance Matrix'!$B$4:$AE$123,,$D34), INDEX('Variance covariance Matrix'!$B$4:$AE$123,,AE$11))</f>
        <v>5.2791263614921518E-4</v>
      </c>
      <c r="AF34" s="41">
        <f>_xlfn.COVARIANCE.S(INDEX('Variance covariance Matrix'!$B$4:$AE$123,,$D34), INDEX('Variance covariance Matrix'!$B$4:$AE$123,,AF$11))</f>
        <v>2.9265208172182762E-4</v>
      </c>
      <c r="AG34" s="41">
        <f>_xlfn.COVARIANCE.S(INDEX('Variance covariance Matrix'!$B$4:$AE$123,,$D34), INDEX('Variance covariance Matrix'!$B$4:$AE$123,,AG$11))</f>
        <v>1.134382817486339E-3</v>
      </c>
      <c r="AH34" s="41">
        <f>_xlfn.COVARIANCE.S(INDEX('Variance covariance Matrix'!$B$4:$AE$123,,$D34), INDEX('Variance covariance Matrix'!$B$4:$AE$123,,AH$11))</f>
        <v>1.3814799450232106E-3</v>
      </c>
      <c r="AJ34" s="11"/>
    </row>
    <row r="35" spans="3:67" x14ac:dyDescent="0.25">
      <c r="C35" s="30" t="str">
        <v xml:space="preserve">STANDARD CHARTERED </v>
      </c>
      <c r="D35" s="48">
        <f t="shared" si="2"/>
        <v>24</v>
      </c>
      <c r="E35" s="41">
        <f>_xlfn.COVARIANCE.S(INDEX('Variance covariance Matrix'!$B$4:$AE$123,,$D35), INDEX('Variance covariance Matrix'!$B$4:$AE$123,,E$11))</f>
        <v>-1.735652933689575E-4</v>
      </c>
      <c r="F35" s="41">
        <f>_xlfn.COVARIANCE.S(INDEX('Variance covariance Matrix'!$B$4:$AE$123,,$D35), INDEX('Variance covariance Matrix'!$B$4:$AE$123,,F$11))</f>
        <v>2.8975444509269544E-3</v>
      </c>
      <c r="G35" s="41">
        <f>_xlfn.COVARIANCE.S(INDEX('Variance covariance Matrix'!$B$4:$AE$123,,$D35), INDEX('Variance covariance Matrix'!$B$4:$AE$123,,G$11))</f>
        <v>6.3309589556375138E-4</v>
      </c>
      <c r="H35" s="41">
        <f>_xlfn.COVARIANCE.S(INDEX('Variance covariance Matrix'!$B$4:$AE$123,,$D35), INDEX('Variance covariance Matrix'!$B$4:$AE$123,,H$11))</f>
        <v>1.1264811433317964E-3</v>
      </c>
      <c r="I35" s="41">
        <f>_xlfn.COVARIANCE.S(INDEX('Variance covariance Matrix'!$B$4:$AE$123,,$D35), INDEX('Variance covariance Matrix'!$B$4:$AE$123,,I$11))</f>
        <v>2.0678454495361249E-3</v>
      </c>
      <c r="J35" s="41">
        <f>_xlfn.COVARIANCE.S(INDEX('Variance covariance Matrix'!$B$4:$AE$123,,$D35), INDEX('Variance covariance Matrix'!$B$4:$AE$123,,J$11))</f>
        <v>2.5477390790569028E-3</v>
      </c>
      <c r="K35" s="41">
        <f>_xlfn.COVARIANCE.S(INDEX('Variance covariance Matrix'!$B$4:$AE$123,,$D35), INDEX('Variance covariance Matrix'!$B$4:$AE$123,,K$11))</f>
        <v>2.0940746256972406E-3</v>
      </c>
      <c r="L35" s="41">
        <f>_xlfn.COVARIANCE.S(INDEX('Variance covariance Matrix'!$B$4:$AE$123,,$D35), INDEX('Variance covariance Matrix'!$B$4:$AE$123,,L$11))</f>
        <v>2.8201909764370365E-3</v>
      </c>
      <c r="M35" s="41">
        <f>_xlfn.COVARIANCE.S(INDEX('Variance covariance Matrix'!$B$4:$AE$123,,$D35), INDEX('Variance covariance Matrix'!$B$4:$AE$123,,M$11))</f>
        <v>3.6865326169246435E-3</v>
      </c>
      <c r="N35" s="41">
        <f>_xlfn.COVARIANCE.S(INDEX('Variance covariance Matrix'!$B$4:$AE$123,,$D35), INDEX('Variance covariance Matrix'!$B$4:$AE$123,,N$11))</f>
        <v>3.328175534510995E-3</v>
      </c>
      <c r="O35" s="41">
        <f>_xlfn.COVARIANCE.S(INDEX('Variance covariance Matrix'!$B$4:$AE$123,,$D35), INDEX('Variance covariance Matrix'!$B$4:$AE$123,,O$11))</f>
        <v>-3.2826701474837026E-4</v>
      </c>
      <c r="P35" s="41">
        <f>_xlfn.COVARIANCE.S(INDEX('Variance covariance Matrix'!$B$4:$AE$123,,$D35), INDEX('Variance covariance Matrix'!$B$4:$AE$123,,P$11))</f>
        <v>3.8982063021894818E-3</v>
      </c>
      <c r="Q35" s="41">
        <f>_xlfn.COVARIANCE.S(INDEX('Variance covariance Matrix'!$B$4:$AE$123,,$D35), INDEX('Variance covariance Matrix'!$B$4:$AE$123,,Q$11))</f>
        <v>1.1859776312286756E-3</v>
      </c>
      <c r="R35" s="41">
        <f>_xlfn.COVARIANCE.S(INDEX('Variance covariance Matrix'!$B$4:$AE$123,,$D35), INDEX('Variance covariance Matrix'!$B$4:$AE$123,,R$11))</f>
        <v>1.3434234833112472E-3</v>
      </c>
      <c r="S35" s="41">
        <f>_xlfn.COVARIANCE.S(INDEX('Variance covariance Matrix'!$B$4:$AE$123,,$D35), INDEX('Variance covariance Matrix'!$B$4:$AE$123,,S$11))</f>
        <v>3.7765033493135317E-3</v>
      </c>
      <c r="T35" s="41">
        <f>_xlfn.COVARIANCE.S(INDEX('Variance covariance Matrix'!$B$4:$AE$123,,$D35), INDEX('Variance covariance Matrix'!$B$4:$AE$123,,T$11))</f>
        <v>4.7020177575214498E-4</v>
      </c>
      <c r="U35" s="41">
        <f>_xlfn.COVARIANCE.S(INDEX('Variance covariance Matrix'!$B$4:$AE$123,,$D35), INDEX('Variance covariance Matrix'!$B$4:$AE$123,,U$11))</f>
        <v>7.3372051345735941E-4</v>
      </c>
      <c r="V35" s="41">
        <f>_xlfn.COVARIANCE.S(INDEX('Variance covariance Matrix'!$B$4:$AE$123,,$D35), INDEX('Variance covariance Matrix'!$B$4:$AE$123,,V$11))</f>
        <v>2.5343624767150763E-3</v>
      </c>
      <c r="W35" s="41">
        <f>_xlfn.COVARIANCE.S(INDEX('Variance covariance Matrix'!$B$4:$AE$123,,$D35), INDEX('Variance covariance Matrix'!$B$4:$AE$123,,W$11))</f>
        <v>4.8385815156091532E-3</v>
      </c>
      <c r="X35" s="41">
        <f>_xlfn.COVARIANCE.S(INDEX('Variance covariance Matrix'!$B$4:$AE$123,,$D35), INDEX('Variance covariance Matrix'!$B$4:$AE$123,,X$11))</f>
        <v>1.8447359304543363E-3</v>
      </c>
      <c r="Y35" s="41">
        <f>_xlfn.COVARIANCE.S(INDEX('Variance covariance Matrix'!$B$4:$AE$123,,$D35), INDEX('Variance covariance Matrix'!$B$4:$AE$123,,Y$11))</f>
        <v>2.8070299559454638E-3</v>
      </c>
      <c r="Z35" s="41">
        <f>_xlfn.COVARIANCE.S(INDEX('Variance covariance Matrix'!$B$4:$AE$123,,$D35), INDEX('Variance covariance Matrix'!$B$4:$AE$123,,Z$11))</f>
        <v>3.414524843713396E-3</v>
      </c>
      <c r="AA35" s="41">
        <f>_xlfn.COVARIANCE.S(INDEX('Variance covariance Matrix'!$B$4:$AE$123,,$D35), INDEX('Variance covariance Matrix'!$B$4:$AE$123,,AA$11))</f>
        <v>1.6308487350639314E-3</v>
      </c>
      <c r="AB35" s="41">
        <f>_xlfn.COVARIANCE.S(INDEX('Variance covariance Matrix'!$B$4:$AE$123,,$D35), INDEX('Variance covariance Matrix'!$B$4:$AE$123,,AB$11))</f>
        <v>9.4107535146962552E-3</v>
      </c>
      <c r="AC35" s="41">
        <f>_xlfn.COVARIANCE.S(INDEX('Variance covariance Matrix'!$B$4:$AE$123,,$D35), INDEX('Variance covariance Matrix'!$B$4:$AE$123,,AC$11))</f>
        <v>2.7328180768121423E-3</v>
      </c>
      <c r="AD35" s="41">
        <f>_xlfn.COVARIANCE.S(INDEX('Variance covariance Matrix'!$B$4:$AE$123,,$D35), INDEX('Variance covariance Matrix'!$B$4:$AE$123,,AD$11))</f>
        <v>1.3863277521221401E-3</v>
      </c>
      <c r="AE35" s="41">
        <f>_xlfn.COVARIANCE.S(INDEX('Variance covariance Matrix'!$B$4:$AE$123,,$D35), INDEX('Variance covariance Matrix'!$B$4:$AE$123,,AE$11))</f>
        <v>1.5728417787855536E-4</v>
      </c>
      <c r="AF35" s="41">
        <f>_xlfn.COVARIANCE.S(INDEX('Variance covariance Matrix'!$B$4:$AE$123,,$D35), INDEX('Variance covariance Matrix'!$B$4:$AE$123,,AF$11))</f>
        <v>-3.8881710961648447E-4</v>
      </c>
      <c r="AG35" s="41">
        <f>_xlfn.COVARIANCE.S(INDEX('Variance covariance Matrix'!$B$4:$AE$123,,$D35), INDEX('Variance covariance Matrix'!$B$4:$AE$123,,AG$11))</f>
        <v>2.4064768992094567E-3</v>
      </c>
      <c r="AH35" s="41">
        <f>_xlfn.COVARIANCE.S(INDEX('Variance covariance Matrix'!$B$4:$AE$123,,$D35), INDEX('Variance covariance Matrix'!$B$4:$AE$123,,AH$11))</f>
        <v>2.4815280465375696E-3</v>
      </c>
      <c r="AJ35" s="11"/>
    </row>
    <row r="36" spans="3:67" x14ac:dyDescent="0.25">
      <c r="C36" s="30" t="str">
        <v>TAYLOR WIMPEY</v>
      </c>
      <c r="D36" s="48">
        <f t="shared" si="2"/>
        <v>25</v>
      </c>
      <c r="E36" s="41">
        <f>_xlfn.COVARIANCE.S(INDEX('Variance covariance Matrix'!$B$4:$AE$123,,$D36), INDEX('Variance covariance Matrix'!$B$4:$AE$123,,E$11))</f>
        <v>-9.5149041763977157E-5</v>
      </c>
      <c r="F36" s="41">
        <f>_xlfn.COVARIANCE.S(INDEX('Variance covariance Matrix'!$B$4:$AE$123,,$D36), INDEX('Variance covariance Matrix'!$B$4:$AE$123,,F$11))</f>
        <v>3.4105531230353599E-3</v>
      </c>
      <c r="G36" s="41">
        <f>_xlfn.COVARIANCE.S(INDEX('Variance covariance Matrix'!$B$4:$AE$123,,$D36), INDEX('Variance covariance Matrix'!$B$4:$AE$123,,G$11))</f>
        <v>1.9132392547824763E-3</v>
      </c>
      <c r="H36" s="41">
        <f>_xlfn.COVARIANCE.S(INDEX('Variance covariance Matrix'!$B$4:$AE$123,,$D36), INDEX('Variance covariance Matrix'!$B$4:$AE$123,,H$11))</f>
        <v>1.6618703516130067E-3</v>
      </c>
      <c r="I36" s="41">
        <f>_xlfn.COVARIANCE.S(INDEX('Variance covariance Matrix'!$B$4:$AE$123,,$D36), INDEX('Variance covariance Matrix'!$B$4:$AE$123,,I$11))</f>
        <v>3.2783965451722071E-3</v>
      </c>
      <c r="J36" s="41">
        <f>_xlfn.COVARIANCE.S(INDEX('Variance covariance Matrix'!$B$4:$AE$123,,$D36), INDEX('Variance covariance Matrix'!$B$4:$AE$123,,J$11))</f>
        <v>3.0924146599071462E-3</v>
      </c>
      <c r="K36" s="41">
        <f>_xlfn.COVARIANCE.S(INDEX('Variance covariance Matrix'!$B$4:$AE$123,,$D36), INDEX('Variance covariance Matrix'!$B$4:$AE$123,,K$11))</f>
        <v>3.2635978838825284E-3</v>
      </c>
      <c r="L36" s="41">
        <f>_xlfn.COVARIANCE.S(INDEX('Variance covariance Matrix'!$B$4:$AE$123,,$D36), INDEX('Variance covariance Matrix'!$B$4:$AE$123,,L$11))</f>
        <v>5.840521359127656E-3</v>
      </c>
      <c r="M36" s="41">
        <f>_xlfn.COVARIANCE.S(INDEX('Variance covariance Matrix'!$B$4:$AE$123,,$D36), INDEX('Variance covariance Matrix'!$B$4:$AE$123,,M$11))</f>
        <v>5.5500099284732781E-3</v>
      </c>
      <c r="N36" s="41">
        <f>_xlfn.COVARIANCE.S(INDEX('Variance covariance Matrix'!$B$4:$AE$123,,$D36), INDEX('Variance covariance Matrix'!$B$4:$AE$123,,N$11))</f>
        <v>6.3477204175080527E-3</v>
      </c>
      <c r="O36" s="41">
        <f>_xlfn.COVARIANCE.S(INDEX('Variance covariance Matrix'!$B$4:$AE$123,,$D36), INDEX('Variance covariance Matrix'!$B$4:$AE$123,,O$11))</f>
        <v>9.0436535385622966E-4</v>
      </c>
      <c r="P36" s="41">
        <f>_xlfn.COVARIANCE.S(INDEX('Variance covariance Matrix'!$B$4:$AE$123,,$D36), INDEX('Variance covariance Matrix'!$B$4:$AE$123,,P$11))</f>
        <v>6.210344415562786E-3</v>
      </c>
      <c r="Q36" s="41">
        <f>_xlfn.COVARIANCE.S(INDEX('Variance covariance Matrix'!$B$4:$AE$123,,$D36), INDEX('Variance covariance Matrix'!$B$4:$AE$123,,Q$11))</f>
        <v>4.5862427439976429E-3</v>
      </c>
      <c r="R36" s="41">
        <f>_xlfn.COVARIANCE.S(INDEX('Variance covariance Matrix'!$B$4:$AE$123,,$D36), INDEX('Variance covariance Matrix'!$B$4:$AE$123,,R$11))</f>
        <v>8.1324153107840934E-3</v>
      </c>
      <c r="S36" s="41">
        <f>_xlfn.COVARIANCE.S(INDEX('Variance covariance Matrix'!$B$4:$AE$123,,$D36), INDEX('Variance covariance Matrix'!$B$4:$AE$123,,S$11))</f>
        <v>4.8047655703127847E-3</v>
      </c>
      <c r="T36" s="41">
        <f>_xlfn.COVARIANCE.S(INDEX('Variance covariance Matrix'!$B$4:$AE$123,,$D36), INDEX('Variance covariance Matrix'!$B$4:$AE$123,,T$11))</f>
        <v>1.8832693935516716E-3</v>
      </c>
      <c r="U36" s="41">
        <f>_xlfn.COVARIANCE.S(INDEX('Variance covariance Matrix'!$B$4:$AE$123,,$D36), INDEX('Variance covariance Matrix'!$B$4:$AE$123,,U$11))</f>
        <v>4.2255722503365999E-3</v>
      </c>
      <c r="V36" s="41">
        <f>_xlfn.COVARIANCE.S(INDEX('Variance covariance Matrix'!$B$4:$AE$123,,$D36), INDEX('Variance covariance Matrix'!$B$4:$AE$123,,V$11))</f>
        <v>5.9374256257705598E-4</v>
      </c>
      <c r="W36" s="41">
        <f>_xlfn.COVARIANCE.S(INDEX('Variance covariance Matrix'!$B$4:$AE$123,,$D36), INDEX('Variance covariance Matrix'!$B$4:$AE$123,,W$11))</f>
        <v>5.9579523872553258E-3</v>
      </c>
      <c r="X36" s="41">
        <f>_xlfn.COVARIANCE.S(INDEX('Variance covariance Matrix'!$B$4:$AE$123,,$D36), INDEX('Variance covariance Matrix'!$B$4:$AE$123,,X$11))</f>
        <v>1.7998920149525836E-3</v>
      </c>
      <c r="Y36" s="41">
        <f>_xlfn.COVARIANCE.S(INDEX('Variance covariance Matrix'!$B$4:$AE$123,,$D36), INDEX('Variance covariance Matrix'!$B$4:$AE$123,,Y$11))</f>
        <v>4.7510170763959397E-3</v>
      </c>
      <c r="Z36" s="41">
        <f>_xlfn.COVARIANCE.S(INDEX('Variance covariance Matrix'!$B$4:$AE$123,,$D36), INDEX('Variance covariance Matrix'!$B$4:$AE$123,,Z$11))</f>
        <v>8.8370921596694018E-4</v>
      </c>
      <c r="AA36" s="41">
        <f>_xlfn.COVARIANCE.S(INDEX('Variance covariance Matrix'!$B$4:$AE$123,,$D36), INDEX('Variance covariance Matrix'!$B$4:$AE$123,,AA$11))</f>
        <v>2.2610288654656059E-3</v>
      </c>
      <c r="AB36" s="41">
        <f>_xlfn.COVARIANCE.S(INDEX('Variance covariance Matrix'!$B$4:$AE$123,,$D36), INDEX('Variance covariance Matrix'!$B$4:$AE$123,,AB$11))</f>
        <v>2.7328180768121423E-3</v>
      </c>
      <c r="AC36" s="41">
        <f>_xlfn.COVARIANCE.S(INDEX('Variance covariance Matrix'!$B$4:$AE$123,,$D36), INDEX('Variance covariance Matrix'!$B$4:$AE$123,,AC$11))</f>
        <v>1.0997149069277115E-2</v>
      </c>
      <c r="AD36" s="41">
        <f>_xlfn.COVARIANCE.S(INDEX('Variance covariance Matrix'!$B$4:$AE$123,,$D36), INDEX('Variance covariance Matrix'!$B$4:$AE$123,,AD$11))</f>
        <v>1.8036173291750557E-3</v>
      </c>
      <c r="AE36" s="41">
        <f>_xlfn.COVARIANCE.S(INDEX('Variance covariance Matrix'!$B$4:$AE$123,,$D36), INDEX('Variance covariance Matrix'!$B$4:$AE$123,,AE$11))</f>
        <v>1.4643975456164827E-4</v>
      </c>
      <c r="AF36" s="41">
        <f>_xlfn.COVARIANCE.S(INDEX('Variance covariance Matrix'!$B$4:$AE$123,,$D36), INDEX('Variance covariance Matrix'!$B$4:$AE$123,,AF$11))</f>
        <v>1.5694170249619412E-3</v>
      </c>
      <c r="AG36" s="41">
        <f>_xlfn.COVARIANCE.S(INDEX('Variance covariance Matrix'!$B$4:$AE$123,,$D36), INDEX('Variance covariance Matrix'!$B$4:$AE$123,,AG$11))</f>
        <v>2.6155091504907742E-3</v>
      </c>
      <c r="AH36" s="41">
        <f>_xlfn.COVARIANCE.S(INDEX('Variance covariance Matrix'!$B$4:$AE$123,,$D36), INDEX('Variance covariance Matrix'!$B$4:$AE$123,,AH$11))</f>
        <v>5.0233586583883121E-3</v>
      </c>
      <c r="AJ36" s="11"/>
    </row>
    <row r="37" spans="3:67" x14ac:dyDescent="0.25">
      <c r="C37" s="30" t="str">
        <v xml:space="preserve">TESCO </v>
      </c>
      <c r="D37" s="48">
        <f t="shared" si="2"/>
        <v>26</v>
      </c>
      <c r="E37" s="41">
        <f>_xlfn.COVARIANCE.S(INDEX('Variance covariance Matrix'!$B$4:$AE$123,,$D37), INDEX('Variance covariance Matrix'!$B$4:$AE$123,,E$11))</f>
        <v>-7.1393171204046232E-5</v>
      </c>
      <c r="F37" s="41">
        <f>_xlfn.COVARIANCE.S(INDEX('Variance covariance Matrix'!$B$4:$AE$123,,$D37), INDEX('Variance covariance Matrix'!$B$4:$AE$123,,F$11))</f>
        <v>1.3726108928057957E-3</v>
      </c>
      <c r="G37" s="41">
        <f>_xlfn.COVARIANCE.S(INDEX('Variance covariance Matrix'!$B$4:$AE$123,,$D37), INDEX('Variance covariance Matrix'!$B$4:$AE$123,,G$11))</f>
        <v>1.1120430530295127E-3</v>
      </c>
      <c r="H37" s="41">
        <f>_xlfn.COVARIANCE.S(INDEX('Variance covariance Matrix'!$B$4:$AE$123,,$D37), INDEX('Variance covariance Matrix'!$B$4:$AE$123,,H$11))</f>
        <v>1.1974065030098189E-3</v>
      </c>
      <c r="I37" s="41">
        <f>_xlfn.COVARIANCE.S(INDEX('Variance covariance Matrix'!$B$4:$AE$123,,$D37), INDEX('Variance covariance Matrix'!$B$4:$AE$123,,I$11))</f>
        <v>1.6554662600190523E-3</v>
      </c>
      <c r="J37" s="41">
        <f>_xlfn.COVARIANCE.S(INDEX('Variance covariance Matrix'!$B$4:$AE$123,,$D37), INDEX('Variance covariance Matrix'!$B$4:$AE$123,,J$11))</f>
        <v>1.1606727624439352E-3</v>
      </c>
      <c r="K37" s="41">
        <f>_xlfn.COVARIANCE.S(INDEX('Variance covariance Matrix'!$B$4:$AE$123,,$D37), INDEX('Variance covariance Matrix'!$B$4:$AE$123,,K$11))</f>
        <v>1.5023733461905469E-3</v>
      </c>
      <c r="L37" s="41">
        <f>_xlfn.COVARIANCE.S(INDEX('Variance covariance Matrix'!$B$4:$AE$123,,$D37), INDEX('Variance covariance Matrix'!$B$4:$AE$123,,L$11))</f>
        <v>1.5172115576424692E-3</v>
      </c>
      <c r="M37" s="41">
        <f>_xlfn.COVARIANCE.S(INDEX('Variance covariance Matrix'!$B$4:$AE$123,,$D37), INDEX('Variance covariance Matrix'!$B$4:$AE$123,,M$11))</f>
        <v>1.1146207643671507E-3</v>
      </c>
      <c r="N37" s="41">
        <f>_xlfn.COVARIANCE.S(INDEX('Variance covariance Matrix'!$B$4:$AE$123,,$D37), INDEX('Variance covariance Matrix'!$B$4:$AE$123,,N$11))</f>
        <v>2.6393621710313767E-3</v>
      </c>
      <c r="O37" s="41">
        <f>_xlfn.COVARIANCE.S(INDEX('Variance covariance Matrix'!$B$4:$AE$123,,$D37), INDEX('Variance covariance Matrix'!$B$4:$AE$123,,O$11))</f>
        <v>7.4288400515516847E-4</v>
      </c>
      <c r="P37" s="41">
        <f>_xlfn.COVARIANCE.S(INDEX('Variance covariance Matrix'!$B$4:$AE$123,,$D37), INDEX('Variance covariance Matrix'!$B$4:$AE$123,,P$11))</f>
        <v>5.5931436383695546E-4</v>
      </c>
      <c r="Q37" s="41">
        <f>_xlfn.COVARIANCE.S(INDEX('Variance covariance Matrix'!$B$4:$AE$123,,$D37), INDEX('Variance covariance Matrix'!$B$4:$AE$123,,Q$11))</f>
        <v>1.9896649214365663E-3</v>
      </c>
      <c r="R37" s="41">
        <f>_xlfn.COVARIANCE.S(INDEX('Variance covariance Matrix'!$B$4:$AE$123,,$D37), INDEX('Variance covariance Matrix'!$B$4:$AE$123,,R$11))</f>
        <v>1.3015930382623427E-3</v>
      </c>
      <c r="S37" s="41">
        <f>_xlfn.COVARIANCE.S(INDEX('Variance covariance Matrix'!$B$4:$AE$123,,$D37), INDEX('Variance covariance Matrix'!$B$4:$AE$123,,S$11))</f>
        <v>1.2004265132474106E-3</v>
      </c>
      <c r="T37" s="41">
        <f>_xlfn.COVARIANCE.S(INDEX('Variance covariance Matrix'!$B$4:$AE$123,,$D37), INDEX('Variance covariance Matrix'!$B$4:$AE$123,,T$11))</f>
        <v>6.344793625281198E-4</v>
      </c>
      <c r="U37" s="41">
        <f>_xlfn.COVARIANCE.S(INDEX('Variance covariance Matrix'!$B$4:$AE$123,,$D37), INDEX('Variance covariance Matrix'!$B$4:$AE$123,,U$11))</f>
        <v>1.1625408324511895E-3</v>
      </c>
      <c r="V37" s="41">
        <f>_xlfn.COVARIANCE.S(INDEX('Variance covariance Matrix'!$B$4:$AE$123,,$D37), INDEX('Variance covariance Matrix'!$B$4:$AE$123,,V$11))</f>
        <v>8.9574847786291485E-4</v>
      </c>
      <c r="W37" s="41">
        <f>_xlfn.COVARIANCE.S(INDEX('Variance covariance Matrix'!$B$4:$AE$123,,$D37), INDEX('Variance covariance Matrix'!$B$4:$AE$123,,W$11))</f>
        <v>1.9706179814889834E-3</v>
      </c>
      <c r="X37" s="41">
        <f>_xlfn.COVARIANCE.S(INDEX('Variance covariance Matrix'!$B$4:$AE$123,,$D37), INDEX('Variance covariance Matrix'!$B$4:$AE$123,,X$11))</f>
        <v>2.423174012525231E-3</v>
      </c>
      <c r="Y37" s="41">
        <f>_xlfn.COVARIANCE.S(INDEX('Variance covariance Matrix'!$B$4:$AE$123,,$D37), INDEX('Variance covariance Matrix'!$B$4:$AE$123,,Y$11))</f>
        <v>1.6876118622554781E-3</v>
      </c>
      <c r="Z37" s="41">
        <f>_xlfn.COVARIANCE.S(INDEX('Variance covariance Matrix'!$B$4:$AE$123,,$D37), INDEX('Variance covariance Matrix'!$B$4:$AE$123,,Z$11))</f>
        <v>1.3783046656177739E-3</v>
      </c>
      <c r="AA37" s="41">
        <f>_xlfn.COVARIANCE.S(INDEX('Variance covariance Matrix'!$B$4:$AE$123,,$D37), INDEX('Variance covariance Matrix'!$B$4:$AE$123,,AA$11))</f>
        <v>6.9802912432055338E-4</v>
      </c>
      <c r="AB37" s="41">
        <f>_xlfn.COVARIANCE.S(INDEX('Variance covariance Matrix'!$B$4:$AE$123,,$D37), INDEX('Variance covariance Matrix'!$B$4:$AE$123,,AB$11))</f>
        <v>1.3863277521221401E-3</v>
      </c>
      <c r="AC37" s="41">
        <f>_xlfn.COVARIANCE.S(INDEX('Variance covariance Matrix'!$B$4:$AE$123,,$D37), INDEX('Variance covariance Matrix'!$B$4:$AE$123,,AC$11))</f>
        <v>1.8036173291750557E-3</v>
      </c>
      <c r="AD37" s="41">
        <f>_xlfn.COVARIANCE.S(INDEX('Variance covariance Matrix'!$B$4:$AE$123,,$D37), INDEX('Variance covariance Matrix'!$B$4:$AE$123,,AD$11))</f>
        <v>4.4330543454883485E-3</v>
      </c>
      <c r="AE37" s="41">
        <f>_xlfn.COVARIANCE.S(INDEX('Variance covariance Matrix'!$B$4:$AE$123,,$D37), INDEX('Variance covariance Matrix'!$B$4:$AE$123,,AE$11))</f>
        <v>5.4481302131018539E-4</v>
      </c>
      <c r="AF37" s="41">
        <f>_xlfn.COVARIANCE.S(INDEX('Variance covariance Matrix'!$B$4:$AE$123,,$D37), INDEX('Variance covariance Matrix'!$B$4:$AE$123,,AF$11))</f>
        <v>1.2857397520638916E-3</v>
      </c>
      <c r="AG37" s="41">
        <f>_xlfn.COVARIANCE.S(INDEX('Variance covariance Matrix'!$B$4:$AE$123,,$D37), INDEX('Variance covariance Matrix'!$B$4:$AE$123,,AG$11))</f>
        <v>1.0178654730794076E-3</v>
      </c>
      <c r="AH37" s="41">
        <f>_xlfn.COVARIANCE.S(INDEX('Variance covariance Matrix'!$B$4:$AE$123,,$D37), INDEX('Variance covariance Matrix'!$B$4:$AE$123,,AH$11))</f>
        <v>9.5797100377059588E-4</v>
      </c>
      <c r="AJ37" s="11"/>
    </row>
    <row r="38" spans="3:67" x14ac:dyDescent="0.25">
      <c r="C38" s="30" t="str">
        <v>UNILEVER (UK)</v>
      </c>
      <c r="D38" s="48">
        <f t="shared" si="2"/>
        <v>27</v>
      </c>
      <c r="E38" s="41">
        <f>_xlfn.COVARIANCE.S(INDEX('Variance covariance Matrix'!$B$4:$AE$123,,$D38), INDEX('Variance covariance Matrix'!$B$4:$AE$123,,E$11))</f>
        <v>1.1026625398577669E-3</v>
      </c>
      <c r="F38" s="41">
        <f>_xlfn.COVARIANCE.S(INDEX('Variance covariance Matrix'!$B$4:$AE$123,,$D38), INDEX('Variance covariance Matrix'!$B$4:$AE$123,,F$11))</f>
        <v>2.6257743041230525E-4</v>
      </c>
      <c r="G38" s="41">
        <f>_xlfn.COVARIANCE.S(INDEX('Variance covariance Matrix'!$B$4:$AE$123,,$D38), INDEX('Variance covariance Matrix'!$B$4:$AE$123,,G$11))</f>
        <v>6.1269353863697854E-4</v>
      </c>
      <c r="H38" s="41">
        <f>_xlfn.COVARIANCE.S(INDEX('Variance covariance Matrix'!$B$4:$AE$123,,$D38), INDEX('Variance covariance Matrix'!$B$4:$AE$123,,H$11))</f>
        <v>1.2643817774374796E-3</v>
      </c>
      <c r="I38" s="41">
        <f>_xlfn.COVARIANCE.S(INDEX('Variance covariance Matrix'!$B$4:$AE$123,,$D38), INDEX('Variance covariance Matrix'!$B$4:$AE$123,,I$11))</f>
        <v>4.9111171844837557E-4</v>
      </c>
      <c r="J38" s="41">
        <f>_xlfn.COVARIANCE.S(INDEX('Variance covariance Matrix'!$B$4:$AE$123,,$D38), INDEX('Variance covariance Matrix'!$B$4:$AE$123,,J$11))</f>
        <v>4.7722508721326039E-4</v>
      </c>
      <c r="K38" s="41">
        <f>_xlfn.COVARIANCE.S(INDEX('Variance covariance Matrix'!$B$4:$AE$123,,$D38), INDEX('Variance covariance Matrix'!$B$4:$AE$123,,K$11))</f>
        <v>6.2637943412741928E-4</v>
      </c>
      <c r="L38" s="41">
        <f>_xlfn.COVARIANCE.S(INDEX('Variance covariance Matrix'!$B$4:$AE$123,,$D38), INDEX('Variance covariance Matrix'!$B$4:$AE$123,,L$11))</f>
        <v>8.9946820893696791E-5</v>
      </c>
      <c r="M38" s="41">
        <f>_xlfn.COVARIANCE.S(INDEX('Variance covariance Matrix'!$B$4:$AE$123,,$D38), INDEX('Variance covariance Matrix'!$B$4:$AE$123,,M$11))</f>
        <v>-2.7297656780352742E-4</v>
      </c>
      <c r="N38" s="41">
        <f>_xlfn.COVARIANCE.S(INDEX('Variance covariance Matrix'!$B$4:$AE$123,,$D38), INDEX('Variance covariance Matrix'!$B$4:$AE$123,,N$11))</f>
        <v>1.5495254251465083E-4</v>
      </c>
      <c r="O38" s="41">
        <f>_xlfn.COVARIANCE.S(INDEX('Variance covariance Matrix'!$B$4:$AE$123,,$D38), INDEX('Variance covariance Matrix'!$B$4:$AE$123,,O$11))</f>
        <v>8.9271014972175746E-4</v>
      </c>
      <c r="P38" s="41">
        <f>_xlfn.COVARIANCE.S(INDEX('Variance covariance Matrix'!$B$4:$AE$123,,$D38), INDEX('Variance covariance Matrix'!$B$4:$AE$123,,P$11))</f>
        <v>-6.3869664541682221E-4</v>
      </c>
      <c r="Q38" s="41">
        <f>_xlfn.COVARIANCE.S(INDEX('Variance covariance Matrix'!$B$4:$AE$123,,$D38), INDEX('Variance covariance Matrix'!$B$4:$AE$123,,Q$11))</f>
        <v>6.9629656804701232E-4</v>
      </c>
      <c r="R38" s="41">
        <f>_xlfn.COVARIANCE.S(INDEX('Variance covariance Matrix'!$B$4:$AE$123,,$D38), INDEX('Variance covariance Matrix'!$B$4:$AE$123,,R$11))</f>
        <v>1.8596936871442447E-4</v>
      </c>
      <c r="S38" s="41">
        <f>_xlfn.COVARIANCE.S(INDEX('Variance covariance Matrix'!$B$4:$AE$123,,$D38), INDEX('Variance covariance Matrix'!$B$4:$AE$123,,S$11))</f>
        <v>1.5333106136174832E-4</v>
      </c>
      <c r="T38" s="41">
        <f>_xlfn.COVARIANCE.S(INDEX('Variance covariance Matrix'!$B$4:$AE$123,,$D38), INDEX('Variance covariance Matrix'!$B$4:$AE$123,,T$11))</f>
        <v>7.2732283228240193E-4</v>
      </c>
      <c r="U38" s="41">
        <f>_xlfn.COVARIANCE.S(INDEX('Variance covariance Matrix'!$B$4:$AE$123,,$D38), INDEX('Variance covariance Matrix'!$B$4:$AE$123,,U$11))</f>
        <v>6.5045828659735091E-4</v>
      </c>
      <c r="V38" s="41">
        <f>_xlfn.COVARIANCE.S(INDEX('Variance covariance Matrix'!$B$4:$AE$123,,$D38), INDEX('Variance covariance Matrix'!$B$4:$AE$123,,V$11))</f>
        <v>-5.0912586124594358E-5</v>
      </c>
      <c r="W38" s="41">
        <f>_xlfn.COVARIANCE.S(INDEX('Variance covariance Matrix'!$B$4:$AE$123,,$D38), INDEX('Variance covariance Matrix'!$B$4:$AE$123,,W$11))</f>
        <v>-1.7144403382992916E-5</v>
      </c>
      <c r="X38" s="41">
        <f>_xlfn.COVARIANCE.S(INDEX('Variance covariance Matrix'!$B$4:$AE$123,,$D38), INDEX('Variance covariance Matrix'!$B$4:$AE$123,,X$11))</f>
        <v>2.2446190556567357E-5</v>
      </c>
      <c r="Y38" s="41">
        <f>_xlfn.COVARIANCE.S(INDEX('Variance covariance Matrix'!$B$4:$AE$123,,$D38), INDEX('Variance covariance Matrix'!$B$4:$AE$123,,Y$11))</f>
        <v>5.0057156541181026E-4</v>
      </c>
      <c r="Z38" s="41">
        <f>_xlfn.COVARIANCE.S(INDEX('Variance covariance Matrix'!$B$4:$AE$123,,$D38), INDEX('Variance covariance Matrix'!$B$4:$AE$123,,Z$11))</f>
        <v>3.267741181878929E-4</v>
      </c>
      <c r="AA38" s="41">
        <f>_xlfn.COVARIANCE.S(INDEX('Variance covariance Matrix'!$B$4:$AE$123,,$D38), INDEX('Variance covariance Matrix'!$B$4:$AE$123,,AA$11))</f>
        <v>5.2791263614921518E-4</v>
      </c>
      <c r="AB38" s="41">
        <f>_xlfn.COVARIANCE.S(INDEX('Variance covariance Matrix'!$B$4:$AE$123,,$D38), INDEX('Variance covariance Matrix'!$B$4:$AE$123,,AB$11))</f>
        <v>1.5728417787855536E-4</v>
      </c>
      <c r="AC38" s="41">
        <f>_xlfn.COVARIANCE.S(INDEX('Variance covariance Matrix'!$B$4:$AE$123,,$D38), INDEX('Variance covariance Matrix'!$B$4:$AE$123,,AC$11))</f>
        <v>1.4643975456164827E-4</v>
      </c>
      <c r="AD38" s="41">
        <f>_xlfn.COVARIANCE.S(INDEX('Variance covariance Matrix'!$B$4:$AE$123,,$D38), INDEX('Variance covariance Matrix'!$B$4:$AE$123,,AD$11))</f>
        <v>5.4481302131018539E-4</v>
      </c>
      <c r="AE38" s="41">
        <f>_xlfn.COVARIANCE.S(INDEX('Variance covariance Matrix'!$B$4:$AE$123,,$D38), INDEX('Variance covariance Matrix'!$B$4:$AE$123,,AE$11))</f>
        <v>2.3181678687649622E-3</v>
      </c>
      <c r="AF38" s="41">
        <f>_xlfn.COVARIANCE.S(INDEX('Variance covariance Matrix'!$B$4:$AE$123,,$D38), INDEX('Variance covariance Matrix'!$B$4:$AE$123,,AF$11))</f>
        <v>1.0372896649716151E-3</v>
      </c>
      <c r="AG38" s="41">
        <f>_xlfn.COVARIANCE.S(INDEX('Variance covariance Matrix'!$B$4:$AE$123,,$D38), INDEX('Variance covariance Matrix'!$B$4:$AE$123,,AG$11))</f>
        <v>1.2323542394056029E-3</v>
      </c>
      <c r="AH38" s="41">
        <f>_xlfn.COVARIANCE.S(INDEX('Variance covariance Matrix'!$B$4:$AE$123,,$D38), INDEX('Variance covariance Matrix'!$B$4:$AE$123,,AH$11))</f>
        <v>3.035718840096136E-5</v>
      </c>
      <c r="AJ38" s="11"/>
    </row>
    <row r="39" spans="3:67" x14ac:dyDescent="0.25">
      <c r="C39" s="30" t="str">
        <v xml:space="preserve">UNITED UTILITIES GROUP </v>
      </c>
      <c r="D39" s="48">
        <f t="shared" si="2"/>
        <v>28</v>
      </c>
      <c r="E39" s="41">
        <f>_xlfn.COVARIANCE.S(INDEX('Variance covariance Matrix'!$B$4:$AE$123,,$D39), INDEX('Variance covariance Matrix'!$B$4:$AE$123,,E$11))</f>
        <v>6.8216266595530798E-4</v>
      </c>
      <c r="F39" s="41">
        <f>_xlfn.COVARIANCE.S(INDEX('Variance covariance Matrix'!$B$4:$AE$123,,$D39), INDEX('Variance covariance Matrix'!$B$4:$AE$123,,F$11))</f>
        <v>5.9230583779510109E-4</v>
      </c>
      <c r="G39" s="41">
        <f>_xlfn.COVARIANCE.S(INDEX('Variance covariance Matrix'!$B$4:$AE$123,,$D39), INDEX('Variance covariance Matrix'!$B$4:$AE$123,,G$11))</f>
        <v>4.573952329505925E-4</v>
      </c>
      <c r="H39" s="41">
        <f>_xlfn.COVARIANCE.S(INDEX('Variance covariance Matrix'!$B$4:$AE$123,,$D39), INDEX('Variance covariance Matrix'!$B$4:$AE$123,,H$11))</f>
        <v>8.0480999036326413E-4</v>
      </c>
      <c r="I39" s="41">
        <f>_xlfn.COVARIANCE.S(INDEX('Variance covariance Matrix'!$B$4:$AE$123,,$D39), INDEX('Variance covariance Matrix'!$B$4:$AE$123,,I$11))</f>
        <v>8.006198677543377E-4</v>
      </c>
      <c r="J39" s="41">
        <f>_xlfn.COVARIANCE.S(INDEX('Variance covariance Matrix'!$B$4:$AE$123,,$D39), INDEX('Variance covariance Matrix'!$B$4:$AE$123,,J$11))</f>
        <v>9.9267161487767144E-4</v>
      </c>
      <c r="K39" s="41">
        <f>_xlfn.COVARIANCE.S(INDEX('Variance covariance Matrix'!$B$4:$AE$123,,$D39), INDEX('Variance covariance Matrix'!$B$4:$AE$123,,K$11))</f>
        <v>4.0186840904981984E-4</v>
      </c>
      <c r="L39" s="41">
        <f>_xlfn.COVARIANCE.S(INDEX('Variance covariance Matrix'!$B$4:$AE$123,,$D39), INDEX('Variance covariance Matrix'!$B$4:$AE$123,,L$11))</f>
        <v>8.3002534521091733E-4</v>
      </c>
      <c r="M39" s="41">
        <f>_xlfn.COVARIANCE.S(INDEX('Variance covariance Matrix'!$B$4:$AE$123,,$D39), INDEX('Variance covariance Matrix'!$B$4:$AE$123,,M$11))</f>
        <v>3.5803998954630269E-4</v>
      </c>
      <c r="N39" s="41">
        <f>_xlfn.COVARIANCE.S(INDEX('Variance covariance Matrix'!$B$4:$AE$123,,$D39), INDEX('Variance covariance Matrix'!$B$4:$AE$123,,N$11))</f>
        <v>9.3560040094885699E-4</v>
      </c>
      <c r="O39" s="41">
        <f>_xlfn.COVARIANCE.S(INDEX('Variance covariance Matrix'!$B$4:$AE$123,,$D39), INDEX('Variance covariance Matrix'!$B$4:$AE$123,,O$11))</f>
        <v>1.9216898856124723E-3</v>
      </c>
      <c r="P39" s="41">
        <f>_xlfn.COVARIANCE.S(INDEX('Variance covariance Matrix'!$B$4:$AE$123,,$D39), INDEX('Variance covariance Matrix'!$B$4:$AE$123,,P$11))</f>
        <v>5.228995173942894E-5</v>
      </c>
      <c r="Q39" s="41">
        <f>_xlfn.COVARIANCE.S(INDEX('Variance covariance Matrix'!$B$4:$AE$123,,$D39), INDEX('Variance covariance Matrix'!$B$4:$AE$123,,Q$11))</f>
        <v>9.659823632161233E-4</v>
      </c>
      <c r="R39" s="41">
        <f>_xlfn.COVARIANCE.S(INDEX('Variance covariance Matrix'!$B$4:$AE$123,,$D39), INDEX('Variance covariance Matrix'!$B$4:$AE$123,,R$11))</f>
        <v>1.2500501944759062E-3</v>
      </c>
      <c r="S39" s="41">
        <f>_xlfn.COVARIANCE.S(INDEX('Variance covariance Matrix'!$B$4:$AE$123,,$D39), INDEX('Variance covariance Matrix'!$B$4:$AE$123,,S$11))</f>
        <v>3.8225390643936317E-4</v>
      </c>
      <c r="T39" s="41">
        <f>_xlfn.COVARIANCE.S(INDEX('Variance covariance Matrix'!$B$4:$AE$123,,$D39), INDEX('Variance covariance Matrix'!$B$4:$AE$123,,T$11))</f>
        <v>5.8436967433472559E-4</v>
      </c>
      <c r="U39" s="41">
        <f>_xlfn.COVARIANCE.S(INDEX('Variance covariance Matrix'!$B$4:$AE$123,,$D39), INDEX('Variance covariance Matrix'!$B$4:$AE$123,,U$11))</f>
        <v>1.0417301928573571E-3</v>
      </c>
      <c r="V39" s="41">
        <f>_xlfn.COVARIANCE.S(INDEX('Variance covariance Matrix'!$B$4:$AE$123,,$D39), INDEX('Variance covariance Matrix'!$B$4:$AE$123,,V$11))</f>
        <v>4.2975187304991293E-4</v>
      </c>
      <c r="W39" s="41">
        <f>_xlfn.COVARIANCE.S(INDEX('Variance covariance Matrix'!$B$4:$AE$123,,$D39), INDEX('Variance covariance Matrix'!$B$4:$AE$123,,W$11))</f>
        <v>2.2263816786272285E-4</v>
      </c>
      <c r="X39" s="41">
        <f>_xlfn.COVARIANCE.S(INDEX('Variance covariance Matrix'!$B$4:$AE$123,,$D39), INDEX('Variance covariance Matrix'!$B$4:$AE$123,,X$11))</f>
        <v>1.0469582629491351E-3</v>
      </c>
      <c r="Y39" s="41">
        <f>_xlfn.COVARIANCE.S(INDEX('Variance covariance Matrix'!$B$4:$AE$123,,$D39), INDEX('Variance covariance Matrix'!$B$4:$AE$123,,Y$11))</f>
        <v>8.6115143090221625E-4</v>
      </c>
      <c r="Z39" s="41">
        <f>_xlfn.COVARIANCE.S(INDEX('Variance covariance Matrix'!$B$4:$AE$123,,$D39), INDEX('Variance covariance Matrix'!$B$4:$AE$123,,Z$11))</f>
        <v>1.5860780902217969E-4</v>
      </c>
      <c r="AA39" s="41">
        <f>_xlfn.COVARIANCE.S(INDEX('Variance covariance Matrix'!$B$4:$AE$123,,$D39), INDEX('Variance covariance Matrix'!$B$4:$AE$123,,AA$11))</f>
        <v>2.9265208172182762E-4</v>
      </c>
      <c r="AB39" s="41">
        <f>_xlfn.COVARIANCE.S(INDEX('Variance covariance Matrix'!$B$4:$AE$123,,$D39), INDEX('Variance covariance Matrix'!$B$4:$AE$123,,AB$11))</f>
        <v>-3.8881710961648447E-4</v>
      </c>
      <c r="AC39" s="41">
        <f>_xlfn.COVARIANCE.S(INDEX('Variance covariance Matrix'!$B$4:$AE$123,,$D39), INDEX('Variance covariance Matrix'!$B$4:$AE$123,,AC$11))</f>
        <v>1.5694170249619412E-3</v>
      </c>
      <c r="AD39" s="41">
        <f>_xlfn.COVARIANCE.S(INDEX('Variance covariance Matrix'!$B$4:$AE$123,,$D39), INDEX('Variance covariance Matrix'!$B$4:$AE$123,,AD$11))</f>
        <v>1.2857397520638916E-3</v>
      </c>
      <c r="AE39" s="41">
        <f>_xlfn.COVARIANCE.S(INDEX('Variance covariance Matrix'!$B$4:$AE$123,,$D39), INDEX('Variance covariance Matrix'!$B$4:$AE$123,,AE$11))</f>
        <v>1.0372896649716151E-3</v>
      </c>
      <c r="AF39" s="41">
        <f>_xlfn.COVARIANCE.S(INDEX('Variance covariance Matrix'!$B$4:$AE$123,,$D39), INDEX('Variance covariance Matrix'!$B$4:$AE$123,,AF$11))</f>
        <v>2.9379629274353769E-3</v>
      </c>
      <c r="AG39" s="41">
        <f>_xlfn.COVARIANCE.S(INDEX('Variance covariance Matrix'!$B$4:$AE$123,,$D39), INDEX('Variance covariance Matrix'!$B$4:$AE$123,,AG$11))</f>
        <v>9.6991005633386145E-4</v>
      </c>
      <c r="AH39" s="41">
        <f>_xlfn.COVARIANCE.S(INDEX('Variance covariance Matrix'!$B$4:$AE$123,,$D39), INDEX('Variance covariance Matrix'!$B$4:$AE$123,,AH$11))</f>
        <v>4.8885626864322276E-4</v>
      </c>
      <c r="AJ39" s="11"/>
    </row>
    <row r="40" spans="3:67" x14ac:dyDescent="0.25">
      <c r="C40" s="30" t="str">
        <v xml:space="preserve">VODAFONE GROUP </v>
      </c>
      <c r="D40" s="48">
        <f t="shared" si="2"/>
        <v>29</v>
      </c>
      <c r="E40" s="41">
        <f>_xlfn.COVARIANCE.S(INDEX('Variance covariance Matrix'!$B$4:$AE$123,,$D40), INDEX('Variance covariance Matrix'!$B$4:$AE$123,,E$11))</f>
        <v>8.17014737695902E-4</v>
      </c>
      <c r="F40" s="41">
        <f>_xlfn.COVARIANCE.S(INDEX('Variance covariance Matrix'!$B$4:$AE$123,,$D40), INDEX('Variance covariance Matrix'!$B$4:$AE$123,,F$11))</f>
        <v>1.8489502363001971E-3</v>
      </c>
      <c r="G40" s="41">
        <f>_xlfn.COVARIANCE.S(INDEX('Variance covariance Matrix'!$B$4:$AE$123,,$D40), INDEX('Variance covariance Matrix'!$B$4:$AE$123,,G$11))</f>
        <v>1.5740873487451396E-3</v>
      </c>
      <c r="H40" s="41">
        <f>_xlfn.COVARIANCE.S(INDEX('Variance covariance Matrix'!$B$4:$AE$123,,$D40), INDEX('Variance covariance Matrix'!$B$4:$AE$123,,H$11))</f>
        <v>2.0878293323071781E-3</v>
      </c>
      <c r="I40" s="41">
        <f>_xlfn.COVARIANCE.S(INDEX('Variance covariance Matrix'!$B$4:$AE$123,,$D40), INDEX('Variance covariance Matrix'!$B$4:$AE$123,,I$11))</f>
        <v>3.2387850458955201E-3</v>
      </c>
      <c r="J40" s="41">
        <f>_xlfn.COVARIANCE.S(INDEX('Variance covariance Matrix'!$B$4:$AE$123,,$D40), INDEX('Variance covariance Matrix'!$B$4:$AE$123,,J$11))</f>
        <v>1.1617951995515881E-3</v>
      </c>
      <c r="K40" s="41">
        <f>_xlfn.COVARIANCE.S(INDEX('Variance covariance Matrix'!$B$4:$AE$123,,$D40), INDEX('Variance covariance Matrix'!$B$4:$AE$123,,K$11))</f>
        <v>1.6649438293461646E-3</v>
      </c>
      <c r="L40" s="41">
        <f>_xlfn.COVARIANCE.S(INDEX('Variance covariance Matrix'!$B$4:$AE$123,,$D40), INDEX('Variance covariance Matrix'!$B$4:$AE$123,,L$11))</f>
        <v>1.6322529862543046E-3</v>
      </c>
      <c r="M40" s="41">
        <f>_xlfn.COVARIANCE.S(INDEX('Variance covariance Matrix'!$B$4:$AE$123,,$D40), INDEX('Variance covariance Matrix'!$B$4:$AE$123,,M$11))</f>
        <v>1.8915104462260775E-3</v>
      </c>
      <c r="N40" s="41">
        <f>_xlfn.COVARIANCE.S(INDEX('Variance covariance Matrix'!$B$4:$AE$123,,$D40), INDEX('Variance covariance Matrix'!$B$4:$AE$123,,N$11))</f>
        <v>2.6246144553567926E-3</v>
      </c>
      <c r="O40" s="41">
        <f>_xlfn.COVARIANCE.S(INDEX('Variance covariance Matrix'!$B$4:$AE$123,,$D40), INDEX('Variance covariance Matrix'!$B$4:$AE$123,,O$11))</f>
        <v>9.2864745900468734E-4</v>
      </c>
      <c r="P40" s="41">
        <f>_xlfn.COVARIANCE.S(INDEX('Variance covariance Matrix'!$B$4:$AE$123,,$D40), INDEX('Variance covariance Matrix'!$B$4:$AE$123,,P$11))</f>
        <v>1.5369895289640736E-3</v>
      </c>
      <c r="Q40" s="41">
        <f>_xlfn.COVARIANCE.S(INDEX('Variance covariance Matrix'!$B$4:$AE$123,,$D40), INDEX('Variance covariance Matrix'!$B$4:$AE$123,,Q$11))</f>
        <v>1.4641294248110902E-3</v>
      </c>
      <c r="R40" s="41">
        <f>_xlfn.COVARIANCE.S(INDEX('Variance covariance Matrix'!$B$4:$AE$123,,$D40), INDEX('Variance covariance Matrix'!$B$4:$AE$123,,R$11))</f>
        <v>1.7280855284098268E-3</v>
      </c>
      <c r="S40" s="41">
        <f>_xlfn.COVARIANCE.S(INDEX('Variance covariance Matrix'!$B$4:$AE$123,,$D40), INDEX('Variance covariance Matrix'!$B$4:$AE$123,,S$11))</f>
        <v>1.4692564525691223E-3</v>
      </c>
      <c r="T40" s="41">
        <f>_xlfn.COVARIANCE.S(INDEX('Variance covariance Matrix'!$B$4:$AE$123,,$D40), INDEX('Variance covariance Matrix'!$B$4:$AE$123,,T$11))</f>
        <v>7.4793033334156036E-4</v>
      </c>
      <c r="U40" s="41">
        <f>_xlfn.COVARIANCE.S(INDEX('Variance covariance Matrix'!$B$4:$AE$123,,$D40), INDEX('Variance covariance Matrix'!$B$4:$AE$123,,U$11))</f>
        <v>1.0103473920703818E-3</v>
      </c>
      <c r="V40" s="41">
        <f>_xlfn.COVARIANCE.S(INDEX('Variance covariance Matrix'!$B$4:$AE$123,,$D40), INDEX('Variance covariance Matrix'!$B$4:$AE$123,,V$11))</f>
        <v>2.4825517146503077E-4</v>
      </c>
      <c r="W40" s="41">
        <f>_xlfn.COVARIANCE.S(INDEX('Variance covariance Matrix'!$B$4:$AE$123,,$D40), INDEX('Variance covariance Matrix'!$B$4:$AE$123,,W$11))</f>
        <v>2.2083245137442661E-3</v>
      </c>
      <c r="X40" s="41">
        <f>_xlfn.COVARIANCE.S(INDEX('Variance covariance Matrix'!$B$4:$AE$123,,$D40), INDEX('Variance covariance Matrix'!$B$4:$AE$123,,X$11))</f>
        <v>8.1745637234094989E-4</v>
      </c>
      <c r="Y40" s="41">
        <f>_xlfn.COVARIANCE.S(INDEX('Variance covariance Matrix'!$B$4:$AE$123,,$D40), INDEX('Variance covariance Matrix'!$B$4:$AE$123,,Y$11))</f>
        <v>2.03763333810236E-3</v>
      </c>
      <c r="Z40" s="41">
        <f>_xlfn.COVARIANCE.S(INDEX('Variance covariance Matrix'!$B$4:$AE$123,,$D40), INDEX('Variance covariance Matrix'!$B$4:$AE$123,,Z$11))</f>
        <v>1.7215969923101316E-3</v>
      </c>
      <c r="AA40" s="41">
        <f>_xlfn.COVARIANCE.S(INDEX('Variance covariance Matrix'!$B$4:$AE$123,,$D40), INDEX('Variance covariance Matrix'!$B$4:$AE$123,,AA$11))</f>
        <v>1.134382817486339E-3</v>
      </c>
      <c r="AB40" s="41">
        <f>_xlfn.COVARIANCE.S(INDEX('Variance covariance Matrix'!$B$4:$AE$123,,$D40), INDEX('Variance covariance Matrix'!$B$4:$AE$123,,AB$11))</f>
        <v>2.4064768992094567E-3</v>
      </c>
      <c r="AC40" s="41">
        <f>_xlfn.COVARIANCE.S(INDEX('Variance covariance Matrix'!$B$4:$AE$123,,$D40), INDEX('Variance covariance Matrix'!$B$4:$AE$123,,AC$11))</f>
        <v>2.6155091504907742E-3</v>
      </c>
      <c r="AD40" s="41">
        <f>_xlfn.COVARIANCE.S(INDEX('Variance covariance Matrix'!$B$4:$AE$123,,$D40), INDEX('Variance covariance Matrix'!$B$4:$AE$123,,AD$11))</f>
        <v>1.0178654730794076E-3</v>
      </c>
      <c r="AE40" s="41">
        <f>_xlfn.COVARIANCE.S(INDEX('Variance covariance Matrix'!$B$4:$AE$123,,$D40), INDEX('Variance covariance Matrix'!$B$4:$AE$123,,AE$11))</f>
        <v>1.2323542394056029E-3</v>
      </c>
      <c r="AF40" s="41">
        <f>_xlfn.COVARIANCE.S(INDEX('Variance covariance Matrix'!$B$4:$AE$123,,$D40), INDEX('Variance covariance Matrix'!$B$4:$AE$123,,AF$11))</f>
        <v>9.6991005633386145E-4</v>
      </c>
      <c r="AG40" s="41">
        <f>_xlfn.COVARIANCE.S(INDEX('Variance covariance Matrix'!$B$4:$AE$123,,$D40), INDEX('Variance covariance Matrix'!$B$4:$AE$123,,AG$11))</f>
        <v>5.13078688834294E-3</v>
      </c>
      <c r="AH40" s="41">
        <f>_xlfn.COVARIANCE.S(INDEX('Variance covariance Matrix'!$B$4:$AE$123,,$D40), INDEX('Variance covariance Matrix'!$B$4:$AE$123,,AH$11))</f>
        <v>1.7675194417373435E-3</v>
      </c>
      <c r="AJ40" s="11"/>
    </row>
    <row r="41" spans="3:67" x14ac:dyDescent="0.25">
      <c r="C41" s="30" t="str">
        <v>WHITBREAD</v>
      </c>
      <c r="D41" s="48">
        <f t="shared" si="2"/>
        <v>30</v>
      </c>
      <c r="E41" s="41">
        <f>_xlfn.COVARIANCE.S(INDEX('Variance covariance Matrix'!$B$4:$AE$123,,$D41), INDEX('Variance covariance Matrix'!$B$4:$AE$123,,E$11))</f>
        <v>3.1868355906220885E-4</v>
      </c>
      <c r="F41" s="41">
        <f>_xlfn.COVARIANCE.S(INDEX('Variance covariance Matrix'!$B$4:$AE$123,,$D41), INDEX('Variance covariance Matrix'!$B$4:$AE$123,,F$11))</f>
        <v>2.5332568549795054E-3</v>
      </c>
      <c r="G41" s="41">
        <f>_xlfn.COVARIANCE.S(INDEX('Variance covariance Matrix'!$B$4:$AE$123,,$D41), INDEX('Variance covariance Matrix'!$B$4:$AE$123,,G$11))</f>
        <v>1.2806214539546907E-3</v>
      </c>
      <c r="H41" s="41">
        <f>_xlfn.COVARIANCE.S(INDEX('Variance covariance Matrix'!$B$4:$AE$123,,$D41), INDEX('Variance covariance Matrix'!$B$4:$AE$123,,H$11))</f>
        <v>5.5671222480824798E-4</v>
      </c>
      <c r="I41" s="41">
        <f>_xlfn.COVARIANCE.S(INDEX('Variance covariance Matrix'!$B$4:$AE$123,,$D41), INDEX('Variance covariance Matrix'!$B$4:$AE$123,,I$11))</f>
        <v>1.6245984655696923E-3</v>
      </c>
      <c r="J41" s="41">
        <f>_xlfn.COVARIANCE.S(INDEX('Variance covariance Matrix'!$B$4:$AE$123,,$D41), INDEX('Variance covariance Matrix'!$B$4:$AE$123,,J$11))</f>
        <v>2.2376255212219576E-3</v>
      </c>
      <c r="K41" s="41">
        <f>_xlfn.COVARIANCE.S(INDEX('Variance covariance Matrix'!$B$4:$AE$123,,$D41), INDEX('Variance covariance Matrix'!$B$4:$AE$123,,K$11))</f>
        <v>1.0117398564918046E-3</v>
      </c>
      <c r="L41" s="41">
        <f>_xlfn.COVARIANCE.S(INDEX('Variance covariance Matrix'!$B$4:$AE$123,,$D41), INDEX('Variance covariance Matrix'!$B$4:$AE$123,,L$11))</f>
        <v>3.627401309643659E-3</v>
      </c>
      <c r="M41" s="41">
        <f>_xlfn.COVARIANCE.S(INDEX('Variance covariance Matrix'!$B$4:$AE$123,,$D41), INDEX('Variance covariance Matrix'!$B$4:$AE$123,,M$11))</f>
        <v>3.8701933868743716E-3</v>
      </c>
      <c r="N41" s="41">
        <f>_xlfn.COVARIANCE.S(INDEX('Variance covariance Matrix'!$B$4:$AE$123,,$D41), INDEX('Variance covariance Matrix'!$B$4:$AE$123,,N$11))</f>
        <v>4.156422074704901E-3</v>
      </c>
      <c r="O41" s="41">
        <f>_xlfn.COVARIANCE.S(INDEX('Variance covariance Matrix'!$B$4:$AE$123,,$D41), INDEX('Variance covariance Matrix'!$B$4:$AE$123,,O$11))</f>
        <v>-1.6550129626911813E-4</v>
      </c>
      <c r="P41" s="41">
        <f>_xlfn.COVARIANCE.S(INDEX('Variance covariance Matrix'!$B$4:$AE$123,,$D41), INDEX('Variance covariance Matrix'!$B$4:$AE$123,,P$11))</f>
        <v>4.0365349845358387E-3</v>
      </c>
      <c r="Q41" s="41">
        <f>_xlfn.COVARIANCE.S(INDEX('Variance covariance Matrix'!$B$4:$AE$123,,$D41), INDEX('Variance covariance Matrix'!$B$4:$AE$123,,Q$11))</f>
        <v>2.5600182295948326E-3</v>
      </c>
      <c r="R41" s="41">
        <f>_xlfn.COVARIANCE.S(INDEX('Variance covariance Matrix'!$B$4:$AE$123,,$D41), INDEX('Variance covariance Matrix'!$B$4:$AE$123,,R$11))</f>
        <v>3.2955243613249233E-3</v>
      </c>
      <c r="S41" s="41">
        <f>_xlfn.COVARIANCE.S(INDEX('Variance covariance Matrix'!$B$4:$AE$123,,$D41), INDEX('Variance covariance Matrix'!$B$4:$AE$123,,S$11))</f>
        <v>3.0939764244958599E-3</v>
      </c>
      <c r="T41" s="41">
        <f>_xlfn.COVARIANCE.S(INDEX('Variance covariance Matrix'!$B$4:$AE$123,,$D41), INDEX('Variance covariance Matrix'!$B$4:$AE$123,,T$11))</f>
        <v>2.9621351648065905E-4</v>
      </c>
      <c r="U41" s="41">
        <f>_xlfn.COVARIANCE.S(INDEX('Variance covariance Matrix'!$B$4:$AE$123,,$D41), INDEX('Variance covariance Matrix'!$B$4:$AE$123,,U$11))</f>
        <v>2.166576381474045E-3</v>
      </c>
      <c r="V41" s="41">
        <f>_xlfn.COVARIANCE.S(INDEX('Variance covariance Matrix'!$B$4:$AE$123,,$D41), INDEX('Variance covariance Matrix'!$B$4:$AE$123,,V$11))</f>
        <v>8.3518533756904466E-4</v>
      </c>
      <c r="W41" s="41">
        <f>_xlfn.COVARIANCE.S(INDEX('Variance covariance Matrix'!$B$4:$AE$123,,$D41), INDEX('Variance covariance Matrix'!$B$4:$AE$123,,W$11))</f>
        <v>4.5483827439761143E-3</v>
      </c>
      <c r="X41" s="41">
        <f>_xlfn.COVARIANCE.S(INDEX('Variance covariance Matrix'!$B$4:$AE$123,,$D41), INDEX('Variance covariance Matrix'!$B$4:$AE$123,,X$11))</f>
        <v>1.803911365944616E-3</v>
      </c>
      <c r="Y41" s="41">
        <f>_xlfn.COVARIANCE.S(INDEX('Variance covariance Matrix'!$B$4:$AE$123,,$D41), INDEX('Variance covariance Matrix'!$B$4:$AE$123,,Y$11))</f>
        <v>2.6769588406887345E-3</v>
      </c>
      <c r="Z41" s="41">
        <f>_xlfn.COVARIANCE.S(INDEX('Variance covariance Matrix'!$B$4:$AE$123,,$D41), INDEX('Variance covariance Matrix'!$B$4:$AE$123,,Z$11))</f>
        <v>2.1721847966035268E-3</v>
      </c>
      <c r="AA41" s="41">
        <f>_xlfn.COVARIANCE.S(INDEX('Variance covariance Matrix'!$B$4:$AE$123,,$D41), INDEX('Variance covariance Matrix'!$B$4:$AE$123,,AA$11))</f>
        <v>1.3814799450232106E-3</v>
      </c>
      <c r="AB41" s="41">
        <f>_xlfn.COVARIANCE.S(INDEX('Variance covariance Matrix'!$B$4:$AE$123,,$D41), INDEX('Variance covariance Matrix'!$B$4:$AE$123,,AB$11))</f>
        <v>2.4815280465375696E-3</v>
      </c>
      <c r="AC41" s="41">
        <f>_xlfn.COVARIANCE.S(INDEX('Variance covariance Matrix'!$B$4:$AE$123,,$D41), INDEX('Variance covariance Matrix'!$B$4:$AE$123,,AC$11))</f>
        <v>5.0233586583883121E-3</v>
      </c>
      <c r="AD41" s="41">
        <f>_xlfn.COVARIANCE.S(INDEX('Variance covariance Matrix'!$B$4:$AE$123,,$D41), INDEX('Variance covariance Matrix'!$B$4:$AE$123,,AD$11))</f>
        <v>9.5797100377059588E-4</v>
      </c>
      <c r="AE41" s="41">
        <f>_xlfn.COVARIANCE.S(INDEX('Variance covariance Matrix'!$B$4:$AE$123,,$D41), INDEX('Variance covariance Matrix'!$B$4:$AE$123,,AE$11))</f>
        <v>3.035718840096136E-5</v>
      </c>
      <c r="AF41" s="41">
        <f>_xlfn.COVARIANCE.S(INDEX('Variance covariance Matrix'!$B$4:$AE$123,,$D41), INDEX('Variance covariance Matrix'!$B$4:$AE$123,,AF$11))</f>
        <v>4.8885626864322276E-4</v>
      </c>
      <c r="AG41" s="41">
        <f>_xlfn.COVARIANCE.S(INDEX('Variance covariance Matrix'!$B$4:$AE$123,,$D41), INDEX('Variance covariance Matrix'!$B$4:$AE$123,,AG$11))</f>
        <v>1.7675194417373435E-3</v>
      </c>
      <c r="AH41" s="41">
        <f>_xlfn.COVARIANCE.S(INDEX('Variance covariance Matrix'!$B$4:$AE$123,,$D41), INDEX('Variance covariance Matrix'!$B$4:$AE$123,,AH$11))</f>
        <v>6.7785778815098599E-3</v>
      </c>
      <c r="AJ41" s="11"/>
    </row>
    <row r="42" spans="3:67" x14ac:dyDescent="0.25">
      <c r="AJ42" s="11"/>
    </row>
    <row r="43" spans="3:67" x14ac:dyDescent="0.25">
      <c r="AJ43" s="11"/>
    </row>
    <row r="44" spans="3:67" x14ac:dyDescent="0.25">
      <c r="D44" s="30" t="s">
        <v>78</v>
      </c>
      <c r="E44" s="41">
        <v>0.27524199058536652</v>
      </c>
      <c r="F44" s="41">
        <v>0</v>
      </c>
      <c r="G44" s="41">
        <v>0.2690498372380199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0.25171392048900942</v>
      </c>
      <c r="U44" s="41">
        <v>5.0920734876972705E-2</v>
      </c>
      <c r="V44" s="41">
        <v>0.11707617623797711</v>
      </c>
      <c r="W44" s="41">
        <v>3.5997340572654454E-2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0</v>
      </c>
      <c r="AJ44" s="11"/>
    </row>
    <row r="45" spans="3:67" x14ac:dyDescent="0.25">
      <c r="D45" s="30" t="s">
        <v>99</v>
      </c>
      <c r="E45">
        <f>SUM(E44:AH44)</f>
        <v>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J45" s="11"/>
    </row>
    <row r="48" spans="3:67" ht="15.75" thickBot="1" x14ac:dyDescent="0.3">
      <c r="C48" s="37" t="s">
        <v>103</v>
      </c>
      <c r="D48" t="s">
        <v>124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3:34" ht="15.75" thickBot="1" x14ac:dyDescent="0.3">
      <c r="C49" s="67" t="s">
        <v>86</v>
      </c>
      <c r="D49" s="68" cm="1">
        <f t="array" ref="D49">MMULT(E44:AH44,TRANSPOSE(E5:AH5))</f>
        <v>1.1204033056070798E-2</v>
      </c>
    </row>
    <row r="50" spans="3:34" ht="15.75" thickBot="1" x14ac:dyDescent="0.3">
      <c r="C50" s="46" t="s">
        <v>106</v>
      </c>
      <c r="D50" s="27" cm="1">
        <f t="array" ref="D50">MMULT(E44:AH44,MMULT(E12:AH41,TRANSPOSE(E44:AH44)))</f>
        <v>1.3518247124666058E-3</v>
      </c>
      <c r="R50" s="11"/>
    </row>
    <row r="51" spans="3:34" ht="15.75" thickBot="1" x14ac:dyDescent="0.3">
      <c r="C51" s="67" t="s">
        <v>108</v>
      </c>
      <c r="D51" s="68">
        <f>SQRT(D50)</f>
        <v>3.676716894821528E-2</v>
      </c>
      <c r="R51" s="11"/>
    </row>
    <row r="52" spans="3:34" ht="15.75" thickBot="1" x14ac:dyDescent="0.3">
      <c r="C52" s="46" t="s">
        <v>110</v>
      </c>
      <c r="D52" s="47">
        <f>'Project Data'!C3</f>
        <v>1.2086002819180486E-3</v>
      </c>
      <c r="R52" s="11"/>
    </row>
    <row r="53" spans="3:34" ht="15.75" thickBot="1" x14ac:dyDescent="0.3">
      <c r="C53" s="46" t="s">
        <v>111</v>
      </c>
      <c r="D53" s="27">
        <f>(D49-D52)/D51</f>
        <v>0.2718575582534194</v>
      </c>
      <c r="R53" s="11"/>
    </row>
    <row r="54" spans="3:34" x14ac:dyDescent="0.25">
      <c r="R54" s="11"/>
    </row>
    <row r="55" spans="3:34" ht="15.75" thickBot="1" x14ac:dyDescent="0.3">
      <c r="R55" s="11"/>
      <c r="AF55" s="11"/>
    </row>
    <row r="56" spans="3:34" ht="16.5" thickTop="1" thickBot="1" x14ac:dyDescent="0.3">
      <c r="C56" s="55" t="s">
        <v>112</v>
      </c>
      <c r="D56" s="55" t="s">
        <v>113</v>
      </c>
      <c r="E56" s="55" t="s">
        <v>114</v>
      </c>
      <c r="F56" s="55" t="s">
        <v>115</v>
      </c>
      <c r="R56" s="11"/>
      <c r="AF56" s="11"/>
    </row>
    <row r="57" spans="3:34" ht="16.5" thickTop="1" thickBot="1" x14ac:dyDescent="0.3">
      <c r="C57" s="56" t="s">
        <v>116</v>
      </c>
      <c r="D57" s="82">
        <v>2.9833913511539769E-2</v>
      </c>
      <c r="E57" s="82">
        <v>5.9224215353457883E-3</v>
      </c>
      <c r="F57">
        <f>(E57-D52)/D57</f>
        <v>0.15800210896248768</v>
      </c>
      <c r="R57" s="11"/>
      <c r="AF57" s="11"/>
      <c r="AH57" s="11"/>
    </row>
    <row r="58" spans="3:34" ht="16.5" thickTop="1" thickBot="1" x14ac:dyDescent="0.3">
      <c r="C58" s="54" t="s">
        <v>117</v>
      </c>
      <c r="D58">
        <v>3.676716894821528E-2</v>
      </c>
      <c r="E58">
        <v>1.1204033056070798E-2</v>
      </c>
      <c r="F58">
        <v>0.2721644410200984</v>
      </c>
      <c r="N58" s="34"/>
      <c r="O58" s="34"/>
      <c r="R58" s="11"/>
      <c r="AF58" s="11"/>
    </row>
    <row r="59" spans="3:34" ht="16.5" thickTop="1" thickBot="1" x14ac:dyDescent="0.3">
      <c r="C59" s="57" t="s">
        <v>118</v>
      </c>
      <c r="D59">
        <v>0</v>
      </c>
      <c r="E59" s="11">
        <f>D52</f>
        <v>1.2086002819180486E-3</v>
      </c>
      <c r="N59" s="34"/>
      <c r="O59" s="34"/>
      <c r="R59" s="11"/>
      <c r="AF59" s="11"/>
    </row>
    <row r="60" spans="3:34" ht="15.75" thickTop="1" x14ac:dyDescent="0.25">
      <c r="N60" s="34"/>
      <c r="O60" s="34"/>
      <c r="R60" s="11"/>
      <c r="AF60" s="11"/>
    </row>
    <row r="61" spans="3:34" x14ac:dyDescent="0.25">
      <c r="D61" s="41" t="s">
        <v>125</v>
      </c>
      <c r="E61" s="41" t="s">
        <v>86</v>
      </c>
      <c r="N61" s="34"/>
      <c r="O61" s="34"/>
      <c r="R61" s="11"/>
      <c r="AF61" s="11"/>
    </row>
    <row r="62" spans="3:34" x14ac:dyDescent="0.25">
      <c r="D62" s="82">
        <v>2.9833913511539769E-2</v>
      </c>
      <c r="E62" s="82">
        <v>5.9224215353457883E-3</v>
      </c>
      <c r="N62" s="34"/>
      <c r="O62" s="34"/>
      <c r="R62" s="11"/>
      <c r="AF62" s="11"/>
    </row>
    <row r="63" spans="3:34" x14ac:dyDescent="0.25">
      <c r="D63" s="41">
        <f>D62+0.001</f>
        <v>3.083391351153977E-2</v>
      </c>
      <c r="E63" s="41">
        <v>7.9897754181396368E-3</v>
      </c>
      <c r="N63" s="34"/>
      <c r="O63" s="34"/>
      <c r="R63" s="11"/>
      <c r="AF63" s="11"/>
    </row>
    <row r="64" spans="3:34" x14ac:dyDescent="0.25">
      <c r="D64" s="41">
        <f>D62+0.002</f>
        <v>3.1833913511539767E-2</v>
      </c>
      <c r="E64" s="41">
        <v>8.8689944380677746E-3</v>
      </c>
      <c r="N64" s="36"/>
      <c r="O64" s="36"/>
      <c r="R64" s="11"/>
      <c r="AF64" s="11"/>
    </row>
    <row r="65" spans="1:32" x14ac:dyDescent="0.25">
      <c r="D65" s="41">
        <f t="shared" ref="D65:D68" si="3">D64+0.002</f>
        <v>3.3833913511539769E-2</v>
      </c>
      <c r="E65" s="41">
        <v>1.0052981936270874E-2</v>
      </c>
      <c r="N65" s="34"/>
      <c r="O65" s="34"/>
      <c r="R65" s="11"/>
      <c r="AF65" s="11"/>
    </row>
    <row r="66" spans="1:32" x14ac:dyDescent="0.25">
      <c r="D66" s="41">
        <f t="shared" si="3"/>
        <v>3.5833913511539771E-2</v>
      </c>
      <c r="E66" s="41">
        <v>1.0896185641679022E-2</v>
      </c>
      <c r="N66" s="34"/>
      <c r="O66" s="34"/>
      <c r="R66" s="11"/>
      <c r="AF66" s="11"/>
    </row>
    <row r="67" spans="1:32" x14ac:dyDescent="0.25">
      <c r="D67" s="41">
        <f t="shared" si="3"/>
        <v>3.7833913511539773E-2</v>
      </c>
      <c r="E67" s="41">
        <v>1.1447056140035147E-2</v>
      </c>
      <c r="N67" s="34"/>
      <c r="O67" s="34"/>
      <c r="R67" s="11"/>
      <c r="AF67" s="11"/>
    </row>
    <row r="68" spans="1:32" x14ac:dyDescent="0.25">
      <c r="D68" s="41">
        <f t="shared" si="3"/>
        <v>3.9833913511539774E-2</v>
      </c>
      <c r="E68" s="41">
        <v>1.1781978642930031E-2</v>
      </c>
      <c r="R68" s="11"/>
      <c r="AF68" s="11"/>
    </row>
    <row r="69" spans="1:32" x14ac:dyDescent="0.25">
      <c r="D69" s="41">
        <f>D68+0.005</f>
        <v>4.4833913511539772E-2</v>
      </c>
      <c r="E69" s="41">
        <v>1.2338437055769275E-2</v>
      </c>
      <c r="R69" s="11"/>
      <c r="AF69" s="11"/>
    </row>
    <row r="70" spans="1:32" x14ac:dyDescent="0.25">
      <c r="D70" s="41">
        <f>D69+0.005</f>
        <v>4.9833913511539769E-2</v>
      </c>
      <c r="E70" s="41">
        <v>1.2649114657881393E-2</v>
      </c>
      <c r="R70" s="11"/>
      <c r="AF70" s="11"/>
    </row>
    <row r="71" spans="1:32" ht="15.75" thickBot="1" x14ac:dyDescent="0.3">
      <c r="D71" s="41">
        <f>D70+0.01</f>
        <v>5.9833913511539771E-2</v>
      </c>
      <c r="E71" s="41">
        <v>1.2840237622774104E-2</v>
      </c>
      <c r="H71" t="s">
        <v>119</v>
      </c>
      <c r="R71" s="11"/>
      <c r="AF71" s="11"/>
    </row>
    <row r="72" spans="1:32" ht="16.5" thickTop="1" thickBot="1" x14ac:dyDescent="0.3">
      <c r="A72" t="s">
        <v>126</v>
      </c>
      <c r="D72" s="50">
        <v>6.879844202353784E-2</v>
      </c>
      <c r="E72" s="94">
        <v>1.2958343542985556E-2</v>
      </c>
      <c r="F72" t="s">
        <v>127</v>
      </c>
      <c r="H72" s="54" t="s">
        <v>120</v>
      </c>
      <c r="I72" s="54" t="s">
        <v>121</v>
      </c>
      <c r="J72" s="54" t="s">
        <v>86</v>
      </c>
      <c r="R72" s="11"/>
      <c r="AF72" s="11"/>
    </row>
    <row r="73" spans="1:32" ht="15.75" thickTop="1" x14ac:dyDescent="0.25">
      <c r="A73" t="s">
        <v>128</v>
      </c>
      <c r="D73" s="70">
        <f>D71+0.01</f>
        <v>6.9833913511539766E-2</v>
      </c>
      <c r="E73" s="70">
        <v>1.2476943162089246E-2</v>
      </c>
      <c r="H73" s="53">
        <v>1</v>
      </c>
      <c r="I73">
        <f t="shared" ref="I73:I88" si="4">(1-H73)*$D$58</f>
        <v>0</v>
      </c>
      <c r="J73">
        <f t="shared" ref="J73:J88" si="5">(H73*$E$59)+((1-H73)*$E$58)</f>
        <v>1.2086002819180486E-3</v>
      </c>
      <c r="M73" t="s">
        <v>100</v>
      </c>
      <c r="AF73" s="11"/>
    </row>
    <row r="74" spans="1:32" x14ac:dyDescent="0.25">
      <c r="D74" s="82">
        <v>2.9833913511539769E-2</v>
      </c>
      <c r="E74" s="82">
        <v>5.9224215353457883E-3</v>
      </c>
      <c r="H74" s="41">
        <f>H73-0.1</f>
        <v>0.9</v>
      </c>
      <c r="I74">
        <f t="shared" si="4"/>
        <v>3.6767168948215272E-3</v>
      </c>
      <c r="J74">
        <f t="shared" si="5"/>
        <v>2.2081435593333232E-3</v>
      </c>
      <c r="M74" t="s">
        <v>129</v>
      </c>
      <c r="AF74" s="11"/>
    </row>
    <row r="75" spans="1:32" x14ac:dyDescent="0.25">
      <c r="D75" s="41">
        <v>3.07561182590281E-2</v>
      </c>
      <c r="E75" s="41">
        <v>3.7355022693648285E-3</v>
      </c>
      <c r="H75" s="41">
        <f t="shared" ref="H75:H82" si="6">H74-0.1</f>
        <v>0.8</v>
      </c>
      <c r="I75">
        <f t="shared" si="4"/>
        <v>7.3534337896430544E-3</v>
      </c>
      <c r="J75">
        <f t="shared" si="5"/>
        <v>3.2076868367485979E-3</v>
      </c>
      <c r="N75" t="s">
        <v>130</v>
      </c>
      <c r="AF75" s="11"/>
    </row>
    <row r="76" spans="1:32" x14ac:dyDescent="0.25">
      <c r="D76" s="70">
        <f>D74+0.002</f>
        <v>3.1833913511539767E-2</v>
      </c>
      <c r="E76" s="70">
        <v>2.6156263273176402E-3</v>
      </c>
      <c r="H76" s="41">
        <f t="shared" si="6"/>
        <v>0.70000000000000007</v>
      </c>
      <c r="I76">
        <f t="shared" si="4"/>
        <v>1.1030150684464581E-2</v>
      </c>
      <c r="J76">
        <f t="shared" si="5"/>
        <v>4.207230114163873E-3</v>
      </c>
      <c r="AF76" s="11"/>
    </row>
    <row r="77" spans="1:32" x14ac:dyDescent="0.25">
      <c r="D77" s="41">
        <f>D67</f>
        <v>3.7833913511539773E-2</v>
      </c>
      <c r="E77" s="41">
        <v>-4.9772413136611412E-4</v>
      </c>
      <c r="H77" s="41">
        <f t="shared" si="6"/>
        <v>0.60000000000000009</v>
      </c>
      <c r="I77">
        <f t="shared" si="4"/>
        <v>1.4706867579286109E-2</v>
      </c>
      <c r="J77">
        <f t="shared" si="5"/>
        <v>5.2067733915791472E-3</v>
      </c>
      <c r="AF77" s="11"/>
    </row>
    <row r="78" spans="1:32" x14ac:dyDescent="0.25">
      <c r="H78" s="41">
        <f t="shared" si="6"/>
        <v>0.50000000000000011</v>
      </c>
      <c r="I78">
        <f t="shared" si="4"/>
        <v>1.8383584474107637E-2</v>
      </c>
      <c r="J78">
        <f t="shared" si="5"/>
        <v>6.2063166689944223E-3</v>
      </c>
      <c r="AF78" s="11"/>
    </row>
    <row r="79" spans="1:32" x14ac:dyDescent="0.25">
      <c r="H79" s="41">
        <f t="shared" si="6"/>
        <v>0.40000000000000013</v>
      </c>
      <c r="I79">
        <f t="shared" si="4"/>
        <v>2.2060301368929162E-2</v>
      </c>
      <c r="J79">
        <f t="shared" si="5"/>
        <v>7.2058599464096974E-3</v>
      </c>
      <c r="AF79" s="11"/>
    </row>
    <row r="80" spans="1:32" x14ac:dyDescent="0.25">
      <c r="H80" s="41">
        <f t="shared" si="6"/>
        <v>0.30000000000000016</v>
      </c>
      <c r="I80">
        <f t="shared" si="4"/>
        <v>2.5737018263750692E-2</v>
      </c>
      <c r="J80">
        <f t="shared" si="5"/>
        <v>8.2054032238249724E-3</v>
      </c>
      <c r="AF80" s="11"/>
    </row>
    <row r="81" spans="3:33" x14ac:dyDescent="0.25">
      <c r="H81" s="41">
        <f>H80-0.1</f>
        <v>0.20000000000000015</v>
      </c>
      <c r="I81">
        <f t="shared" si="4"/>
        <v>2.9413735158572218E-2</v>
      </c>
      <c r="J81">
        <f t="shared" si="5"/>
        <v>9.2049465012402458E-3</v>
      </c>
      <c r="AF81" s="11"/>
    </row>
    <row r="82" spans="3:33" x14ac:dyDescent="0.25">
      <c r="H82" s="41">
        <f t="shared" si="6"/>
        <v>0.10000000000000014</v>
      </c>
      <c r="I82">
        <f t="shared" si="4"/>
        <v>3.3090452053393747E-2</v>
      </c>
      <c r="J82">
        <f t="shared" si="5"/>
        <v>1.0204489778655523E-2</v>
      </c>
      <c r="AF82" s="11"/>
    </row>
    <row r="83" spans="3:33" x14ac:dyDescent="0.25">
      <c r="H83" s="52">
        <v>0</v>
      </c>
      <c r="I83" s="12">
        <f t="shared" si="4"/>
        <v>3.676716894821528E-2</v>
      </c>
      <c r="J83" s="12">
        <f t="shared" si="5"/>
        <v>1.1204033056070798E-2</v>
      </c>
      <c r="AF83" s="11"/>
    </row>
    <row r="84" spans="3:33" x14ac:dyDescent="0.25">
      <c r="H84" s="41">
        <f>H83-0.1</f>
        <v>-0.1</v>
      </c>
      <c r="I84">
        <f t="shared" si="4"/>
        <v>4.0443885843036813E-2</v>
      </c>
      <c r="J84">
        <f t="shared" si="5"/>
        <v>1.2203576333486073E-2</v>
      </c>
    </row>
    <row r="85" spans="3:33" x14ac:dyDescent="0.25">
      <c r="H85" s="41">
        <f t="shared" ref="H85:H88" si="7">H84-0.1</f>
        <v>-0.2</v>
      </c>
      <c r="I85">
        <f t="shared" si="4"/>
        <v>4.4120602737858332E-2</v>
      </c>
      <c r="J85">
        <f t="shared" si="5"/>
        <v>1.3203119610901346E-2</v>
      </c>
    </row>
    <row r="86" spans="3:33" x14ac:dyDescent="0.25">
      <c r="H86" s="41">
        <f t="shared" si="7"/>
        <v>-0.30000000000000004</v>
      </c>
      <c r="I86">
        <f t="shared" si="4"/>
        <v>4.7797319632679865E-2</v>
      </c>
      <c r="J86">
        <f t="shared" si="5"/>
        <v>1.4202662888316623E-2</v>
      </c>
    </row>
    <row r="87" spans="3:33" x14ac:dyDescent="0.25">
      <c r="H87" s="41">
        <f t="shared" si="7"/>
        <v>-0.4</v>
      </c>
      <c r="I87">
        <f t="shared" si="4"/>
        <v>5.1474036527501391E-2</v>
      </c>
      <c r="J87">
        <f t="shared" si="5"/>
        <v>1.5202206165731898E-2</v>
      </c>
    </row>
    <row r="88" spans="3:33" x14ac:dyDescent="0.25">
      <c r="H88" s="41">
        <f t="shared" si="7"/>
        <v>-0.5</v>
      </c>
      <c r="I88">
        <f t="shared" si="4"/>
        <v>5.5150753422322923E-2</v>
      </c>
      <c r="J88">
        <f t="shared" si="5"/>
        <v>1.6201749443147173E-2</v>
      </c>
    </row>
    <row r="91" spans="3:33" ht="15.75" thickBot="1" x14ac:dyDescent="0.3"/>
    <row r="92" spans="3:33" ht="15.75" thickBot="1" x14ac:dyDescent="0.3">
      <c r="D92" s="26" t="s">
        <v>5</v>
      </c>
      <c r="E92" s="29" t="s">
        <v>6</v>
      </c>
      <c r="F92" s="26" t="s">
        <v>7</v>
      </c>
      <c r="G92" s="26" t="s">
        <v>8</v>
      </c>
      <c r="H92" s="26" t="s">
        <v>9</v>
      </c>
      <c r="I92" s="26" t="s">
        <v>10</v>
      </c>
      <c r="J92" s="26" t="s">
        <v>11</v>
      </c>
      <c r="K92" s="26" t="s">
        <v>12</v>
      </c>
      <c r="L92" s="26" t="s">
        <v>13</v>
      </c>
      <c r="M92" s="26" t="s">
        <v>14</v>
      </c>
      <c r="N92" s="26" t="s">
        <v>15</v>
      </c>
      <c r="O92" s="26" t="s">
        <v>16</v>
      </c>
      <c r="P92" s="26" t="s">
        <v>17</v>
      </c>
      <c r="Q92" s="26" t="s">
        <v>18</v>
      </c>
      <c r="R92" s="26" t="s">
        <v>19</v>
      </c>
      <c r="S92" s="26" t="s">
        <v>20</v>
      </c>
      <c r="T92" s="26" t="s">
        <v>21</v>
      </c>
      <c r="U92" s="26" t="s">
        <v>22</v>
      </c>
      <c r="V92" s="26" t="s">
        <v>23</v>
      </c>
      <c r="W92" s="26" t="s">
        <v>24</v>
      </c>
      <c r="X92" s="26" t="s">
        <v>25</v>
      </c>
      <c r="Y92" s="26" t="s">
        <v>26</v>
      </c>
      <c r="Z92" s="26" t="s">
        <v>27</v>
      </c>
      <c r="AA92" s="26" t="s">
        <v>28</v>
      </c>
      <c r="AB92" s="26" t="s">
        <v>29</v>
      </c>
      <c r="AC92" s="26" t="s">
        <v>30</v>
      </c>
      <c r="AD92" s="26" t="s">
        <v>31</v>
      </c>
      <c r="AE92" s="26" t="s">
        <v>32</v>
      </c>
      <c r="AF92" s="26" t="s">
        <v>33</v>
      </c>
      <c r="AG92" s="26" t="s">
        <v>34</v>
      </c>
    </row>
    <row r="93" spans="3:33" ht="15.75" thickBot="1" x14ac:dyDescent="0.3">
      <c r="C93" s="66" t="s">
        <v>122</v>
      </c>
      <c r="D93" s="41">
        <v>0.12819882046890591</v>
      </c>
      <c r="E93" s="41">
        <v>1.1335716444237882E-2</v>
      </c>
      <c r="F93" s="41">
        <v>9.6639634760660537E-2</v>
      </c>
      <c r="G93" s="41">
        <v>0</v>
      </c>
      <c r="H93" s="41">
        <v>4.7862788882944155E-4</v>
      </c>
      <c r="I93" s="41">
        <v>0</v>
      </c>
      <c r="J93" s="41">
        <v>0</v>
      </c>
      <c r="K93" s="41">
        <v>0</v>
      </c>
      <c r="L93" s="41">
        <v>4.9837684221986749E-3</v>
      </c>
      <c r="M93" s="41">
        <v>0</v>
      </c>
      <c r="N93" s="41">
        <v>0.1403497884014189</v>
      </c>
      <c r="O93" s="41">
        <v>2.8691887610644246E-2</v>
      </c>
      <c r="P93" s="41">
        <v>0</v>
      </c>
      <c r="Q93" s="41">
        <v>0</v>
      </c>
      <c r="R93" s="41">
        <v>0</v>
      </c>
      <c r="S93" s="41">
        <v>6.3980167431437071E-2</v>
      </c>
      <c r="T93" s="41">
        <v>0</v>
      </c>
      <c r="U93" s="41">
        <v>8.3528928157704158E-2</v>
      </c>
      <c r="V93" s="41">
        <v>0</v>
      </c>
      <c r="W93" s="41">
        <v>6.3444010961456215E-2</v>
      </c>
      <c r="X93" s="41">
        <v>0</v>
      </c>
      <c r="Y93" s="41">
        <v>1.3705167538537366E-2</v>
      </c>
      <c r="Z93" s="41">
        <v>8.8938750074553846E-2</v>
      </c>
      <c r="AA93" s="41">
        <v>6.5046812632716545E-3</v>
      </c>
      <c r="AB93" s="41">
        <v>0</v>
      </c>
      <c r="AC93" s="41">
        <v>2.9157452164355585E-2</v>
      </c>
      <c r="AD93" s="41">
        <v>0.19023115032134746</v>
      </c>
      <c r="AE93" s="41">
        <v>2.5085461245470442E-2</v>
      </c>
      <c r="AF93" s="41">
        <v>0</v>
      </c>
      <c r="AG93" s="41">
        <v>2.4745986844970803E-2</v>
      </c>
    </row>
    <row r="94" spans="3:33" ht="15.75" thickBot="1" x14ac:dyDescent="0.3">
      <c r="C94" s="66" t="s">
        <v>123</v>
      </c>
      <c r="D94" s="63">
        <v>0.27524199058536652</v>
      </c>
      <c r="E94" s="64">
        <v>0</v>
      </c>
      <c r="F94" s="64">
        <v>0.2690498372380199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0</v>
      </c>
      <c r="P94" s="64">
        <v>0</v>
      </c>
      <c r="Q94" s="64">
        <v>0</v>
      </c>
      <c r="R94" s="64">
        <v>0</v>
      </c>
      <c r="S94" s="64">
        <v>0.25171392048900942</v>
      </c>
      <c r="T94" s="64">
        <v>5.0920734876972705E-2</v>
      </c>
      <c r="U94" s="64">
        <v>0.11707617623797711</v>
      </c>
      <c r="V94" s="64">
        <v>3.5997340572654454E-2</v>
      </c>
      <c r="W94" s="64">
        <v>0</v>
      </c>
      <c r="X94" s="64">
        <v>0</v>
      </c>
      <c r="Y94" s="64">
        <v>0</v>
      </c>
      <c r="Z94" s="64">
        <v>0</v>
      </c>
      <c r="AA94" s="64">
        <v>0</v>
      </c>
      <c r="AB94" s="64">
        <v>0</v>
      </c>
      <c r="AC94" s="64">
        <v>0</v>
      </c>
      <c r="AD94" s="64">
        <v>0</v>
      </c>
      <c r="AE94" s="64">
        <v>0</v>
      </c>
      <c r="AF94" s="64">
        <v>0</v>
      </c>
      <c r="AG94" s="65">
        <v>0</v>
      </c>
    </row>
    <row r="96" spans="3:33" x14ac:dyDescent="0.25">
      <c r="C96" s="92" t="s">
        <v>131</v>
      </c>
      <c r="D96" s="93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  <c r="Q96" s="92">
        <v>0</v>
      </c>
      <c r="R96" s="92">
        <v>0</v>
      </c>
      <c r="S96" s="92">
        <v>1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92">
        <v>0</v>
      </c>
      <c r="AB96" s="92">
        <v>0</v>
      </c>
      <c r="AC96" s="92">
        <v>0</v>
      </c>
      <c r="AD96" s="92">
        <v>0</v>
      </c>
      <c r="AE96" s="92">
        <v>0</v>
      </c>
      <c r="AF96" s="92">
        <v>0</v>
      </c>
      <c r="AG96" s="9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93B7-6D5E-4196-B496-8AF7D8C4FEA0}">
  <dimension ref="A1:BP177"/>
  <sheetViews>
    <sheetView topLeftCell="AC21" zoomScale="90" zoomScaleNormal="90" workbookViewId="0">
      <selection activeCell="AL55" sqref="AL55:BP55"/>
    </sheetView>
  </sheetViews>
  <sheetFormatPr defaultColWidth="9.140625" defaultRowHeight="15" x14ac:dyDescent="0.25"/>
  <cols>
    <col min="1" max="1" width="10.42578125" bestFit="1" customWidth="1"/>
    <col min="33" max="33" width="27.85546875" bestFit="1" customWidth="1"/>
    <col min="34" max="34" width="16.140625" bestFit="1" customWidth="1"/>
    <col min="35" max="35" width="12.28515625" customWidth="1"/>
    <col min="36" max="36" width="13.140625" bestFit="1" customWidth="1"/>
    <col min="37" max="37" width="12.42578125" bestFit="1" customWidth="1"/>
    <col min="38" max="38" width="16.28515625" customWidth="1"/>
    <col min="39" max="39" width="14.28515625" bestFit="1" customWidth="1"/>
    <col min="40" max="40" width="14.42578125" bestFit="1" customWidth="1"/>
    <col min="41" max="41" width="13.42578125" bestFit="1" customWidth="1"/>
    <col min="42" max="45" width="13.140625" bestFit="1" customWidth="1"/>
    <col min="46" max="46" width="14.140625" bestFit="1" customWidth="1"/>
    <col min="47" max="47" width="12.140625" bestFit="1" customWidth="1"/>
    <col min="48" max="48" width="12.85546875" bestFit="1" customWidth="1"/>
    <col min="49" max="49" width="13.42578125" bestFit="1" customWidth="1"/>
    <col min="50" max="50" width="12.42578125" bestFit="1" customWidth="1"/>
    <col min="51" max="51" width="12.85546875" bestFit="1" customWidth="1"/>
    <col min="52" max="52" width="12.42578125" bestFit="1" customWidth="1"/>
    <col min="53" max="54" width="13.140625" bestFit="1" customWidth="1"/>
    <col min="55" max="55" width="12.85546875" bestFit="1" customWidth="1"/>
    <col min="56" max="58" width="13.140625" bestFit="1" customWidth="1"/>
    <col min="59" max="59" width="12.42578125" bestFit="1" customWidth="1"/>
    <col min="60" max="60" width="12.85546875" bestFit="1" customWidth="1"/>
    <col min="61" max="61" width="12.42578125" bestFit="1" customWidth="1"/>
    <col min="62" max="62" width="13.140625" bestFit="1" customWidth="1"/>
    <col min="63" max="63" width="12.28515625" bestFit="1" customWidth="1"/>
    <col min="64" max="64" width="13.140625" bestFit="1" customWidth="1"/>
    <col min="65" max="65" width="9.140625" bestFit="1" customWidth="1"/>
  </cols>
  <sheetData>
    <row r="1" spans="1:67" x14ac:dyDescent="0.25">
      <c r="A1" s="141" t="s">
        <v>132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96"/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2" t="s">
        <v>21</v>
      </c>
      <c r="AZ1" s="2" t="s">
        <v>22</v>
      </c>
      <c r="BA1" s="2" t="s">
        <v>23</v>
      </c>
      <c r="BB1" s="2" t="s">
        <v>24</v>
      </c>
      <c r="BC1" s="2" t="s">
        <v>25</v>
      </c>
      <c r="BD1" s="2" t="s">
        <v>26</v>
      </c>
      <c r="BE1" s="2" t="s">
        <v>27</v>
      </c>
      <c r="BF1" s="2" t="s">
        <v>28</v>
      </c>
      <c r="BG1" s="2" t="s">
        <v>29</v>
      </c>
      <c r="BH1" s="2" t="s">
        <v>30</v>
      </c>
      <c r="BI1" s="2" t="s">
        <v>31</v>
      </c>
      <c r="BJ1" s="2" t="s">
        <v>32</v>
      </c>
      <c r="BK1" s="2" t="s">
        <v>33</v>
      </c>
      <c r="BL1" s="2" t="s">
        <v>34</v>
      </c>
    </row>
    <row r="2" spans="1:67" x14ac:dyDescent="0.25">
      <c r="A2" t="s">
        <v>73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/>
      <c r="AH2" s="30" t="s">
        <v>133</v>
      </c>
      <c r="AI2">
        <f t="shared" ref="AI2:BL2" si="0">AVERAGE(B4:B63)</f>
        <v>6.9133857066121214E-3</v>
      </c>
      <c r="AJ2">
        <f t="shared" si="0"/>
        <v>-3.0555555315707464E-3</v>
      </c>
      <c r="AK2">
        <f t="shared" si="0"/>
        <v>2.8343603486271681E-3</v>
      </c>
      <c r="AL2">
        <f t="shared" si="0"/>
        <v>-2.2739680668510728E-3</v>
      </c>
      <c r="AM2">
        <f t="shared" si="0"/>
        <v>-9.7129579695003649E-3</v>
      </c>
      <c r="AN2">
        <f t="shared" si="0"/>
        <v>-1.8974404454918211E-2</v>
      </c>
      <c r="AO2">
        <f t="shared" si="0"/>
        <v>-7.5728707511628244E-3</v>
      </c>
      <c r="AP2">
        <f t="shared" si="0"/>
        <v>3.4540905718671963E-3</v>
      </c>
      <c r="AQ2">
        <f t="shared" si="0"/>
        <v>-3.2130121353999286E-3</v>
      </c>
      <c r="AR2">
        <f t="shared" si="0"/>
        <v>-8.2900574816989429E-3</v>
      </c>
      <c r="AS2">
        <f t="shared" si="0"/>
        <v>-6.5529561372778124E-4</v>
      </c>
      <c r="AT2">
        <f t="shared" si="0"/>
        <v>-5.0940245189254581E-3</v>
      </c>
      <c r="AU2">
        <f t="shared" si="0"/>
        <v>1.4346626511145099E-3</v>
      </c>
      <c r="AV2">
        <f t="shared" si="0"/>
        <v>1.1954709867188678E-2</v>
      </c>
      <c r="AW2">
        <f t="shared" si="0"/>
        <v>3.6781958070046046E-3</v>
      </c>
      <c r="AX2">
        <f t="shared" si="0"/>
        <v>2.0674251448697119E-2</v>
      </c>
      <c r="AY2">
        <f t="shared" si="0"/>
        <v>1.7853961324563614E-2</v>
      </c>
      <c r="AZ2">
        <f t="shared" si="0"/>
        <v>9.5050890746889195E-3</v>
      </c>
      <c r="BA2">
        <f t="shared" si="0"/>
        <v>1.1637349156291925E-3</v>
      </c>
      <c r="BB2">
        <f t="shared" si="0"/>
        <v>-6.4298660041772404E-3</v>
      </c>
      <c r="BC2">
        <f t="shared" si="0"/>
        <v>3.7769228694904044E-3</v>
      </c>
      <c r="BD2">
        <f t="shared" si="0"/>
        <v>2.290200504571337E-3</v>
      </c>
      <c r="BE2">
        <f t="shared" si="0"/>
        <v>2.6237504650920454E-3</v>
      </c>
      <c r="BF2">
        <f t="shared" si="0"/>
        <v>-6.0963953189914618E-3</v>
      </c>
      <c r="BG2">
        <f t="shared" si="0"/>
        <v>1.0798687904903542E-2</v>
      </c>
      <c r="BH2">
        <f t="shared" si="0"/>
        <v>-1.7898346979057455E-3</v>
      </c>
      <c r="BI2">
        <f t="shared" si="0"/>
        <v>1.1170405500948105E-2</v>
      </c>
      <c r="BJ2">
        <f t="shared" si="0"/>
        <v>1.1948476697053641E-4</v>
      </c>
      <c r="BK2">
        <f t="shared" si="0"/>
        <v>-5.9952593353263259E-3</v>
      </c>
      <c r="BL2">
        <f t="shared" si="0"/>
        <v>3.7362052368763413E-3</v>
      </c>
    </row>
    <row r="3" spans="1:67" x14ac:dyDescent="0.25">
      <c r="A3" s="7">
        <v>41789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H3" s="30" t="s">
        <v>134</v>
      </c>
      <c r="AI3" s="12">
        <f t="shared" ref="AI3:BL3" si="1">_xlfn.VAR.S(B4:B63)</f>
        <v>3.6128935771663887E-3</v>
      </c>
      <c r="AJ3" s="12">
        <f t="shared" si="1"/>
        <v>2.5084774796615117E-3</v>
      </c>
      <c r="AK3" s="12">
        <f t="shared" si="1"/>
        <v>3.4973536596698777E-3</v>
      </c>
      <c r="AL3" s="12">
        <f t="shared" si="1"/>
        <v>4.321879480872824E-3</v>
      </c>
      <c r="AM3" s="12">
        <f t="shared" si="1"/>
        <v>4.2534698410318216E-3</v>
      </c>
      <c r="AN3" s="12">
        <f t="shared" si="1"/>
        <v>4.0617897837333782E-3</v>
      </c>
      <c r="AO3" s="12">
        <f t="shared" si="1"/>
        <v>4.7970957154597205E-3</v>
      </c>
      <c r="AP3" s="12">
        <f t="shared" si="1"/>
        <v>3.1911833427570244E-3</v>
      </c>
      <c r="AQ3" s="12">
        <f t="shared" si="1"/>
        <v>3.9237538403097396E-3</v>
      </c>
      <c r="AR3" s="12">
        <f t="shared" si="1"/>
        <v>4.9291707009166599E-3</v>
      </c>
      <c r="AS3" s="12">
        <f t="shared" si="1"/>
        <v>2.6259624669017862E-3</v>
      </c>
      <c r="AT3" s="12">
        <f t="shared" si="1"/>
        <v>5.4884570443138742E-3</v>
      </c>
      <c r="AU3" s="12">
        <f t="shared" si="1"/>
        <v>7.6552640955741573E-3</v>
      </c>
      <c r="AV3" s="12">
        <f t="shared" si="1"/>
        <v>7.1237485234173035E-3</v>
      </c>
      <c r="AW3" s="12">
        <f t="shared" si="1"/>
        <v>3.0838454442970579E-3</v>
      </c>
      <c r="AX3" s="12">
        <f t="shared" si="1"/>
        <v>2.5409833729006337E-3</v>
      </c>
      <c r="AY3" s="12">
        <f t="shared" si="1"/>
        <v>4.8006250267814401E-3</v>
      </c>
      <c r="AZ3" s="12">
        <f t="shared" si="1"/>
        <v>5.939714261164626E-3</v>
      </c>
      <c r="BA3" s="12">
        <f t="shared" si="1"/>
        <v>5.9461870331139624E-3</v>
      </c>
      <c r="BB3" s="12">
        <f t="shared" si="1"/>
        <v>5.4636720712833544E-3</v>
      </c>
      <c r="BC3" s="12">
        <f t="shared" si="1"/>
        <v>3.6349764405410523E-3</v>
      </c>
      <c r="BD3" s="12">
        <f t="shared" si="1"/>
        <v>3.123478436573139E-3</v>
      </c>
      <c r="BE3" s="12">
        <f t="shared" si="1"/>
        <v>2.4155626362661587E-3</v>
      </c>
      <c r="BF3" s="12">
        <f t="shared" si="1"/>
        <v>8.3372788494809578E-3</v>
      </c>
      <c r="BG3" s="12">
        <f t="shared" si="1"/>
        <v>6.9144371673183777E-3</v>
      </c>
      <c r="BH3" s="12">
        <f t="shared" si="1"/>
        <v>6.3208134416119751E-3</v>
      </c>
      <c r="BI3" s="12">
        <f t="shared" si="1"/>
        <v>2.6937926567806646E-3</v>
      </c>
      <c r="BJ3" s="12">
        <f t="shared" si="1"/>
        <v>3.0899665690138573E-3</v>
      </c>
      <c r="BK3" s="12">
        <f t="shared" si="1"/>
        <v>4.1040481031870283E-3</v>
      </c>
      <c r="BL3" s="12">
        <f t="shared" si="1"/>
        <v>4.1923370531699623E-3</v>
      </c>
      <c r="BN3" s="3"/>
      <c r="BO3" s="3"/>
    </row>
    <row r="4" spans="1:67" x14ac:dyDescent="0.25">
      <c r="A4" s="7">
        <v>41820</v>
      </c>
      <c r="B4">
        <v>1.3308428671491944E-2</v>
      </c>
      <c r="C4">
        <v>-2.7027027027027029E-2</v>
      </c>
      <c r="D4">
        <v>2.3640661938534143E-2</v>
      </c>
      <c r="E4">
        <v>-3.3888888888888892E-2</v>
      </c>
      <c r="F4">
        <v>-3.0226700251889168E-2</v>
      </c>
      <c r="G4">
        <v>-6.8452380952380959E-2</v>
      </c>
      <c r="H4">
        <v>-8.4183673469387751E-2</v>
      </c>
      <c r="I4">
        <v>-2.1739130434782487E-2</v>
      </c>
      <c r="J4">
        <v>-5.128205128205128E-2</v>
      </c>
      <c r="K4">
        <v>-5.3488372093023255E-2</v>
      </c>
      <c r="L4">
        <v>-5.6029232643118279E-2</v>
      </c>
      <c r="M4">
        <v>-5.1724137931034482E-2</v>
      </c>
      <c r="N4">
        <v>-2.4849397590361578E-2</v>
      </c>
      <c r="O4">
        <v>4.1666666666666666E-3</v>
      </c>
      <c r="P4">
        <v>-3.2342657342657344E-2</v>
      </c>
      <c r="Q4">
        <v>-5.9322033898304961E-2</v>
      </c>
      <c r="R4">
        <v>-6.5502183406113537E-2</v>
      </c>
      <c r="S4">
        <v>1.6683022571148183E-2</v>
      </c>
      <c r="T4">
        <v>2.7777777777777776E-2</v>
      </c>
      <c r="U4">
        <v>-8.9595375722543349E-2</v>
      </c>
      <c r="V4">
        <v>-3.181818181818194E-2</v>
      </c>
      <c r="W4">
        <v>3.1868197431111425E-2</v>
      </c>
      <c r="X4">
        <v>-1.8168054504163512E-2</v>
      </c>
      <c r="Y4">
        <v>-0.1111111111111111</v>
      </c>
      <c r="Z4">
        <v>5.5555555555555421E-2</v>
      </c>
      <c r="AA4">
        <v>-6.2706270627062702E-2</v>
      </c>
      <c r="AB4">
        <v>-1.082089552238806E-2</v>
      </c>
      <c r="AC4">
        <v>1.6129032258064516E-2</v>
      </c>
      <c r="AD4">
        <v>-6.6985645933014357E-2</v>
      </c>
      <c r="AE4">
        <v>5.3392658509455078E-2</v>
      </c>
      <c r="AH4" s="30" t="s">
        <v>76</v>
      </c>
      <c r="AI4" s="98">
        <f t="shared" ref="AI4:BL4" si="2">SQRT(AI3)</f>
        <v>6.010735044207479E-2</v>
      </c>
      <c r="AJ4" s="98">
        <f t="shared" si="2"/>
        <v>5.0084703050547394E-2</v>
      </c>
      <c r="AK4" s="98">
        <f t="shared" si="2"/>
        <v>5.9138427943849485E-2</v>
      </c>
      <c r="AL4" s="98">
        <f t="shared" si="2"/>
        <v>6.5741003041274199E-2</v>
      </c>
      <c r="AM4" s="98">
        <f t="shared" si="2"/>
        <v>6.521863108830038E-2</v>
      </c>
      <c r="AN4" s="98">
        <f t="shared" si="2"/>
        <v>6.3732172281614402E-2</v>
      </c>
      <c r="AO4" s="98">
        <f t="shared" si="2"/>
        <v>6.9261069263040695E-2</v>
      </c>
      <c r="AP4" s="98">
        <f t="shared" si="2"/>
        <v>5.6490559766716991E-2</v>
      </c>
      <c r="AQ4" s="98">
        <f t="shared" si="2"/>
        <v>6.2639874204134055E-2</v>
      </c>
      <c r="AR4" s="98">
        <f t="shared" si="2"/>
        <v>7.0208052963436185E-2</v>
      </c>
      <c r="AS4" s="98">
        <f t="shared" si="2"/>
        <v>5.1244145684183146E-2</v>
      </c>
      <c r="AT4" s="98">
        <f t="shared" si="2"/>
        <v>7.408412140475093E-2</v>
      </c>
      <c r="AU4" s="98">
        <f t="shared" si="2"/>
        <v>8.7494366079046246E-2</v>
      </c>
      <c r="AV4" s="98">
        <f t="shared" si="2"/>
        <v>8.4402301647628686E-2</v>
      </c>
      <c r="AW4" s="98">
        <f t="shared" si="2"/>
        <v>5.5532381943304558E-2</v>
      </c>
      <c r="AX4" s="98">
        <f t="shared" si="2"/>
        <v>5.0408167720128787E-2</v>
      </c>
      <c r="AY4" s="98">
        <f t="shared" si="2"/>
        <v>6.9286542898180745E-2</v>
      </c>
      <c r="AZ4" s="98">
        <f t="shared" si="2"/>
        <v>7.7069541721516852E-2</v>
      </c>
      <c r="BA4" s="98">
        <f t="shared" si="2"/>
        <v>7.7111523348420252E-2</v>
      </c>
      <c r="BB4" s="98">
        <f t="shared" si="2"/>
        <v>7.3916656250694629E-2</v>
      </c>
      <c r="BC4" s="98">
        <f t="shared" si="2"/>
        <v>6.0290765798263438E-2</v>
      </c>
      <c r="BD4" s="98">
        <f t="shared" si="2"/>
        <v>5.5888088503482911E-2</v>
      </c>
      <c r="BE4" s="98">
        <f t="shared" si="2"/>
        <v>4.9148373688924427E-2</v>
      </c>
      <c r="BF4" s="99">
        <f t="shared" si="2"/>
        <v>9.1308700842148427E-2</v>
      </c>
      <c r="BG4" s="98">
        <f t="shared" si="2"/>
        <v>8.315309475490601E-2</v>
      </c>
      <c r="BH4" s="98">
        <f t="shared" si="2"/>
        <v>7.9503543578962416E-2</v>
      </c>
      <c r="BI4" s="98">
        <f t="shared" si="2"/>
        <v>5.1901759669404898E-2</v>
      </c>
      <c r="BJ4" s="98">
        <f t="shared" si="2"/>
        <v>5.5587467733418633E-2</v>
      </c>
      <c r="BK4" s="98">
        <f t="shared" si="2"/>
        <v>6.4062844950774925E-2</v>
      </c>
      <c r="BL4" s="98">
        <f t="shared" si="2"/>
        <v>6.4748259074433517E-2</v>
      </c>
    </row>
    <row r="5" spans="1:67" x14ac:dyDescent="0.25">
      <c r="A5" s="7">
        <v>41851</v>
      </c>
      <c r="B5">
        <v>9.2165898617511521E-4</v>
      </c>
      <c r="C5">
        <v>-1.3888888888888888E-2</v>
      </c>
      <c r="D5">
        <v>-1.1547344110854504E-2</v>
      </c>
      <c r="E5">
        <v>1.4376078205865441E-3</v>
      </c>
      <c r="F5">
        <v>7.7922077922077922E-3</v>
      </c>
      <c r="G5">
        <v>-1.2779552715654952E-2</v>
      </c>
      <c r="H5">
        <v>-0.16155988857938719</v>
      </c>
      <c r="I5">
        <v>0.04</v>
      </c>
      <c r="J5">
        <v>0</v>
      </c>
      <c r="K5">
        <v>9.8280098280099683E-3</v>
      </c>
      <c r="L5">
        <v>1.806451612903226E-2</v>
      </c>
      <c r="M5">
        <v>8.1818181818181818E-2</v>
      </c>
      <c r="N5">
        <v>4.555984555984556E-2</v>
      </c>
      <c r="O5">
        <v>-1.5767634854771784E-2</v>
      </c>
      <c r="P5">
        <v>1.9873532068654019E-2</v>
      </c>
      <c r="Q5">
        <v>6.3063063063062932E-2</v>
      </c>
      <c r="R5">
        <v>6.0747663551401869E-2</v>
      </c>
      <c r="S5">
        <v>9.137709137709138E-2</v>
      </c>
      <c r="T5">
        <v>-2.7027027027027029E-2</v>
      </c>
      <c r="U5">
        <v>-6.3492063492063492E-3</v>
      </c>
      <c r="V5">
        <v>-4.6948356807511873E-2</v>
      </c>
      <c r="W5">
        <v>8.1484479540083771E-3</v>
      </c>
      <c r="X5">
        <v>-1.6962220508866616E-2</v>
      </c>
      <c r="Y5">
        <v>3.2570422535211266E-2</v>
      </c>
      <c r="Z5">
        <v>-2.6315789473683966E-2</v>
      </c>
      <c r="AA5">
        <v>-9.154929577464789E-2</v>
      </c>
      <c r="AB5">
        <v>-3.0554507732930971E-2</v>
      </c>
      <c r="AC5">
        <v>9.0702947845804991E-3</v>
      </c>
      <c r="AD5">
        <v>1.5384615384615385E-2</v>
      </c>
      <c r="AE5">
        <v>-2.4023231256599907E-2</v>
      </c>
    </row>
    <row r="6" spans="1:67" x14ac:dyDescent="0.25">
      <c r="A6" s="7">
        <v>41880</v>
      </c>
      <c r="B6">
        <v>5.1335174953959485E-2</v>
      </c>
      <c r="C6">
        <v>3.6217303822937627E-2</v>
      </c>
      <c r="D6">
        <v>3.9719626168224297E-2</v>
      </c>
      <c r="E6">
        <v>2.0097616996841802E-2</v>
      </c>
      <c r="F6">
        <v>-2.5773195876288659E-3</v>
      </c>
      <c r="G6">
        <v>3.2362459546925564E-2</v>
      </c>
      <c r="H6">
        <v>9.9667774086378731E-3</v>
      </c>
      <c r="I6">
        <v>3.4188034188034191E-2</v>
      </c>
      <c r="J6">
        <v>2.7027027027027029E-2</v>
      </c>
      <c r="K6">
        <v>0</v>
      </c>
      <c r="L6">
        <v>5.069708491761709E-2</v>
      </c>
      <c r="M6">
        <v>2.2408963585434174E-2</v>
      </c>
      <c r="N6">
        <v>4.8005908419497784E-2</v>
      </c>
      <c r="O6">
        <v>5.6492411467116359E-2</v>
      </c>
      <c r="P6">
        <v>6.0230292294065547E-2</v>
      </c>
      <c r="Q6">
        <v>7.6271186440677971E-2</v>
      </c>
      <c r="R6">
        <v>0.11013215859030837</v>
      </c>
      <c r="S6">
        <v>-5.2771226415094206E-2</v>
      </c>
      <c r="T6">
        <v>-1.8518518518518517E-2</v>
      </c>
      <c r="U6">
        <v>-7.3482428115015971E-2</v>
      </c>
      <c r="V6">
        <v>1.970443349753695E-2</v>
      </c>
      <c r="W6">
        <v>-1.351877265930533E-3</v>
      </c>
      <c r="X6">
        <v>3.215686274509804E-2</v>
      </c>
      <c r="Y6">
        <v>-1.5345268542199489E-2</v>
      </c>
      <c r="Z6">
        <v>3.6036036036035772E-2</v>
      </c>
      <c r="AA6">
        <v>-0.10852713178294585</v>
      </c>
      <c r="AB6">
        <v>3.4630350194552531E-2</v>
      </c>
      <c r="AC6">
        <v>-1.4606741573033709E-2</v>
      </c>
      <c r="AD6">
        <v>4.545454545454531E-2</v>
      </c>
      <c r="AE6">
        <v>2.0016229375169056E-2</v>
      </c>
    </row>
    <row r="7" spans="1:67" x14ac:dyDescent="0.25">
      <c r="A7" s="7">
        <v>41912</v>
      </c>
      <c r="B7">
        <v>-2.7589227063717976E-2</v>
      </c>
      <c r="C7">
        <v>3.8834951456310678E-3</v>
      </c>
      <c r="D7">
        <v>5.8426966292134834E-2</v>
      </c>
      <c r="E7">
        <v>-1.9983112862369829E-2</v>
      </c>
      <c r="F7">
        <v>-1.8087855297157621E-2</v>
      </c>
      <c r="G7">
        <v>-3.4482758620689655E-2</v>
      </c>
      <c r="H7">
        <v>6.5789473684210523E-2</v>
      </c>
      <c r="I7">
        <v>-5.3719008264462811E-2</v>
      </c>
      <c r="J7">
        <v>1.3157894736842105E-2</v>
      </c>
      <c r="K7">
        <v>-5.8394160583941736E-2</v>
      </c>
      <c r="L7">
        <v>-1.2062726176115666E-2</v>
      </c>
      <c r="M7">
        <v>1.3698630136986301E-2</v>
      </c>
      <c r="N7">
        <v>-6.9062720225510923E-2</v>
      </c>
      <c r="O7">
        <v>7.9808459696727851E-3</v>
      </c>
      <c r="P7">
        <v>-5.0960735171261484E-2</v>
      </c>
      <c r="Q7">
        <v>-7.0866141732283464E-2</v>
      </c>
      <c r="R7">
        <v>-0.14682539682539683</v>
      </c>
      <c r="S7">
        <v>-5.6644880174292075E-2</v>
      </c>
      <c r="T7">
        <v>-5.6603773584905662E-2</v>
      </c>
      <c r="U7">
        <v>-0.13448275862068976</v>
      </c>
      <c r="V7">
        <v>-1.9323671497584544E-2</v>
      </c>
      <c r="W7">
        <v>-3.0696338837042324E-2</v>
      </c>
      <c r="X7">
        <v>-3.9513677811550151E-2</v>
      </c>
      <c r="Y7">
        <v>-5.9740259740259739E-2</v>
      </c>
      <c r="Z7">
        <v>-1.7391304347826091E-2</v>
      </c>
      <c r="AA7">
        <v>-0.19130434782608685</v>
      </c>
      <c r="AB7">
        <v>-2.7830011282437006E-2</v>
      </c>
      <c r="AC7">
        <v>-7.8677309007981755E-2</v>
      </c>
      <c r="AD7">
        <v>-1.4492753623188271E-2</v>
      </c>
      <c r="AE7">
        <v>-5.3566693184831607E-2</v>
      </c>
      <c r="AH7" s="142" t="s">
        <v>135</v>
      </c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</row>
    <row r="8" spans="1:67" x14ac:dyDescent="0.25">
      <c r="A8" s="7">
        <v>41943</v>
      </c>
      <c r="B8">
        <v>2.2967800045034903E-2</v>
      </c>
      <c r="C8">
        <v>-3.8684719535783366E-3</v>
      </c>
      <c r="D8">
        <v>-2.5477707006369428E-2</v>
      </c>
      <c r="E8">
        <v>1.8667432510051693E-2</v>
      </c>
      <c r="F8">
        <v>-3.4210526315789476E-2</v>
      </c>
      <c r="G8">
        <v>-1.948051948051948E-2</v>
      </c>
      <c r="H8">
        <v>-6.7901234567901231E-2</v>
      </c>
      <c r="I8">
        <v>8.7336244541484712E-3</v>
      </c>
      <c r="J8">
        <v>0</v>
      </c>
      <c r="K8">
        <v>5.1679586563307496E-3</v>
      </c>
      <c r="L8">
        <v>4.2735042735042597E-2</v>
      </c>
      <c r="M8">
        <v>5.4054054054054057E-2</v>
      </c>
      <c r="N8">
        <v>-2.4224072672218017E-2</v>
      </c>
      <c r="O8">
        <v>9.659540775930324E-2</v>
      </c>
      <c r="P8">
        <v>4.8415492957746498E-2</v>
      </c>
      <c r="Q8">
        <v>4.2372881355932202E-2</v>
      </c>
      <c r="R8">
        <v>-1.8604651162790697E-2</v>
      </c>
      <c r="S8">
        <v>-1.979544704717915E-2</v>
      </c>
      <c r="T8">
        <v>-0.11333333333333333</v>
      </c>
      <c r="U8">
        <v>-2.3904382470119299E-2</v>
      </c>
      <c r="V8">
        <v>9.8522167487684748E-3</v>
      </c>
      <c r="W8">
        <v>-5.574881925752883E-2</v>
      </c>
      <c r="X8">
        <v>-7.8322784810126583E-2</v>
      </c>
      <c r="Y8">
        <v>-0.17679558011049723</v>
      </c>
      <c r="Z8">
        <v>4.42477876106196E-2</v>
      </c>
      <c r="AA8">
        <v>-6.9892473118279563E-2</v>
      </c>
      <c r="AB8">
        <v>-2.746615087040619E-2</v>
      </c>
      <c r="AC8">
        <v>5.6930693069306787E-2</v>
      </c>
      <c r="AD8">
        <v>1.4705882352941037E-2</v>
      </c>
      <c r="AE8">
        <v>5.0434295320818154E-2</v>
      </c>
      <c r="AI8" s="30" t="s">
        <v>5</v>
      </c>
      <c r="AJ8" s="30" t="s">
        <v>6</v>
      </c>
      <c r="AK8" s="30" t="s">
        <v>7</v>
      </c>
      <c r="AL8" s="30" t="s">
        <v>8</v>
      </c>
      <c r="AM8" s="30" t="s">
        <v>9</v>
      </c>
      <c r="AN8" s="30" t="s">
        <v>10</v>
      </c>
      <c r="AO8" s="30" t="s">
        <v>11</v>
      </c>
      <c r="AP8" s="30" t="s">
        <v>12</v>
      </c>
      <c r="AQ8" s="30" t="s">
        <v>13</v>
      </c>
      <c r="AR8" s="30" t="s">
        <v>14</v>
      </c>
      <c r="AS8" s="30" t="s">
        <v>15</v>
      </c>
      <c r="AT8" s="30" t="s">
        <v>16</v>
      </c>
      <c r="AU8" s="30" t="s">
        <v>17</v>
      </c>
      <c r="AV8" s="30" t="s">
        <v>18</v>
      </c>
      <c r="AW8" s="30" t="s">
        <v>19</v>
      </c>
      <c r="AX8" s="30" t="s">
        <v>20</v>
      </c>
      <c r="AY8" s="30" t="s">
        <v>21</v>
      </c>
      <c r="AZ8" s="30" t="s">
        <v>22</v>
      </c>
      <c r="BA8" s="30" t="s">
        <v>23</v>
      </c>
      <c r="BB8" s="30" t="s">
        <v>24</v>
      </c>
      <c r="BC8" s="30" t="s">
        <v>25</v>
      </c>
      <c r="BD8" s="30" t="s">
        <v>26</v>
      </c>
      <c r="BE8" s="30" t="s">
        <v>27</v>
      </c>
      <c r="BF8" s="30" t="s">
        <v>28</v>
      </c>
      <c r="BG8" s="30" t="s">
        <v>29</v>
      </c>
      <c r="BH8" s="30" t="s">
        <v>30</v>
      </c>
      <c r="BI8" s="30" t="s">
        <v>31</v>
      </c>
      <c r="BJ8" s="30" t="s">
        <v>32</v>
      </c>
      <c r="BK8" s="30" t="s">
        <v>33</v>
      </c>
      <c r="BL8" s="30" t="s">
        <v>34</v>
      </c>
      <c r="BN8" s="3"/>
      <c r="BO8" s="3"/>
    </row>
    <row r="9" spans="1:67" x14ac:dyDescent="0.25">
      <c r="A9" s="7">
        <v>41971</v>
      </c>
      <c r="B9">
        <v>5.216817081223861E-2</v>
      </c>
      <c r="C9">
        <v>-2.5242718446602051E-2</v>
      </c>
      <c r="D9">
        <v>4.7930283224400745E-2</v>
      </c>
      <c r="E9">
        <v>6.9918240766845344E-2</v>
      </c>
      <c r="F9">
        <v>0.11716621253405979</v>
      </c>
      <c r="G9">
        <v>-5.6291390728476824E-2</v>
      </c>
      <c r="H9">
        <v>3.3112582781456956E-2</v>
      </c>
      <c r="I9">
        <v>6.9264069264069389E-2</v>
      </c>
      <c r="J9">
        <v>3.896103896103896E-2</v>
      </c>
      <c r="K9">
        <v>0.20051413881748073</v>
      </c>
      <c r="L9">
        <v>4.6838407494146535E-3</v>
      </c>
      <c r="M9">
        <v>1.7948717948717947E-2</v>
      </c>
      <c r="N9">
        <v>5.120248254460822E-2</v>
      </c>
      <c r="O9">
        <v>4.7653429602888084E-2</v>
      </c>
      <c r="P9">
        <v>7.3047858942065488E-2</v>
      </c>
      <c r="Q9">
        <v>-3.2520325203252036E-2</v>
      </c>
      <c r="R9">
        <v>3.3175355450237101E-2</v>
      </c>
      <c r="S9">
        <v>7.0683271625715249E-3</v>
      </c>
      <c r="T9">
        <v>-3.7593984962406013E-3</v>
      </c>
      <c r="U9">
        <v>-4.8979591836734802E-2</v>
      </c>
      <c r="V9">
        <v>0.11707317073170748</v>
      </c>
      <c r="W9">
        <v>-4.2215140799304433E-2</v>
      </c>
      <c r="X9">
        <v>-6.8669527896995704E-3</v>
      </c>
      <c r="Y9">
        <v>-2.2371364653243847E-3</v>
      </c>
      <c r="Z9">
        <v>0.13559322033898305</v>
      </c>
      <c r="AA9">
        <v>7.5144508670520235E-2</v>
      </c>
      <c r="AB9">
        <v>7.6372315035799526E-2</v>
      </c>
      <c r="AC9">
        <v>6.0889929742388903E-2</v>
      </c>
      <c r="AD9">
        <v>0.13043478260869582</v>
      </c>
      <c r="AE9">
        <v>5.1213656975193263E-2</v>
      </c>
      <c r="AI9" s="25">
        <v>1</v>
      </c>
      <c r="AJ9" s="25">
        <f>1+AI9</f>
        <v>2</v>
      </c>
      <c r="AK9" s="25">
        <f t="shared" ref="AK9:BL9" si="3">1+AJ9</f>
        <v>3</v>
      </c>
      <c r="AL9" s="25">
        <f t="shared" si="3"/>
        <v>4</v>
      </c>
      <c r="AM9" s="25">
        <f t="shared" si="3"/>
        <v>5</v>
      </c>
      <c r="AN9" s="25">
        <f t="shared" si="3"/>
        <v>6</v>
      </c>
      <c r="AO9" s="25">
        <f t="shared" si="3"/>
        <v>7</v>
      </c>
      <c r="AP9" s="25">
        <f t="shared" si="3"/>
        <v>8</v>
      </c>
      <c r="AQ9" s="25">
        <f t="shared" si="3"/>
        <v>9</v>
      </c>
      <c r="AR9" s="25">
        <f t="shared" si="3"/>
        <v>10</v>
      </c>
      <c r="AS9" s="25">
        <f t="shared" si="3"/>
        <v>11</v>
      </c>
      <c r="AT9" s="25">
        <f t="shared" si="3"/>
        <v>12</v>
      </c>
      <c r="AU9" s="25">
        <f t="shared" si="3"/>
        <v>13</v>
      </c>
      <c r="AV9" s="25">
        <f t="shared" si="3"/>
        <v>14</v>
      </c>
      <c r="AW9" s="25">
        <f t="shared" si="3"/>
        <v>15</v>
      </c>
      <c r="AX9" s="25">
        <f t="shared" si="3"/>
        <v>16</v>
      </c>
      <c r="AY9" s="25">
        <f t="shared" si="3"/>
        <v>17</v>
      </c>
      <c r="AZ9" s="25">
        <f t="shared" si="3"/>
        <v>18</v>
      </c>
      <c r="BA9" s="25">
        <f t="shared" si="3"/>
        <v>19</v>
      </c>
      <c r="BB9" s="25">
        <f t="shared" si="3"/>
        <v>20</v>
      </c>
      <c r="BC9" s="25">
        <f t="shared" si="3"/>
        <v>21</v>
      </c>
      <c r="BD9" s="25">
        <f t="shared" si="3"/>
        <v>22</v>
      </c>
      <c r="BE9" s="25">
        <f t="shared" si="3"/>
        <v>23</v>
      </c>
      <c r="BF9" s="25">
        <f t="shared" si="3"/>
        <v>24</v>
      </c>
      <c r="BG9" s="25">
        <f t="shared" si="3"/>
        <v>25</v>
      </c>
      <c r="BH9" s="25">
        <f t="shared" si="3"/>
        <v>26</v>
      </c>
      <c r="BI9" s="25">
        <f t="shared" si="3"/>
        <v>27</v>
      </c>
      <c r="BJ9" s="25">
        <f t="shared" si="3"/>
        <v>28</v>
      </c>
      <c r="BK9" s="25">
        <f t="shared" si="3"/>
        <v>29</v>
      </c>
      <c r="BL9" s="25">
        <f t="shared" si="3"/>
        <v>30</v>
      </c>
      <c r="BN9" s="25"/>
    </row>
    <row r="10" spans="1:67" x14ac:dyDescent="0.25">
      <c r="A10" s="7">
        <v>42004</v>
      </c>
      <c r="B10">
        <v>-4.7071129707112969E-2</v>
      </c>
      <c r="C10">
        <v>-4.5816733067728974E-2</v>
      </c>
      <c r="D10">
        <v>-1.8711018711018594E-2</v>
      </c>
      <c r="E10">
        <v>-7.773386034255611E-2</v>
      </c>
      <c r="F10">
        <v>-1.9512195121951223E-2</v>
      </c>
      <c r="G10">
        <v>-2.1052631578947368E-2</v>
      </c>
      <c r="H10">
        <v>8.9743589743589744E-2</v>
      </c>
      <c r="I10">
        <v>8.0971659919028324E-3</v>
      </c>
      <c r="J10">
        <v>-0.05</v>
      </c>
      <c r="K10">
        <v>-1.9271948608137045E-2</v>
      </c>
      <c r="L10">
        <v>-1.2820512820512688E-2</v>
      </c>
      <c r="M10">
        <v>-2.5188916876574307E-3</v>
      </c>
      <c r="N10">
        <v>6.6420664206642069E-3</v>
      </c>
      <c r="O10">
        <v>2.9634734665747762E-2</v>
      </c>
      <c r="P10">
        <v>-3.5993740219092331E-2</v>
      </c>
      <c r="Q10">
        <v>1.680672268907563E-2</v>
      </c>
      <c r="R10">
        <v>3.2110091743119129E-2</v>
      </c>
      <c r="S10">
        <v>2.6737967914438501E-3</v>
      </c>
      <c r="T10">
        <v>3.3962264150943396E-2</v>
      </c>
      <c r="U10">
        <v>6.0085836909871369E-2</v>
      </c>
      <c r="V10">
        <v>-2.1834061135371178E-3</v>
      </c>
      <c r="W10">
        <v>4.4688816097331434E-3</v>
      </c>
      <c r="X10">
        <v>-5.0993949870354362E-2</v>
      </c>
      <c r="Y10">
        <v>2.8026905829596414E-2</v>
      </c>
      <c r="Z10">
        <v>2.9850746268656716E-2</v>
      </c>
      <c r="AA10">
        <v>1.6129032258064516E-2</v>
      </c>
      <c r="AB10">
        <v>-2.8824833702882482E-2</v>
      </c>
      <c r="AC10">
        <v>1.1037527593818985E-2</v>
      </c>
      <c r="AD10">
        <v>-4.7008547008547008E-2</v>
      </c>
      <c r="AE10">
        <v>3.9837604668865892E-2</v>
      </c>
      <c r="AG10" s="2" t="s">
        <v>5</v>
      </c>
      <c r="AH10" s="100" cm="1">
        <f t="array" ref="AH10:AH39">TRANSPOSE(AI9:BL9)</f>
        <v>1</v>
      </c>
      <c r="AI10" s="12">
        <f>_xlfn.COVARIANCE.S(INDEX($B$4:$AE$63,,$AH10), INDEX($B$4:$AE$63,,AI$9))</f>
        <v>3.6128935771663905E-3</v>
      </c>
      <c r="AJ10">
        <f t="shared" ref="AJ10:AY25" si="4">_xlfn.COVARIANCE.S(INDEX($B$4:$AE$63,,$AH10), INDEX($B$4:$AE$63,,AJ$9))</f>
        <v>2.9655491122640741E-4</v>
      </c>
      <c r="AK10">
        <f t="shared" si="4"/>
        <v>9.0123432276139335E-4</v>
      </c>
      <c r="AL10">
        <f t="shared" si="4"/>
        <v>1.5889020923388572E-3</v>
      </c>
      <c r="AM10">
        <f t="shared" si="4"/>
        <v>5.1884025907836912E-4</v>
      </c>
      <c r="AN10">
        <f t="shared" si="4"/>
        <v>7.0726434143437902E-4</v>
      </c>
      <c r="AO10">
        <f t="shared" si="4"/>
        <v>-3.8946327244852554E-4</v>
      </c>
      <c r="AP10">
        <f t="shared" si="4"/>
        <v>4.0766381986157392E-4</v>
      </c>
      <c r="AQ10">
        <f t="shared" si="4"/>
        <v>-3.8555595697796708E-4</v>
      </c>
      <c r="AR10">
        <f t="shared" si="4"/>
        <v>3.1042624852825677E-4</v>
      </c>
      <c r="AS10">
        <f t="shared" si="4"/>
        <v>1.2780480988814332E-3</v>
      </c>
      <c r="AT10">
        <f t="shared" si="4"/>
        <v>1.4139363885404515E-4</v>
      </c>
      <c r="AU10">
        <f t="shared" si="4"/>
        <v>9.3693937409594424E-4</v>
      </c>
      <c r="AV10">
        <f t="shared" si="4"/>
        <v>-4.8678932711013765E-4</v>
      </c>
      <c r="AW10">
        <f t="shared" si="4"/>
        <v>4.7528533740296759E-4</v>
      </c>
      <c r="AX10">
        <f t="shared" si="4"/>
        <v>4.5642396750072235E-4</v>
      </c>
      <c r="AY10">
        <f t="shared" si="4"/>
        <v>1.3508130363309022E-4</v>
      </c>
      <c r="AZ10">
        <f t="shared" ref="AW10:BL25" si="5">_xlfn.COVARIANCE.S(INDEX($B$4:$AE$63,,$AH10), INDEX($B$4:$AE$63,,AZ$9))</f>
        <v>-3.2856535191267414E-4</v>
      </c>
      <c r="BA10">
        <f t="shared" si="5"/>
        <v>2.8333110641745693E-4</v>
      </c>
      <c r="BB10">
        <f t="shared" si="5"/>
        <v>-3.7419530861730252E-4</v>
      </c>
      <c r="BC10">
        <f t="shared" si="5"/>
        <v>-2.4075208995590584E-5</v>
      </c>
      <c r="BD10">
        <f t="shared" si="5"/>
        <v>4.3624027376249375E-4</v>
      </c>
      <c r="BE10">
        <f t="shared" si="5"/>
        <v>2.0200514675973173E-4</v>
      </c>
      <c r="BF10">
        <f t="shared" si="5"/>
        <v>-4.2955622205191266E-4</v>
      </c>
      <c r="BG10">
        <f t="shared" si="5"/>
        <v>-1.6503129784372497E-4</v>
      </c>
      <c r="BH10">
        <f t="shared" si="5"/>
        <v>-6.0670139000463337E-4</v>
      </c>
      <c r="BI10">
        <f t="shared" si="5"/>
        <v>1.3939655048051146E-3</v>
      </c>
      <c r="BJ10">
        <f t="shared" si="5"/>
        <v>9.1700130650632691E-4</v>
      </c>
      <c r="BK10">
        <f t="shared" si="5"/>
        <v>1.3995045337834239E-3</v>
      </c>
      <c r="BL10">
        <f t="shared" si="5"/>
        <v>8.1628008591555664E-4</v>
      </c>
      <c r="BN10" s="25"/>
    </row>
    <row r="11" spans="1:67" x14ac:dyDescent="0.25">
      <c r="A11" s="7">
        <v>42034</v>
      </c>
      <c r="B11">
        <v>4.1273326015367727E-2</v>
      </c>
      <c r="C11">
        <v>8.9770354906054284E-2</v>
      </c>
      <c r="D11">
        <v>7.4152542372881353E-2</v>
      </c>
      <c r="E11">
        <v>7.2000000000000133E-2</v>
      </c>
      <c r="F11">
        <v>3.9800995024875767E-2</v>
      </c>
      <c r="G11">
        <v>5.3763440860215055E-2</v>
      </c>
      <c r="H11">
        <v>8.8235294117647058E-3</v>
      </c>
      <c r="I11">
        <v>7.6305220883534017E-2</v>
      </c>
      <c r="J11">
        <v>-2.6315789473684209E-2</v>
      </c>
      <c r="K11">
        <v>1.0917030567685589E-2</v>
      </c>
      <c r="L11">
        <v>1.8890200708382526E-2</v>
      </c>
      <c r="M11">
        <v>-8.0808080808080815E-2</v>
      </c>
      <c r="N11">
        <v>6.0850439882697817E-2</v>
      </c>
      <c r="O11">
        <v>8.7014725568942443E-3</v>
      </c>
      <c r="P11">
        <v>8.603896103896104E-2</v>
      </c>
      <c r="Q11">
        <v>0</v>
      </c>
      <c r="R11">
        <v>3.5555555555555556E-2</v>
      </c>
      <c r="S11">
        <v>-2.5000000000000001E-2</v>
      </c>
      <c r="T11">
        <v>2.5547445255474453E-2</v>
      </c>
      <c r="U11">
        <v>3.23886639676111E-2</v>
      </c>
      <c r="V11">
        <v>7.8774617067833702E-2</v>
      </c>
      <c r="W11">
        <v>-5.7613379609140182E-2</v>
      </c>
      <c r="X11">
        <v>2.6411657559198543E-2</v>
      </c>
      <c r="Y11">
        <v>-7.8516902944383987E-2</v>
      </c>
      <c r="Z11">
        <v>-2.1739130434782608E-2</v>
      </c>
      <c r="AA11">
        <v>0.18518518518518534</v>
      </c>
      <c r="AB11">
        <v>0.11491628614916286</v>
      </c>
      <c r="AC11">
        <v>0.12117903930131005</v>
      </c>
      <c r="AD11">
        <v>5.3811659192825115E-2</v>
      </c>
      <c r="AE11">
        <v>4.9292337725719865E-2</v>
      </c>
      <c r="AG11" s="2" t="s">
        <v>6</v>
      </c>
      <c r="AH11">
        <v>2</v>
      </c>
      <c r="AI11">
        <f t="shared" ref="AI11:AX34" si="6">_xlfn.COVARIANCE.S(INDEX($B$4:$AE$63,,$AH11), INDEX($B$4:$AE$63,,AI$9))</f>
        <v>2.9655491122640741E-4</v>
      </c>
      <c r="AJ11" s="12">
        <f t="shared" si="4"/>
        <v>2.5084774796615122E-3</v>
      </c>
      <c r="AK11">
        <f t="shared" si="4"/>
        <v>1.2975938940026077E-3</v>
      </c>
      <c r="AL11">
        <f t="shared" si="4"/>
        <v>6.4404115181767186E-4</v>
      </c>
      <c r="AM11">
        <f t="shared" si="4"/>
        <v>7.2550724607122797E-4</v>
      </c>
      <c r="AN11">
        <f t="shared" si="4"/>
        <v>4.634350231659828E-4</v>
      </c>
      <c r="AO11">
        <f t="shared" si="4"/>
        <v>1.4332423665289597E-3</v>
      </c>
      <c r="AP11">
        <f t="shared" si="4"/>
        <v>2.0885923376667615E-3</v>
      </c>
      <c r="AQ11">
        <f t="shared" si="4"/>
        <v>1.4890713411561173E-3</v>
      </c>
      <c r="AR11">
        <f t="shared" si="4"/>
        <v>1.2348099032842949E-3</v>
      </c>
      <c r="AS11">
        <f t="shared" si="4"/>
        <v>2.866928891244014E-4</v>
      </c>
      <c r="AT11">
        <f t="shared" si="4"/>
        <v>1.8339087440813243E-3</v>
      </c>
      <c r="AU11">
        <f t="shared" si="4"/>
        <v>1.6827129524742501E-3</v>
      </c>
      <c r="AV11">
        <f t="shared" si="4"/>
        <v>1.6469496093489521E-3</v>
      </c>
      <c r="AW11">
        <f t="shared" si="5"/>
        <v>1.9634683966993768E-3</v>
      </c>
      <c r="AX11">
        <f t="shared" si="5"/>
        <v>3.2784194046427736E-4</v>
      </c>
      <c r="AY11">
        <f t="shared" si="5"/>
        <v>1.2702901847422027E-3</v>
      </c>
      <c r="AZ11">
        <f t="shared" si="5"/>
        <v>-1.8748465309477433E-4</v>
      </c>
      <c r="BA11">
        <f t="shared" si="5"/>
        <v>-1.4074847630933193E-4</v>
      </c>
      <c r="BB11">
        <f t="shared" si="5"/>
        <v>1.1415539618233217E-3</v>
      </c>
      <c r="BC11">
        <f t="shared" si="5"/>
        <v>2.0522793945552068E-3</v>
      </c>
      <c r="BD11">
        <f t="shared" si="5"/>
        <v>1.5588693742858559E-4</v>
      </c>
      <c r="BE11">
        <f t="shared" si="5"/>
        <v>7.3952536175992485E-4</v>
      </c>
      <c r="BF11">
        <f t="shared" si="5"/>
        <v>1.1945561877181831E-3</v>
      </c>
      <c r="BG11">
        <f t="shared" si="5"/>
        <v>1.9438508634568236E-3</v>
      </c>
      <c r="BH11">
        <f t="shared" si="5"/>
        <v>1.1948052445747341E-3</v>
      </c>
      <c r="BI11">
        <f t="shared" si="5"/>
        <v>4.0351683358195973E-4</v>
      </c>
      <c r="BJ11">
        <f t="shared" si="5"/>
        <v>3.3256462610285514E-4</v>
      </c>
      <c r="BK11">
        <f t="shared" si="5"/>
        <v>1.0116730763632487E-3</v>
      </c>
      <c r="BL11">
        <f t="shared" si="5"/>
        <v>1.2194150757380935E-3</v>
      </c>
      <c r="BN11" s="25"/>
    </row>
    <row r="12" spans="1:67" x14ac:dyDescent="0.25">
      <c r="A12" s="7">
        <v>42062</v>
      </c>
      <c r="B12">
        <v>-5.7558507273877291E-2</v>
      </c>
      <c r="C12">
        <v>2.1072796934865901E-2</v>
      </c>
      <c r="D12">
        <v>4.9309664694280081E-2</v>
      </c>
      <c r="E12">
        <v>7.9957356076757833E-3</v>
      </c>
      <c r="F12">
        <v>9.0909090909090773E-2</v>
      </c>
      <c r="G12">
        <v>-0.17006802721088435</v>
      </c>
      <c r="H12">
        <v>6.4139941690962099E-2</v>
      </c>
      <c r="I12">
        <v>4.4776119402985072E-2</v>
      </c>
      <c r="J12">
        <v>6.7567567567567571E-2</v>
      </c>
      <c r="K12">
        <v>4.3196544276457881E-2</v>
      </c>
      <c r="L12">
        <v>-5.2143684820394103E-2</v>
      </c>
      <c r="M12">
        <v>1.3736263736263736E-2</v>
      </c>
      <c r="N12">
        <v>3.5936420179682231E-2</v>
      </c>
      <c r="O12">
        <v>0.10816191108161911</v>
      </c>
      <c r="P12">
        <v>5.2316890881913304E-3</v>
      </c>
      <c r="Q12">
        <v>0.11570247933884298</v>
      </c>
      <c r="R12">
        <v>0.30042918454935624</v>
      </c>
      <c r="S12">
        <v>9.1282051282051288E-2</v>
      </c>
      <c r="T12">
        <v>6.4056939501779361E-2</v>
      </c>
      <c r="U12">
        <v>6.6666666666666791E-2</v>
      </c>
      <c r="V12">
        <v>6.0851926977687626E-2</v>
      </c>
      <c r="W12">
        <v>4.983488887131228E-2</v>
      </c>
      <c r="X12">
        <v>2.4844720496894408E-2</v>
      </c>
      <c r="Y12">
        <v>0.1159763313609469</v>
      </c>
      <c r="Z12">
        <v>6.6666666666666666E-2</v>
      </c>
      <c r="AA12">
        <v>9.3749999999999986E-2</v>
      </c>
      <c r="AB12">
        <v>-2.1843003412969283E-2</v>
      </c>
      <c r="AC12">
        <v>-7.8870496592015463E-2</v>
      </c>
      <c r="AD12">
        <v>-4.6808510638297753E-2</v>
      </c>
      <c r="AE12">
        <v>0.05</v>
      </c>
      <c r="AG12" s="2" t="s">
        <v>7</v>
      </c>
      <c r="AH12">
        <v>3</v>
      </c>
      <c r="AI12">
        <f t="shared" si="6"/>
        <v>9.0123432276139335E-4</v>
      </c>
      <c r="AJ12">
        <f t="shared" si="4"/>
        <v>1.2975938940026077E-3</v>
      </c>
      <c r="AK12" s="12">
        <f t="shared" si="4"/>
        <v>3.4973536596698794E-3</v>
      </c>
      <c r="AL12">
        <f t="shared" si="4"/>
        <v>1.6172309332709994E-3</v>
      </c>
      <c r="AM12">
        <f t="shared" si="4"/>
        <v>7.0170653707389823E-4</v>
      </c>
      <c r="AN12">
        <f t="shared" si="4"/>
        <v>8.2852136342701237E-4</v>
      </c>
      <c r="AO12">
        <f t="shared" si="4"/>
        <v>7.7629554324105553E-4</v>
      </c>
      <c r="AP12">
        <f t="shared" si="4"/>
        <v>9.8926336915974183E-4</v>
      </c>
      <c r="AQ12">
        <f t="shared" si="4"/>
        <v>5.7887775949798056E-4</v>
      </c>
      <c r="AR12">
        <f t="shared" si="4"/>
        <v>1.1888514838793067E-3</v>
      </c>
      <c r="AS12">
        <f t="shared" si="4"/>
        <v>5.8910808259222513E-4</v>
      </c>
      <c r="AT12">
        <f t="shared" si="4"/>
        <v>6.04808947411923E-5</v>
      </c>
      <c r="AU12">
        <f t="shared" si="4"/>
        <v>2.0304077825457857E-3</v>
      </c>
      <c r="AV12">
        <f t="shared" si="4"/>
        <v>5.6823800238697787E-4</v>
      </c>
      <c r="AW12">
        <f t="shared" si="5"/>
        <v>1.0839840490883147E-3</v>
      </c>
      <c r="AX12">
        <f t="shared" si="5"/>
        <v>2.1687813916123402E-4</v>
      </c>
      <c r="AY12">
        <f t="shared" si="5"/>
        <v>5.9314052125824059E-4</v>
      </c>
      <c r="AZ12">
        <f t="shared" si="5"/>
        <v>4.3323460630535825E-4</v>
      </c>
      <c r="BA12">
        <f t="shared" si="5"/>
        <v>7.8752407393224548E-4</v>
      </c>
      <c r="BB12">
        <f t="shared" si="5"/>
        <v>5.2949443726163861E-4</v>
      </c>
      <c r="BC12">
        <f t="shared" si="5"/>
        <v>1.0605565139069672E-3</v>
      </c>
      <c r="BD12">
        <f t="shared" si="5"/>
        <v>9.0203073248939234E-4</v>
      </c>
      <c r="BE12">
        <f t="shared" si="5"/>
        <v>1.1125808427441914E-3</v>
      </c>
      <c r="BF12">
        <f t="shared" si="5"/>
        <v>-2.7296565411841608E-4</v>
      </c>
      <c r="BG12">
        <f t="shared" si="5"/>
        <v>6.1150571060879233E-4</v>
      </c>
      <c r="BH12">
        <f t="shared" si="5"/>
        <v>1.5331619688302206E-3</v>
      </c>
      <c r="BI12">
        <f t="shared" si="5"/>
        <v>8.3325029427626211E-4</v>
      </c>
      <c r="BJ12">
        <f t="shared" si="5"/>
        <v>5.1044194990746588E-4</v>
      </c>
      <c r="BK12">
        <f t="shared" si="5"/>
        <v>1.0337438809478545E-3</v>
      </c>
      <c r="BL12">
        <f t="shared" si="5"/>
        <v>6.3782416322895354E-5</v>
      </c>
      <c r="BN12" s="25"/>
    </row>
    <row r="13" spans="1:67" x14ac:dyDescent="0.25">
      <c r="A13" s="7">
        <v>42094</v>
      </c>
      <c r="B13">
        <v>3.4899328859060399E-2</v>
      </c>
      <c r="C13">
        <v>1.876172607879925E-3</v>
      </c>
      <c r="D13">
        <v>-1.6917293233082706E-2</v>
      </c>
      <c r="E13">
        <v>-7.7736647276573118E-2</v>
      </c>
      <c r="F13">
        <v>-3.9473684210526196E-2</v>
      </c>
      <c r="G13">
        <v>3.6885245901639226E-2</v>
      </c>
      <c r="H13">
        <v>4.3835616438356165E-2</v>
      </c>
      <c r="I13">
        <v>-3.5714285714285713E-3</v>
      </c>
      <c r="J13">
        <v>-1.2658227848101266E-2</v>
      </c>
      <c r="K13">
        <v>6.0041407867494824E-2</v>
      </c>
      <c r="L13">
        <v>-2.4449877750611249E-2</v>
      </c>
      <c r="M13">
        <v>-7.3170731707317069E-2</v>
      </c>
      <c r="N13">
        <v>-6.2708472314876584E-2</v>
      </c>
      <c r="O13">
        <v>-4.1916167664670656E-3</v>
      </c>
      <c r="P13">
        <v>2.6765799256505577E-2</v>
      </c>
      <c r="Q13">
        <v>1.4814814814814815E-2</v>
      </c>
      <c r="R13">
        <v>-9.9009900990099011E-3</v>
      </c>
      <c r="S13">
        <v>-0.13157894736842105</v>
      </c>
      <c r="T13">
        <v>3.3444816053511705E-3</v>
      </c>
      <c r="U13">
        <v>-4.779411764705882E-2</v>
      </c>
      <c r="V13">
        <v>4.0152963671128104E-2</v>
      </c>
      <c r="W13">
        <v>-5.1782510630082559E-2</v>
      </c>
      <c r="X13">
        <v>-3.2034632034632034E-2</v>
      </c>
      <c r="Y13">
        <v>0.10392364793213149</v>
      </c>
      <c r="Z13">
        <v>7.6388888888888895E-2</v>
      </c>
      <c r="AA13">
        <v>-1.632653061224501E-2</v>
      </c>
      <c r="AB13">
        <v>-1.7794836008374039E-2</v>
      </c>
      <c r="AC13">
        <v>-1.3742071881606885E-2</v>
      </c>
      <c r="AD13">
        <v>-1.7857142857142856E-2</v>
      </c>
      <c r="AE13">
        <v>-1.9933554817275745E-3</v>
      </c>
      <c r="AG13" s="2" t="s">
        <v>8</v>
      </c>
      <c r="AH13">
        <v>4</v>
      </c>
      <c r="AI13">
        <f t="shared" si="6"/>
        <v>1.5889020923388572E-3</v>
      </c>
      <c r="AJ13">
        <f t="shared" si="4"/>
        <v>6.4404115181767186E-4</v>
      </c>
      <c r="AK13">
        <f t="shared" si="4"/>
        <v>1.6172309332709994E-3</v>
      </c>
      <c r="AL13" s="12">
        <f t="shared" si="4"/>
        <v>4.3218794808728266E-3</v>
      </c>
      <c r="AM13">
        <f t="shared" si="4"/>
        <v>6.6518495177304827E-4</v>
      </c>
      <c r="AN13">
        <f t="shared" si="4"/>
        <v>6.3306709262187899E-4</v>
      </c>
      <c r="AO13">
        <f t="shared" si="4"/>
        <v>5.1978089835537041E-4</v>
      </c>
      <c r="AP13">
        <f t="shared" si="4"/>
        <v>3.0951472596504783E-4</v>
      </c>
      <c r="AQ13">
        <f t="shared" si="4"/>
        <v>9.2372858833535473E-5</v>
      </c>
      <c r="AR13">
        <f t="shared" si="4"/>
        <v>1.056809469362181E-3</v>
      </c>
      <c r="AS13">
        <f t="shared" si="4"/>
        <v>1.5981276193208021E-3</v>
      </c>
      <c r="AT13">
        <f t="shared" si="4"/>
        <v>-2.2757076022692353E-4</v>
      </c>
      <c r="AU13">
        <f t="shared" si="4"/>
        <v>7.880278565181902E-4</v>
      </c>
      <c r="AV13">
        <f t="shared" si="4"/>
        <v>2.7933836495973324E-4</v>
      </c>
      <c r="AW13">
        <f t="shared" si="5"/>
        <v>5.6436163827268415E-4</v>
      </c>
      <c r="AX13">
        <f t="shared" si="5"/>
        <v>4.2435786008566896E-4</v>
      </c>
      <c r="AY13">
        <f t="shared" si="5"/>
        <v>7.417010778134138E-4</v>
      </c>
      <c r="AZ13">
        <f t="shared" si="5"/>
        <v>1.4451963079112719E-3</v>
      </c>
      <c r="BA13">
        <f t="shared" si="5"/>
        <v>8.5236296553243293E-4</v>
      </c>
      <c r="BB13">
        <f t="shared" si="5"/>
        <v>7.0635243723728071E-4</v>
      </c>
      <c r="BC13">
        <f t="shared" si="5"/>
        <v>4.5966661237530212E-4</v>
      </c>
      <c r="BD13">
        <f t="shared" si="5"/>
        <v>1.3556817430185916E-3</v>
      </c>
      <c r="BE13">
        <f t="shared" si="5"/>
        <v>6.0079061403652467E-4</v>
      </c>
      <c r="BF13">
        <f t="shared" si="5"/>
        <v>-2.0516203146570595E-5</v>
      </c>
      <c r="BG13">
        <f t="shared" si="5"/>
        <v>4.5039957253853398E-4</v>
      </c>
      <c r="BH13">
        <f t="shared" si="5"/>
        <v>1.4485239182626668E-3</v>
      </c>
      <c r="BI13">
        <f t="shared" si="5"/>
        <v>1.7746290823143853E-3</v>
      </c>
      <c r="BJ13">
        <f t="shared" si="5"/>
        <v>1.2234108815438148E-3</v>
      </c>
      <c r="BK13">
        <f t="shared" si="5"/>
        <v>1.3966695249292959E-3</v>
      </c>
      <c r="BL13">
        <f t="shared" si="5"/>
        <v>1.9176971066691448E-4</v>
      </c>
      <c r="BN13" s="25"/>
    </row>
    <row r="14" spans="1:67" x14ac:dyDescent="0.25">
      <c r="A14" s="7">
        <v>42124</v>
      </c>
      <c r="B14">
        <v>-2.8102031993082578E-2</v>
      </c>
      <c r="C14">
        <v>-2.4344569288389514E-2</v>
      </c>
      <c r="D14">
        <v>-2.8680688336520075E-2</v>
      </c>
      <c r="E14">
        <v>3.0103211009174177E-2</v>
      </c>
      <c r="F14">
        <v>4.1095890410958777E-2</v>
      </c>
      <c r="G14">
        <v>7.9051383399209498E-3</v>
      </c>
      <c r="H14">
        <v>-7.874015748031496E-2</v>
      </c>
      <c r="I14">
        <v>-6.8100358422939072E-2</v>
      </c>
      <c r="J14">
        <v>-1.282051282051282E-2</v>
      </c>
      <c r="K14">
        <v>3.3203125E-2</v>
      </c>
      <c r="L14">
        <v>1.6290726817042606E-2</v>
      </c>
      <c r="M14">
        <v>-5.8479532163742687E-3</v>
      </c>
      <c r="N14">
        <v>4.6263345195729534E-2</v>
      </c>
      <c r="O14">
        <v>2.2248947684906796E-2</v>
      </c>
      <c r="P14">
        <v>-2.606806661839247E-2</v>
      </c>
      <c r="Q14">
        <v>-2.1897810218978103E-2</v>
      </c>
      <c r="R14">
        <v>5.3333333333333337E-2</v>
      </c>
      <c r="S14">
        <v>4.0764790764790768E-2</v>
      </c>
      <c r="T14">
        <v>0.11333333333333333</v>
      </c>
      <c r="U14">
        <v>5.019305019305019E-2</v>
      </c>
      <c r="V14">
        <v>1.4705882352941176E-2</v>
      </c>
      <c r="W14">
        <v>2.7322567189082995E-2</v>
      </c>
      <c r="X14">
        <v>2.4150268336314847E-2</v>
      </c>
      <c r="Y14">
        <v>-2.2094140249759846E-2</v>
      </c>
      <c r="Z14">
        <v>7.0967741935483872E-2</v>
      </c>
      <c r="AA14">
        <v>-8.2987551867219914E-2</v>
      </c>
      <c r="AB14">
        <v>1.8117229129662522E-2</v>
      </c>
      <c r="AC14">
        <v>4.0728831725616414E-2</v>
      </c>
      <c r="AD14">
        <v>4.9999999999999864E-2</v>
      </c>
      <c r="AE14">
        <v>1.9973368841544607E-3</v>
      </c>
      <c r="AG14" s="2" t="s">
        <v>9</v>
      </c>
      <c r="AH14">
        <v>5</v>
      </c>
      <c r="AI14">
        <f t="shared" si="6"/>
        <v>5.1884025907836912E-4</v>
      </c>
      <c r="AJ14">
        <f t="shared" si="4"/>
        <v>7.2550724607122797E-4</v>
      </c>
      <c r="AK14">
        <f t="shared" si="4"/>
        <v>7.0170653707389823E-4</v>
      </c>
      <c r="AL14">
        <f t="shared" si="4"/>
        <v>6.6518495177304827E-4</v>
      </c>
      <c r="AM14" s="12">
        <f t="shared" si="4"/>
        <v>4.2534698410318207E-3</v>
      </c>
      <c r="AN14">
        <f t="shared" si="4"/>
        <v>2.8755929408194738E-4</v>
      </c>
      <c r="AO14">
        <f t="shared" si="4"/>
        <v>7.3349028571746331E-4</v>
      </c>
      <c r="AP14">
        <f t="shared" si="4"/>
        <v>1.1324632068917099E-3</v>
      </c>
      <c r="AQ14">
        <f t="shared" si="4"/>
        <v>6.578720653162073E-4</v>
      </c>
      <c r="AR14">
        <f t="shared" si="4"/>
        <v>2.0160970211901483E-3</v>
      </c>
      <c r="AS14">
        <f t="shared" si="4"/>
        <v>6.4621596386310891E-4</v>
      </c>
      <c r="AT14">
        <f t="shared" si="4"/>
        <v>2.5197876583074949E-4</v>
      </c>
      <c r="AU14">
        <f t="shared" si="4"/>
        <v>1.4274640498542822E-3</v>
      </c>
      <c r="AV14">
        <f t="shared" si="4"/>
        <v>2.3369911580657668E-4</v>
      </c>
      <c r="AW14">
        <f t="shared" si="5"/>
        <v>1.0522834762171612E-3</v>
      </c>
      <c r="AX14">
        <f t="shared" si="5"/>
        <v>2.6837523175641967E-4</v>
      </c>
      <c r="AY14">
        <f t="shared" si="5"/>
        <v>6.4922703005179205E-4</v>
      </c>
      <c r="AZ14">
        <f t="shared" si="5"/>
        <v>-8.941430343008967E-5</v>
      </c>
      <c r="BA14">
        <f t="shared" si="5"/>
        <v>2.2939208455525378E-4</v>
      </c>
      <c r="BB14">
        <f t="shared" si="5"/>
        <v>1.2343939825540931E-3</v>
      </c>
      <c r="BC14">
        <f t="shared" si="5"/>
        <v>1.0319976782917034E-3</v>
      </c>
      <c r="BD14">
        <f t="shared" si="5"/>
        <v>4.489671225695451E-4</v>
      </c>
      <c r="BE14">
        <f t="shared" si="5"/>
        <v>-4.2124648270865106E-4</v>
      </c>
      <c r="BF14">
        <f t="shared" si="5"/>
        <v>1.5973277876528942E-4</v>
      </c>
      <c r="BG14">
        <f t="shared" si="5"/>
        <v>5.2307807866464734E-4</v>
      </c>
      <c r="BH14">
        <f t="shared" si="5"/>
        <v>9.1507501376124464E-4</v>
      </c>
      <c r="BI14">
        <f t="shared" si="5"/>
        <v>9.6957049977673573E-4</v>
      </c>
      <c r="BJ14">
        <f t="shared" si="5"/>
        <v>6.4798746386330978E-4</v>
      </c>
      <c r="BK14">
        <f t="shared" si="5"/>
        <v>2.2099504441814278E-3</v>
      </c>
      <c r="BL14">
        <f t="shared" si="5"/>
        <v>5.1070870152474077E-4</v>
      </c>
      <c r="BN14" s="25"/>
    </row>
    <row r="15" spans="1:67" x14ac:dyDescent="0.25">
      <c r="A15" s="7">
        <v>42153</v>
      </c>
      <c r="B15">
        <v>-2.73576512455516E-2</v>
      </c>
      <c r="C15">
        <v>-7.677543186180422E-3</v>
      </c>
      <c r="D15">
        <v>1.3779527559055118E-2</v>
      </c>
      <c r="E15">
        <v>3.3398274422486904E-3</v>
      </c>
      <c r="F15">
        <v>-1.9736842105263035E-2</v>
      </c>
      <c r="G15">
        <v>9.0196078431372673E-2</v>
      </c>
      <c r="H15">
        <v>5.4131054131054131E-2</v>
      </c>
      <c r="I15">
        <v>2.3076923076923078E-2</v>
      </c>
      <c r="J15">
        <v>0.14285714285714285</v>
      </c>
      <c r="K15">
        <v>5.4820415879017016E-2</v>
      </c>
      <c r="L15">
        <v>6.2885326757089868E-2</v>
      </c>
      <c r="M15">
        <v>2.0588235294117647E-2</v>
      </c>
      <c r="N15">
        <v>2.3129251700680271E-2</v>
      </c>
      <c r="O15">
        <v>0.15411764705882353</v>
      </c>
      <c r="P15">
        <v>-1.4869888475836431E-3</v>
      </c>
      <c r="Q15">
        <v>9.7014925373134331E-2</v>
      </c>
      <c r="R15">
        <v>6.0126582278481014E-2</v>
      </c>
      <c r="S15">
        <v>-1.0051993067590987E-2</v>
      </c>
      <c r="T15">
        <v>-4.4910179640718563E-2</v>
      </c>
      <c r="U15">
        <v>-7.3529411764705885E-2</v>
      </c>
      <c r="V15">
        <v>3.9855072463768113E-2</v>
      </c>
      <c r="W15">
        <v>-5.6353142492531864E-2</v>
      </c>
      <c r="X15">
        <v>4.7161572052401748E-2</v>
      </c>
      <c r="Y15">
        <v>-2.1611001964636431E-2</v>
      </c>
      <c r="Z15">
        <v>0.10843373493975904</v>
      </c>
      <c r="AA15">
        <v>-4.072398190045249E-2</v>
      </c>
      <c r="AB15">
        <v>7.32728541521284E-3</v>
      </c>
      <c r="AC15">
        <v>2.5746652935118432E-2</v>
      </c>
      <c r="AD15">
        <v>0.10389610389610378</v>
      </c>
      <c r="AE15">
        <v>-2.5692137320044297E-2</v>
      </c>
      <c r="AG15" s="2" t="s">
        <v>10</v>
      </c>
      <c r="AH15">
        <v>6</v>
      </c>
      <c r="AI15">
        <f t="shared" si="6"/>
        <v>7.0726434143437902E-4</v>
      </c>
      <c r="AJ15">
        <f t="shared" si="4"/>
        <v>4.634350231659828E-4</v>
      </c>
      <c r="AK15">
        <f t="shared" si="4"/>
        <v>8.2852136342701237E-4</v>
      </c>
      <c r="AL15">
        <f t="shared" si="4"/>
        <v>6.3306709262187899E-4</v>
      </c>
      <c r="AM15">
        <f t="shared" si="4"/>
        <v>2.8755929408194738E-4</v>
      </c>
      <c r="AN15" s="12">
        <f t="shared" si="4"/>
        <v>4.0617897837333782E-3</v>
      </c>
      <c r="AO15">
        <f t="shared" si="4"/>
        <v>-1.2376538692161182E-4</v>
      </c>
      <c r="AP15">
        <f t="shared" si="4"/>
        <v>7.8687165782710517E-5</v>
      </c>
      <c r="AQ15">
        <f t="shared" si="4"/>
        <v>-2.3544619057641212E-4</v>
      </c>
      <c r="AR15">
        <f t="shared" si="4"/>
        <v>5.884594248990034E-4</v>
      </c>
      <c r="AS15">
        <f t="shared" si="4"/>
        <v>8.9313354504992495E-4</v>
      </c>
      <c r="AT15">
        <f t="shared" si="4"/>
        <v>-2.7299570743936436E-4</v>
      </c>
      <c r="AU15">
        <f t="shared" si="4"/>
        <v>-3.9990080875161501E-4</v>
      </c>
      <c r="AV15">
        <f t="shared" si="4"/>
        <v>3.3585942228903066E-5</v>
      </c>
      <c r="AW15">
        <f t="shared" si="5"/>
        <v>4.0422333065848041E-4</v>
      </c>
      <c r="AX15">
        <f t="shared" si="5"/>
        <v>6.4463271979119617E-4</v>
      </c>
      <c r="AY15">
        <f t="shared" si="5"/>
        <v>-5.6693017699154121E-4</v>
      </c>
      <c r="AZ15">
        <f t="shared" si="5"/>
        <v>1.2466237493813002E-3</v>
      </c>
      <c r="BA15">
        <f t="shared" si="5"/>
        <v>1.3487013755901893E-3</v>
      </c>
      <c r="BB15">
        <f t="shared" si="5"/>
        <v>1.035744132265697E-3</v>
      </c>
      <c r="BC15">
        <f t="shared" si="5"/>
        <v>4.5620301730489153E-7</v>
      </c>
      <c r="BD15">
        <f t="shared" si="5"/>
        <v>9.7688673631489051E-4</v>
      </c>
      <c r="BE15">
        <f t="shared" si="5"/>
        <v>5.171952432373875E-4</v>
      </c>
      <c r="BF15">
        <f t="shared" si="5"/>
        <v>7.829770684427826E-4</v>
      </c>
      <c r="BG15">
        <f t="shared" si="5"/>
        <v>-2.9367513888392739E-4</v>
      </c>
      <c r="BH15">
        <f t="shared" si="5"/>
        <v>1.7997141678811884E-4</v>
      </c>
      <c r="BI15">
        <f t="shared" si="5"/>
        <v>5.9685323733501389E-4</v>
      </c>
      <c r="BJ15">
        <f t="shared" si="5"/>
        <v>6.4509319543336623E-4</v>
      </c>
      <c r="BK15">
        <f t="shared" si="5"/>
        <v>6.5664048295089163E-4</v>
      </c>
      <c r="BL15">
        <f t="shared" si="5"/>
        <v>7.2907546255803461E-5</v>
      </c>
      <c r="BN15" s="25"/>
    </row>
    <row r="16" spans="1:67" x14ac:dyDescent="0.25">
      <c r="A16" s="7">
        <v>42185</v>
      </c>
      <c r="B16">
        <v>-8.0951292019208781E-2</v>
      </c>
      <c r="C16">
        <v>-5.8027079303675046E-2</v>
      </c>
      <c r="D16">
        <v>-0.12427184466019417</v>
      </c>
      <c r="E16">
        <v>-5.2704576976421516E-2</v>
      </c>
      <c r="F16">
        <v>6.7114093959731542E-3</v>
      </c>
      <c r="G16">
        <v>-5.0359712230215826E-2</v>
      </c>
      <c r="H16">
        <v>-6.2162162162162166E-2</v>
      </c>
      <c r="I16">
        <v>-6.3909774436090125E-2</v>
      </c>
      <c r="J16">
        <v>-3.4090909090909088E-2</v>
      </c>
      <c r="K16">
        <v>-8.0645161290322578E-2</v>
      </c>
      <c r="L16">
        <v>-0.12529002320185603</v>
      </c>
      <c r="M16">
        <v>1.7291066282420751E-2</v>
      </c>
      <c r="N16">
        <v>-9.3085106382978719E-3</v>
      </c>
      <c r="O16">
        <v>6.6258919469928644E-3</v>
      </c>
      <c r="P16">
        <v>-5.8078927773641105E-2</v>
      </c>
      <c r="Q16">
        <v>6.8027210884353739E-3</v>
      </c>
      <c r="R16">
        <v>-2.0895522388059702E-2</v>
      </c>
      <c r="S16">
        <v>-8.4733893557422973E-2</v>
      </c>
      <c r="T16">
        <v>-0.12852664576802508</v>
      </c>
      <c r="U16">
        <v>5.1587301587301584E-2</v>
      </c>
      <c r="V16">
        <v>-5.9233449477351915E-2</v>
      </c>
      <c r="W16">
        <v>-7.9307024014424909E-2</v>
      </c>
      <c r="X16">
        <v>-5.8381984987489574E-2</v>
      </c>
      <c r="Y16">
        <v>-2.6104417670682955E-2</v>
      </c>
      <c r="Z16">
        <v>1.0869565217391304E-2</v>
      </c>
      <c r="AA16">
        <v>0</v>
      </c>
      <c r="AB16">
        <v>-5.4381711118808448E-2</v>
      </c>
      <c r="AC16">
        <v>-0.10441767068273103</v>
      </c>
      <c r="AD16">
        <v>-9.8039215686274522E-2</v>
      </c>
      <c r="AE16">
        <v>-3.4098658786087747E-2</v>
      </c>
      <c r="AG16" s="2" t="s">
        <v>11</v>
      </c>
      <c r="AH16">
        <v>7</v>
      </c>
      <c r="AI16">
        <f t="shared" si="6"/>
        <v>-3.8946327244852554E-4</v>
      </c>
      <c r="AJ16">
        <f t="shared" si="4"/>
        <v>1.4332423665289597E-3</v>
      </c>
      <c r="AK16">
        <f t="shared" si="4"/>
        <v>7.7629554324105553E-4</v>
      </c>
      <c r="AL16">
        <f t="shared" si="4"/>
        <v>5.1978089835537041E-4</v>
      </c>
      <c r="AM16">
        <f t="shared" si="4"/>
        <v>7.3349028571746331E-4</v>
      </c>
      <c r="AN16">
        <f t="shared" si="4"/>
        <v>-1.2376538692161182E-4</v>
      </c>
      <c r="AO16" s="12">
        <f t="shared" si="4"/>
        <v>4.7970957154597205E-3</v>
      </c>
      <c r="AP16">
        <f t="shared" si="4"/>
        <v>1.583739780262507E-3</v>
      </c>
      <c r="AQ16">
        <f t="shared" si="4"/>
        <v>1.9609101739058955E-3</v>
      </c>
      <c r="AR16">
        <f t="shared" si="4"/>
        <v>2.2609236511445903E-3</v>
      </c>
      <c r="AS16">
        <f t="shared" si="4"/>
        <v>2.1515617431554094E-4</v>
      </c>
      <c r="AT16">
        <f t="shared" si="4"/>
        <v>1.3734183324967486E-3</v>
      </c>
      <c r="AU16">
        <f t="shared" si="4"/>
        <v>1.2375610884114532E-3</v>
      </c>
      <c r="AV16">
        <f t="shared" si="4"/>
        <v>2.2696338774730934E-3</v>
      </c>
      <c r="AW16">
        <f t="shared" si="5"/>
        <v>1.4919478082207939E-3</v>
      </c>
      <c r="AX16">
        <f t="shared" si="5"/>
        <v>8.3775390847357458E-4</v>
      </c>
      <c r="AY16">
        <f t="shared" si="5"/>
        <v>1.1024362799292977E-3</v>
      </c>
      <c r="AZ16">
        <f t="shared" si="5"/>
        <v>-3.2121579694043391E-4</v>
      </c>
      <c r="BA16">
        <f t="shared" si="5"/>
        <v>1.9106190931812258E-4</v>
      </c>
      <c r="BB16">
        <f t="shared" si="5"/>
        <v>1.4201785287626374E-3</v>
      </c>
      <c r="BC16">
        <f t="shared" si="5"/>
        <v>2.1608518434779378E-3</v>
      </c>
      <c r="BD16">
        <f t="shared" si="5"/>
        <v>-2.2781207818657037E-4</v>
      </c>
      <c r="BE16">
        <f t="shared" si="5"/>
        <v>1.2614390287940625E-3</v>
      </c>
      <c r="BF16">
        <f t="shared" si="5"/>
        <v>1.162016838279295E-3</v>
      </c>
      <c r="BG16">
        <f t="shared" si="5"/>
        <v>2.1770200205377525E-3</v>
      </c>
      <c r="BH16">
        <f t="shared" si="5"/>
        <v>1.8895710516790899E-3</v>
      </c>
      <c r="BI16">
        <f t="shared" si="5"/>
        <v>-2.2751801978461523E-4</v>
      </c>
      <c r="BJ16">
        <f t="shared" si="5"/>
        <v>-1.0142690031819741E-4</v>
      </c>
      <c r="BK16">
        <f t="shared" si="5"/>
        <v>8.5008451473238397E-4</v>
      </c>
      <c r="BL16">
        <f t="shared" si="5"/>
        <v>4.8333172420839387E-4</v>
      </c>
      <c r="BN16" s="25"/>
    </row>
    <row r="17" spans="1:66" x14ac:dyDescent="0.25">
      <c r="A17" s="7">
        <v>42216</v>
      </c>
      <c r="B17">
        <v>7.4894252301567557E-2</v>
      </c>
      <c r="C17">
        <v>5.5441478439425054E-2</v>
      </c>
      <c r="D17">
        <v>6.4301552106430154E-2</v>
      </c>
      <c r="E17">
        <v>0.1130307467057101</v>
      </c>
      <c r="F17">
        <v>3.1111111111110985E-2</v>
      </c>
      <c r="G17">
        <v>7.575757575757576E-3</v>
      </c>
      <c r="H17">
        <v>4.0345821325648415E-2</v>
      </c>
      <c r="I17">
        <v>4.8192771084337227E-2</v>
      </c>
      <c r="J17">
        <v>-2.3529411764705882E-2</v>
      </c>
      <c r="K17">
        <v>1.364522417153996E-2</v>
      </c>
      <c r="L17">
        <v>4.3766578249336871E-2</v>
      </c>
      <c r="M17">
        <v>-2.5495750708215296E-2</v>
      </c>
      <c r="N17">
        <v>7.2483221476510193E-2</v>
      </c>
      <c r="O17">
        <v>3.6455696202531647E-2</v>
      </c>
      <c r="P17">
        <v>-1.5810276679841896E-2</v>
      </c>
      <c r="Q17">
        <v>-6.7567567567567571E-3</v>
      </c>
      <c r="R17">
        <v>0.10975609756097561</v>
      </c>
      <c r="S17">
        <v>-4.8967100229533281E-2</v>
      </c>
      <c r="T17">
        <v>-8.6330935251798566E-2</v>
      </c>
      <c r="U17">
        <v>0</v>
      </c>
      <c r="V17">
        <v>-3.7037037037037038E-3</v>
      </c>
      <c r="W17">
        <v>3.1268430013241685E-2</v>
      </c>
      <c r="X17">
        <v>0</v>
      </c>
      <c r="Y17">
        <v>-3.8144329896907102E-2</v>
      </c>
      <c r="Z17">
        <v>4.3010752688172046E-2</v>
      </c>
      <c r="AA17">
        <v>1.4150943396226415E-2</v>
      </c>
      <c r="AB17">
        <v>6.4835164835164841E-2</v>
      </c>
      <c r="AC17">
        <v>0</v>
      </c>
      <c r="AD17">
        <v>5.217391304347839E-2</v>
      </c>
      <c r="AE17">
        <v>4.9423393739703461E-2</v>
      </c>
      <c r="AG17" s="2" t="s">
        <v>12</v>
      </c>
      <c r="AH17">
        <v>8</v>
      </c>
      <c r="AI17">
        <f t="shared" si="6"/>
        <v>4.0766381986157392E-4</v>
      </c>
      <c r="AJ17">
        <f t="shared" si="4"/>
        <v>2.0885923376667615E-3</v>
      </c>
      <c r="AK17">
        <f t="shared" si="4"/>
        <v>9.8926336915974183E-4</v>
      </c>
      <c r="AL17">
        <f t="shared" si="4"/>
        <v>3.0951472596504783E-4</v>
      </c>
      <c r="AM17">
        <f t="shared" si="4"/>
        <v>1.1324632068917099E-3</v>
      </c>
      <c r="AN17">
        <f t="shared" si="4"/>
        <v>7.8687165782710517E-5</v>
      </c>
      <c r="AO17">
        <f t="shared" si="4"/>
        <v>1.583739780262507E-3</v>
      </c>
      <c r="AP17" s="12">
        <f t="shared" si="4"/>
        <v>3.1911833427570226E-3</v>
      </c>
      <c r="AQ17">
        <f t="shared" si="4"/>
        <v>1.9261980458478995E-3</v>
      </c>
      <c r="AR17">
        <f t="shared" si="4"/>
        <v>1.6428003060319379E-3</v>
      </c>
      <c r="AS17">
        <f t="shared" si="4"/>
        <v>2.8525841962535931E-5</v>
      </c>
      <c r="AT17">
        <f t="shared" si="4"/>
        <v>2.6169856717984715E-3</v>
      </c>
      <c r="AU17">
        <f t="shared" si="4"/>
        <v>1.8882294141289442E-3</v>
      </c>
      <c r="AV17">
        <f t="shared" si="4"/>
        <v>2.5261659448331023E-3</v>
      </c>
      <c r="AW17">
        <f t="shared" si="5"/>
        <v>2.4826696605258812E-3</v>
      </c>
      <c r="AX17">
        <f t="shared" si="5"/>
        <v>5.3178327404471756E-4</v>
      </c>
      <c r="AY17">
        <f t="shared" si="5"/>
        <v>1.9385697849069396E-3</v>
      </c>
      <c r="AZ17">
        <f t="shared" si="5"/>
        <v>1.0703270570799207E-4</v>
      </c>
      <c r="BA17">
        <f t="shared" si="5"/>
        <v>-1.6530899061180368E-4</v>
      </c>
      <c r="BB17">
        <f t="shared" si="5"/>
        <v>6.7502652260942276E-4</v>
      </c>
      <c r="BC17">
        <f t="shared" si="5"/>
        <v>2.1925594009173429E-3</v>
      </c>
      <c r="BD17">
        <f t="shared" si="5"/>
        <v>-3.3128963617121783E-4</v>
      </c>
      <c r="BE17">
        <f t="shared" si="5"/>
        <v>5.0046162631150798E-4</v>
      </c>
      <c r="BF17">
        <f t="shared" si="5"/>
        <v>4.8179981355828203E-4</v>
      </c>
      <c r="BG17">
        <f t="shared" si="5"/>
        <v>2.9780353602957593E-3</v>
      </c>
      <c r="BH17">
        <f t="shared" si="5"/>
        <v>7.9637886192788219E-4</v>
      </c>
      <c r="BI17">
        <f t="shared" si="5"/>
        <v>1.033791326745753E-5</v>
      </c>
      <c r="BJ17">
        <f t="shared" si="5"/>
        <v>4.7118075164711496E-4</v>
      </c>
      <c r="BK17">
        <f t="shared" si="5"/>
        <v>7.6198262501329624E-4</v>
      </c>
      <c r="BL17">
        <f t="shared" si="5"/>
        <v>1.5240474095095835E-3</v>
      </c>
      <c r="BN17" s="25"/>
    </row>
    <row r="18" spans="1:66" x14ac:dyDescent="0.25">
      <c r="A18" s="7">
        <v>42247</v>
      </c>
      <c r="B18">
        <v>-4.6296296296296294E-2</v>
      </c>
      <c r="C18">
        <v>-7.0038910505836577E-2</v>
      </c>
      <c r="D18">
        <v>-5.8333333333333452E-2</v>
      </c>
      <c r="E18">
        <v>-8.4714548802946599E-2</v>
      </c>
      <c r="F18">
        <v>-5.818965517241368E-2</v>
      </c>
      <c r="G18">
        <v>-8.6466165413533733E-2</v>
      </c>
      <c r="H18">
        <v>-1.3850415512465374E-2</v>
      </c>
      <c r="I18">
        <v>-3.0651340996168692E-2</v>
      </c>
      <c r="J18">
        <v>-7.2289156626506021E-2</v>
      </c>
      <c r="K18">
        <v>-4.0384615384615387E-2</v>
      </c>
      <c r="L18">
        <v>7.6238881829733167E-3</v>
      </c>
      <c r="M18">
        <v>-1.7441860465116279E-2</v>
      </c>
      <c r="N18">
        <v>-5.6320400500626915E-3</v>
      </c>
      <c r="O18">
        <v>2.7357107962872496E-2</v>
      </c>
      <c r="P18">
        <v>-5.9437751004016062E-2</v>
      </c>
      <c r="Q18">
        <v>6.8027210884353739E-3</v>
      </c>
      <c r="R18">
        <v>2.197802197802198E-2</v>
      </c>
      <c r="S18">
        <v>-3.9420756234915526E-2</v>
      </c>
      <c r="T18">
        <v>-6.6929133858267723E-2</v>
      </c>
      <c r="U18">
        <v>-8.30188679245282E-2</v>
      </c>
      <c r="V18">
        <v>-0.10408921933085502</v>
      </c>
      <c r="W18">
        <v>-8.4961748869730361E-2</v>
      </c>
      <c r="X18">
        <v>0</v>
      </c>
      <c r="Y18">
        <v>-0.21972132904608788</v>
      </c>
      <c r="Z18">
        <v>3.6082474226803975E-2</v>
      </c>
      <c r="AA18">
        <v>-0.11162790697674418</v>
      </c>
      <c r="AB18">
        <v>-9.769521843825249E-2</v>
      </c>
      <c r="AC18">
        <v>-4.1479820627802561E-2</v>
      </c>
      <c r="AD18">
        <v>-6.1983471074380167E-2</v>
      </c>
      <c r="AE18">
        <v>-7.5801749271137031E-2</v>
      </c>
      <c r="AG18" s="2" t="s">
        <v>13</v>
      </c>
      <c r="AH18">
        <v>9</v>
      </c>
      <c r="AI18">
        <f t="shared" si="6"/>
        <v>-3.8555595697796708E-4</v>
      </c>
      <c r="AJ18">
        <f t="shared" si="4"/>
        <v>1.4890713411561173E-3</v>
      </c>
      <c r="AK18">
        <f t="shared" si="4"/>
        <v>5.7887775949798056E-4</v>
      </c>
      <c r="AL18">
        <f t="shared" si="4"/>
        <v>9.2372858833535473E-5</v>
      </c>
      <c r="AM18">
        <f t="shared" si="4"/>
        <v>6.578720653162073E-4</v>
      </c>
      <c r="AN18">
        <f t="shared" si="4"/>
        <v>-2.3544619057641212E-4</v>
      </c>
      <c r="AO18">
        <f t="shared" si="4"/>
        <v>1.9609101739058955E-3</v>
      </c>
      <c r="AP18">
        <f t="shared" si="4"/>
        <v>1.9261980458478995E-3</v>
      </c>
      <c r="AQ18" s="12">
        <f t="shared" si="4"/>
        <v>3.9237538403097422E-3</v>
      </c>
      <c r="AR18">
        <f t="shared" si="4"/>
        <v>2.5319559769355128E-3</v>
      </c>
      <c r="AS18">
        <f t="shared" si="4"/>
        <v>-4.2543141185937232E-5</v>
      </c>
      <c r="AT18">
        <f t="shared" si="4"/>
        <v>3.2100592826674618E-3</v>
      </c>
      <c r="AU18">
        <f t="shared" si="4"/>
        <v>2.2884258418950586E-3</v>
      </c>
      <c r="AV18">
        <f t="shared" si="4"/>
        <v>3.4230074291585308E-3</v>
      </c>
      <c r="AW18">
        <f t="shared" si="5"/>
        <v>1.3970799136523689E-3</v>
      </c>
      <c r="AX18">
        <f t="shared" si="5"/>
        <v>3.7089646925179173E-4</v>
      </c>
      <c r="AY18">
        <f t="shared" si="5"/>
        <v>1.4035548767662991E-3</v>
      </c>
      <c r="AZ18">
        <f t="shared" si="5"/>
        <v>-1.579582255664082E-4</v>
      </c>
      <c r="BA18">
        <f t="shared" si="5"/>
        <v>5.7825288566270519E-4</v>
      </c>
      <c r="BB18">
        <f t="shared" si="5"/>
        <v>1.1068903026298146E-3</v>
      </c>
      <c r="BC18">
        <f t="shared" si="5"/>
        <v>2.2062349584747996E-3</v>
      </c>
      <c r="BD18">
        <f t="shared" si="5"/>
        <v>-5.2672319670306496E-4</v>
      </c>
      <c r="BE18">
        <f t="shared" si="5"/>
        <v>4.9871462784019458E-4</v>
      </c>
      <c r="BF18">
        <f t="shared" si="5"/>
        <v>6.4023881093339043E-4</v>
      </c>
      <c r="BG18">
        <f t="shared" si="5"/>
        <v>3.2469806790451309E-3</v>
      </c>
      <c r="BH18">
        <f t="shared" si="5"/>
        <v>4.0260830043690289E-4</v>
      </c>
      <c r="BI18">
        <f t="shared" si="5"/>
        <v>-5.4374757440514457E-4</v>
      </c>
      <c r="BJ18">
        <f t="shared" si="5"/>
        <v>-1.0781975053790486E-4</v>
      </c>
      <c r="BK18">
        <f t="shared" si="5"/>
        <v>8.0087533584560615E-4</v>
      </c>
      <c r="BL18">
        <f t="shared" si="5"/>
        <v>1.3899952446795485E-3</v>
      </c>
      <c r="BN18" s="25"/>
    </row>
    <row r="19" spans="1:66" x14ac:dyDescent="0.25">
      <c r="A19" s="7">
        <v>42277</v>
      </c>
      <c r="B19">
        <v>1.5048543689320388E-2</v>
      </c>
      <c r="C19">
        <v>-6.4853556485355651E-2</v>
      </c>
      <c r="D19">
        <v>-8.8495575221236439E-3</v>
      </c>
      <c r="E19">
        <v>4.7139982753664843E-2</v>
      </c>
      <c r="F19">
        <v>-3.8901601830663615E-2</v>
      </c>
      <c r="G19">
        <v>-5.7613168724279948E-2</v>
      </c>
      <c r="H19">
        <v>8.4269662921348312E-3</v>
      </c>
      <c r="I19">
        <v>-5.9288537549407008E-2</v>
      </c>
      <c r="J19">
        <v>-2.5974025974025976E-2</v>
      </c>
      <c r="K19">
        <v>-4.0080160320641281E-2</v>
      </c>
      <c r="L19">
        <v>6.9356872635561159E-2</v>
      </c>
      <c r="M19">
        <v>-6.2130177514792898E-2</v>
      </c>
      <c r="N19">
        <v>-4.2164883574575318E-2</v>
      </c>
      <c r="O19">
        <v>-4.5173561578697209E-2</v>
      </c>
      <c r="P19">
        <v>-1.7079419299743808E-2</v>
      </c>
      <c r="Q19">
        <v>-6.7567567567567571E-3</v>
      </c>
      <c r="R19">
        <v>-1.8817204301075269E-2</v>
      </c>
      <c r="S19">
        <v>-7.4539363484087101E-2</v>
      </c>
      <c r="T19">
        <v>-8.8607594936708861E-2</v>
      </c>
      <c r="U19">
        <v>7.4074074074073945E-2</v>
      </c>
      <c r="V19">
        <v>-1.0373443983402607E-2</v>
      </c>
      <c r="W19">
        <v>-7.9560864592054428E-2</v>
      </c>
      <c r="X19">
        <v>-0.10983170947741354</v>
      </c>
      <c r="Y19">
        <v>-0.16208791208791209</v>
      </c>
      <c r="Z19">
        <v>-2.9850746268656581E-2</v>
      </c>
      <c r="AA19">
        <v>-4.1884816753926704E-2</v>
      </c>
      <c r="AB19">
        <v>2.4018299656881435E-2</v>
      </c>
      <c r="AC19">
        <v>8.1871345029239623E-2</v>
      </c>
      <c r="AD19">
        <v>-8.3700440528634359E-2</v>
      </c>
      <c r="AE19">
        <v>-2.6935209900509585E-2</v>
      </c>
      <c r="AG19" s="2" t="s">
        <v>14</v>
      </c>
      <c r="AH19">
        <v>10</v>
      </c>
      <c r="AI19">
        <f t="shared" si="6"/>
        <v>3.1042624852825677E-4</v>
      </c>
      <c r="AJ19">
        <f t="shared" si="6"/>
        <v>1.2348099032842949E-3</v>
      </c>
      <c r="AK19">
        <f t="shared" si="6"/>
        <v>1.1888514838793067E-3</v>
      </c>
      <c r="AL19">
        <f t="shared" si="6"/>
        <v>1.056809469362181E-3</v>
      </c>
      <c r="AM19">
        <f t="shared" si="4"/>
        <v>2.0160970211901483E-3</v>
      </c>
      <c r="AN19">
        <f t="shared" si="4"/>
        <v>5.884594248990034E-4</v>
      </c>
      <c r="AO19">
        <f t="shared" si="4"/>
        <v>2.2609236511445903E-3</v>
      </c>
      <c r="AP19">
        <f t="shared" si="4"/>
        <v>1.6428003060319379E-3</v>
      </c>
      <c r="AQ19">
        <f t="shared" si="4"/>
        <v>2.5319559769355128E-3</v>
      </c>
      <c r="AR19" s="12">
        <f t="shared" si="4"/>
        <v>4.9291707009166607E-3</v>
      </c>
      <c r="AS19">
        <f t="shared" si="4"/>
        <v>7.6793285025705978E-4</v>
      </c>
      <c r="AT19">
        <f t="shared" si="4"/>
        <v>2.2050373438192469E-3</v>
      </c>
      <c r="AU19">
        <f t="shared" si="4"/>
        <v>3.3231732014384328E-3</v>
      </c>
      <c r="AV19">
        <f t="shared" si="4"/>
        <v>2.6484872758783468E-3</v>
      </c>
      <c r="AW19">
        <f t="shared" si="5"/>
        <v>1.5743277642392551E-3</v>
      </c>
      <c r="AX19">
        <f t="shared" si="5"/>
        <v>4.5951579375589686E-4</v>
      </c>
      <c r="AY19">
        <f t="shared" si="5"/>
        <v>1.2194635120844149E-3</v>
      </c>
      <c r="AZ19">
        <f t="shared" si="5"/>
        <v>4.2824064951423675E-4</v>
      </c>
      <c r="BA19">
        <f t="shared" si="5"/>
        <v>7.8355361606761292E-4</v>
      </c>
      <c r="BB19">
        <f t="shared" si="5"/>
        <v>2.4452902940809962E-3</v>
      </c>
      <c r="BC19">
        <f t="shared" si="5"/>
        <v>1.9364582534075931E-3</v>
      </c>
      <c r="BD19">
        <f t="shared" si="5"/>
        <v>2.3608463697123404E-4</v>
      </c>
      <c r="BE19">
        <f t="shared" si="5"/>
        <v>8.2252537567218656E-4</v>
      </c>
      <c r="BF19">
        <f t="shared" si="5"/>
        <v>8.6658530144731883E-4</v>
      </c>
      <c r="BG19">
        <f t="shared" si="5"/>
        <v>2.5640528351157741E-3</v>
      </c>
      <c r="BH19">
        <f t="shared" si="5"/>
        <v>1.7522364957554852E-3</v>
      </c>
      <c r="BI19">
        <f t="shared" si="5"/>
        <v>1.0089805930574306E-4</v>
      </c>
      <c r="BJ19">
        <f t="shared" si="5"/>
        <v>9.8579841498433484E-4</v>
      </c>
      <c r="BK19">
        <f t="shared" si="5"/>
        <v>1.447889688155305E-3</v>
      </c>
      <c r="BL19">
        <f t="shared" si="5"/>
        <v>1.5569136130385772E-3</v>
      </c>
      <c r="BN19" s="25"/>
    </row>
    <row r="20" spans="1:66" x14ac:dyDescent="0.25">
      <c r="A20" s="7">
        <v>42307</v>
      </c>
      <c r="B20">
        <v>-7.4127211860353899E-3</v>
      </c>
      <c r="C20">
        <v>7.3825503355704702E-2</v>
      </c>
      <c r="D20">
        <v>-1.7857142857142856E-2</v>
      </c>
      <c r="E20">
        <v>5.9566291517979687E-2</v>
      </c>
      <c r="F20">
        <v>0.10714285714285728</v>
      </c>
      <c r="G20">
        <v>-1.3100436681222832E-2</v>
      </c>
      <c r="H20">
        <v>-1.6713091922005572E-2</v>
      </c>
      <c r="I20">
        <v>0.10084033613445378</v>
      </c>
      <c r="J20">
        <v>-1.3333333333333334E-2</v>
      </c>
      <c r="K20">
        <v>2.5052192066805846E-2</v>
      </c>
      <c r="L20">
        <v>5.8962264150942056E-3</v>
      </c>
      <c r="M20">
        <v>6.3091482649842269E-3</v>
      </c>
      <c r="N20">
        <v>5.124835742444165E-2</v>
      </c>
      <c r="O20">
        <v>-6.9721115537846349E-3</v>
      </c>
      <c r="P20">
        <v>8.9487402258905294E-2</v>
      </c>
      <c r="Q20">
        <v>5.4421768707482991E-2</v>
      </c>
      <c r="R20">
        <v>5.2054794520547946E-2</v>
      </c>
      <c r="S20">
        <v>6.6968325791855202E-2</v>
      </c>
      <c r="T20">
        <v>3.2407407407407406E-2</v>
      </c>
      <c r="U20">
        <v>1.9157088122605363E-2</v>
      </c>
      <c r="V20">
        <v>6.2893081761006414E-2</v>
      </c>
      <c r="W20">
        <v>9.1882750845546673E-2</v>
      </c>
      <c r="X20">
        <v>-4.2786069651741518E-2</v>
      </c>
      <c r="Y20">
        <v>0.12622950819672132</v>
      </c>
      <c r="Z20">
        <v>1.5384615384615385E-2</v>
      </c>
      <c r="AA20">
        <v>0</v>
      </c>
      <c r="AB20">
        <v>7.7066269545793001E-2</v>
      </c>
      <c r="AC20">
        <v>6.918918918918919E-2</v>
      </c>
      <c r="AD20">
        <v>2.8846153846153848E-2</v>
      </c>
      <c r="AE20">
        <v>6.3840399002493761E-2</v>
      </c>
      <c r="AG20" s="2" t="s">
        <v>15</v>
      </c>
      <c r="AH20">
        <v>11</v>
      </c>
      <c r="AI20">
        <f t="shared" si="6"/>
        <v>1.2780480988814332E-3</v>
      </c>
      <c r="AJ20">
        <f t="shared" si="6"/>
        <v>2.866928891244014E-4</v>
      </c>
      <c r="AK20">
        <f t="shared" si="6"/>
        <v>5.8910808259222513E-4</v>
      </c>
      <c r="AL20">
        <f t="shared" si="6"/>
        <v>1.5981276193208021E-3</v>
      </c>
      <c r="AM20">
        <f t="shared" si="4"/>
        <v>6.4621596386310891E-4</v>
      </c>
      <c r="AN20">
        <f t="shared" si="4"/>
        <v>8.9313354504992495E-4</v>
      </c>
      <c r="AO20">
        <f t="shared" si="4"/>
        <v>2.1515617431554094E-4</v>
      </c>
      <c r="AP20">
        <f t="shared" si="4"/>
        <v>2.8525841962535931E-5</v>
      </c>
      <c r="AQ20">
        <f t="shared" si="4"/>
        <v>-4.2543141185937232E-5</v>
      </c>
      <c r="AR20">
        <f t="shared" si="4"/>
        <v>7.6793285025705978E-4</v>
      </c>
      <c r="AS20" s="12">
        <f t="shared" si="4"/>
        <v>2.6259624669017875E-3</v>
      </c>
      <c r="AT20">
        <f t="shared" si="4"/>
        <v>-2.7620767026560966E-4</v>
      </c>
      <c r="AU20">
        <f t="shared" si="4"/>
        <v>5.0626414013801911E-4</v>
      </c>
      <c r="AV20">
        <f t="shared" si="4"/>
        <v>4.1104792952642756E-4</v>
      </c>
      <c r="AW20">
        <f t="shared" si="5"/>
        <v>-1.5332340186498225E-5</v>
      </c>
      <c r="AX20">
        <f t="shared" si="5"/>
        <v>6.9817065859676623E-4</v>
      </c>
      <c r="AY20">
        <f t="shared" si="5"/>
        <v>4.2672457823013312E-4</v>
      </c>
      <c r="AZ20">
        <f t="shared" si="5"/>
        <v>-1.4578182951661286E-4</v>
      </c>
      <c r="BA20">
        <f t="shared" si="5"/>
        <v>4.2561567572340709E-4</v>
      </c>
      <c r="BB20">
        <f t="shared" si="5"/>
        <v>3.7862907404313974E-4</v>
      </c>
      <c r="BC20">
        <f t="shared" si="5"/>
        <v>3.9410590678508422E-6</v>
      </c>
      <c r="BD20">
        <f t="shared" si="5"/>
        <v>4.614458504001476E-4</v>
      </c>
      <c r="BE20">
        <f t="shared" si="5"/>
        <v>1.2320980425688924E-4</v>
      </c>
      <c r="BF20">
        <f t="shared" si="5"/>
        <v>-8.4187051586565303E-4</v>
      </c>
      <c r="BG20">
        <f t="shared" si="5"/>
        <v>3.0407635716412311E-4</v>
      </c>
      <c r="BH20">
        <f t="shared" si="5"/>
        <v>4.9344831900125343E-4</v>
      </c>
      <c r="BI20">
        <f t="shared" si="5"/>
        <v>1.4992203511693131E-3</v>
      </c>
      <c r="BJ20">
        <f t="shared" si="5"/>
        <v>2.1719302810353784E-3</v>
      </c>
      <c r="BK20">
        <f t="shared" si="5"/>
        <v>1.476819641828702E-3</v>
      </c>
      <c r="BL20">
        <f t="shared" si="5"/>
        <v>1.8532353882394696E-4</v>
      </c>
      <c r="BN20" s="25"/>
    </row>
    <row r="21" spans="1:66" x14ac:dyDescent="0.25">
      <c r="A21" s="7">
        <v>42338</v>
      </c>
      <c r="B21">
        <v>8.4557937846302098E-2</v>
      </c>
      <c r="C21">
        <v>5.2083333333333336E-2</v>
      </c>
      <c r="D21">
        <v>0.17272727272727256</v>
      </c>
      <c r="E21">
        <v>2.0725388601036268E-3</v>
      </c>
      <c r="F21">
        <v>6.6666666666666541E-2</v>
      </c>
      <c r="G21">
        <v>-3.5398230088495325E-2</v>
      </c>
      <c r="H21">
        <v>0</v>
      </c>
      <c r="I21">
        <v>3.8167938931297711E-2</v>
      </c>
      <c r="J21">
        <v>-1.3513513513513514E-2</v>
      </c>
      <c r="K21">
        <v>-2.0366598778004188E-2</v>
      </c>
      <c r="L21">
        <v>1.1723329425556859E-3</v>
      </c>
      <c r="M21">
        <v>-4.7021943573667714E-2</v>
      </c>
      <c r="N21">
        <v>-0.01</v>
      </c>
      <c r="O21">
        <v>-3.961885656970935E-2</v>
      </c>
      <c r="P21">
        <v>1.3556618819776715E-2</v>
      </c>
      <c r="Q21">
        <v>3.2258064516129031E-2</v>
      </c>
      <c r="R21">
        <v>4.1666666666666664E-2</v>
      </c>
      <c r="S21">
        <v>-6.3613231552162849E-2</v>
      </c>
      <c r="T21">
        <v>-0.1210762331838565</v>
      </c>
      <c r="U21">
        <v>-4.5112781954887216E-2</v>
      </c>
      <c r="V21">
        <v>3.9447731755424065E-3</v>
      </c>
      <c r="W21">
        <v>-2.8617355798563837E-2</v>
      </c>
      <c r="X21">
        <v>7.3804573804573934E-2</v>
      </c>
      <c r="Y21">
        <v>-0.18922852983988356</v>
      </c>
      <c r="Z21">
        <v>-1.5151515151515152E-2</v>
      </c>
      <c r="AA21">
        <v>-8.7431693989071038E-2</v>
      </c>
      <c r="AB21">
        <v>-2.0394054614586935E-2</v>
      </c>
      <c r="AC21">
        <v>-2.3255813953488372E-2</v>
      </c>
      <c r="AD21">
        <v>4.6728971962616953E-2</v>
      </c>
      <c r="AE21">
        <v>-8.4153774027191749E-2</v>
      </c>
      <c r="AG21" s="2" t="s">
        <v>16</v>
      </c>
      <c r="AH21">
        <v>12</v>
      </c>
      <c r="AI21">
        <f t="shared" si="6"/>
        <v>1.4139363885404515E-4</v>
      </c>
      <c r="AJ21">
        <f t="shared" si="6"/>
        <v>1.8339087440813243E-3</v>
      </c>
      <c r="AK21">
        <f t="shared" si="6"/>
        <v>6.04808947411923E-5</v>
      </c>
      <c r="AL21">
        <f t="shared" si="6"/>
        <v>-2.2757076022692353E-4</v>
      </c>
      <c r="AM21">
        <f t="shared" si="4"/>
        <v>2.5197876583074949E-4</v>
      </c>
      <c r="AN21">
        <f t="shared" si="4"/>
        <v>-2.7299570743936436E-4</v>
      </c>
      <c r="AO21">
        <f t="shared" si="4"/>
        <v>1.3734183324967486E-3</v>
      </c>
      <c r="AP21">
        <f t="shared" si="4"/>
        <v>2.6169856717984715E-3</v>
      </c>
      <c r="AQ21">
        <f t="shared" si="4"/>
        <v>3.2100592826674618E-3</v>
      </c>
      <c r="AR21">
        <f t="shared" si="4"/>
        <v>2.2050373438192469E-3</v>
      </c>
      <c r="AS21">
        <f t="shared" si="4"/>
        <v>-2.7620767026560966E-4</v>
      </c>
      <c r="AT21" s="12">
        <f t="shared" si="4"/>
        <v>5.4884570443138768E-3</v>
      </c>
      <c r="AU21">
        <f t="shared" si="4"/>
        <v>2.5341909985726017E-3</v>
      </c>
      <c r="AV21">
        <f t="shared" si="4"/>
        <v>3.8715366832661599E-3</v>
      </c>
      <c r="AW21">
        <f t="shared" si="5"/>
        <v>2.129201176218815E-3</v>
      </c>
      <c r="AX21">
        <f t="shared" si="5"/>
        <v>4.8843979735674564E-4</v>
      </c>
      <c r="AY21">
        <f t="shared" si="5"/>
        <v>1.4053335877904701E-3</v>
      </c>
      <c r="AZ21">
        <f t="shared" si="5"/>
        <v>1.2343286532745488E-4</v>
      </c>
      <c r="BA21">
        <f t="shared" si="5"/>
        <v>-2.5069648504434091E-4</v>
      </c>
      <c r="BB21">
        <f t="shared" si="5"/>
        <v>1.31939096496937E-3</v>
      </c>
      <c r="BC21">
        <f t="shared" si="5"/>
        <v>2.4972367187221559E-3</v>
      </c>
      <c r="BD21">
        <f t="shared" si="5"/>
        <v>-6.364591780208457E-4</v>
      </c>
      <c r="BE21">
        <f t="shared" si="5"/>
        <v>2.4859804592397046E-4</v>
      </c>
      <c r="BF21">
        <f t="shared" si="5"/>
        <v>1.0448882456031907E-3</v>
      </c>
      <c r="BG21">
        <f t="shared" si="5"/>
        <v>4.2093383033953193E-3</v>
      </c>
      <c r="BH21">
        <f t="shared" si="5"/>
        <v>-6.8631844435734801E-4</v>
      </c>
      <c r="BI21">
        <f t="shared" si="5"/>
        <v>-1.1313088694438389E-3</v>
      </c>
      <c r="BJ21">
        <f t="shared" si="5"/>
        <v>-3.0069978959689045E-4</v>
      </c>
      <c r="BK21">
        <f t="shared" si="5"/>
        <v>3.9114870971465718E-4</v>
      </c>
      <c r="BL21">
        <f t="shared" si="5"/>
        <v>1.9712298717264863E-3</v>
      </c>
      <c r="BN21" s="25"/>
    </row>
    <row r="22" spans="1:66" x14ac:dyDescent="0.25">
      <c r="A22" s="7">
        <v>42369</v>
      </c>
      <c r="B22">
        <v>2.5322079075966238E-2</v>
      </c>
      <c r="C22">
        <v>9.9009900990097884E-3</v>
      </c>
      <c r="D22">
        <v>-3.1007751937984496E-2</v>
      </c>
      <c r="E22">
        <v>-2.5077559462254394E-2</v>
      </c>
      <c r="F22">
        <v>-4.8387096774193547E-2</v>
      </c>
      <c r="G22">
        <v>0</v>
      </c>
      <c r="H22">
        <v>-6.5155807365439092E-2</v>
      </c>
      <c r="I22">
        <v>-1.4705882352941176E-2</v>
      </c>
      <c r="J22">
        <v>0</v>
      </c>
      <c r="K22">
        <v>-9.9792099792099687E-2</v>
      </c>
      <c r="L22">
        <v>1.2880562060890064E-2</v>
      </c>
      <c r="M22">
        <v>-3.2894736842105261E-3</v>
      </c>
      <c r="N22">
        <v>-7.9545454545454433E-2</v>
      </c>
      <c r="O22">
        <v>5.8485639686684202E-2</v>
      </c>
      <c r="P22">
        <v>-5.5074744295830055E-3</v>
      </c>
      <c r="Q22">
        <v>-6.2500000000000003E-3</v>
      </c>
      <c r="R22">
        <v>0.03</v>
      </c>
      <c r="S22">
        <v>-0.10371376811594203</v>
      </c>
      <c r="T22">
        <v>-5.1020408163265307E-2</v>
      </c>
      <c r="U22">
        <v>1.968503937007874E-2</v>
      </c>
      <c r="V22">
        <v>-5.8939096267191689E-3</v>
      </c>
      <c r="W22">
        <v>-6.0980323472925167E-2</v>
      </c>
      <c r="X22">
        <v>-9.0029041626331074E-2</v>
      </c>
      <c r="Y22">
        <v>1.2567324955116697E-2</v>
      </c>
      <c r="Z22">
        <v>4.102564102564088E-2</v>
      </c>
      <c r="AA22">
        <v>-0.10778443113772455</v>
      </c>
      <c r="AB22">
        <v>3.2462949894142556E-2</v>
      </c>
      <c r="AC22">
        <v>-3.2091097308488616E-2</v>
      </c>
      <c r="AD22">
        <v>-1.3392857142857269E-2</v>
      </c>
      <c r="AE22">
        <v>-3.2249808036856925E-2</v>
      </c>
      <c r="AG22" s="2" t="s">
        <v>17</v>
      </c>
      <c r="AH22">
        <v>13</v>
      </c>
      <c r="AI22">
        <f t="shared" si="6"/>
        <v>9.3693937409594424E-4</v>
      </c>
      <c r="AJ22">
        <f t="shared" si="6"/>
        <v>1.6827129524742501E-3</v>
      </c>
      <c r="AK22">
        <f t="shared" si="6"/>
        <v>2.0304077825457857E-3</v>
      </c>
      <c r="AL22">
        <f t="shared" si="6"/>
        <v>7.880278565181902E-4</v>
      </c>
      <c r="AM22">
        <f t="shared" si="4"/>
        <v>1.4274640498542822E-3</v>
      </c>
      <c r="AN22">
        <f t="shared" si="4"/>
        <v>-3.9990080875161501E-4</v>
      </c>
      <c r="AO22">
        <f t="shared" si="4"/>
        <v>1.2375610884114532E-3</v>
      </c>
      <c r="AP22">
        <f t="shared" si="4"/>
        <v>1.8882294141289442E-3</v>
      </c>
      <c r="AQ22">
        <f t="shared" si="4"/>
        <v>2.2884258418950586E-3</v>
      </c>
      <c r="AR22">
        <f t="shared" si="4"/>
        <v>3.3231732014384328E-3</v>
      </c>
      <c r="AS22">
        <f t="shared" si="4"/>
        <v>5.0626414013801911E-4</v>
      </c>
      <c r="AT22">
        <f t="shared" si="4"/>
        <v>2.5341909985726017E-3</v>
      </c>
      <c r="AU22" s="12">
        <f t="shared" si="4"/>
        <v>7.6552640955741555E-3</v>
      </c>
      <c r="AV22">
        <f t="shared" si="4"/>
        <v>1.7998887587243884E-3</v>
      </c>
      <c r="AW22">
        <f t="shared" si="5"/>
        <v>1.5282441775858297E-3</v>
      </c>
      <c r="AX22">
        <f t="shared" si="5"/>
        <v>1.8237125120903135E-4</v>
      </c>
      <c r="AY22">
        <f t="shared" si="5"/>
        <v>1.7203289667139365E-3</v>
      </c>
      <c r="AZ22">
        <f t="shared" si="5"/>
        <v>-3.4862441632288948E-4</v>
      </c>
      <c r="BA22">
        <f t="shared" si="5"/>
        <v>3.8285182687754731E-4</v>
      </c>
      <c r="BB22">
        <f t="shared" si="5"/>
        <v>1.4192071459639308E-3</v>
      </c>
      <c r="BC22">
        <f t="shared" si="5"/>
        <v>1.8492743538081227E-3</v>
      </c>
      <c r="BD22">
        <f t="shared" si="5"/>
        <v>7.7762967082064128E-4</v>
      </c>
      <c r="BE22">
        <f t="shared" si="5"/>
        <v>8.6980240229372809E-4</v>
      </c>
      <c r="BF22">
        <f t="shared" si="5"/>
        <v>-4.2918414510387167E-4</v>
      </c>
      <c r="BG22">
        <f t="shared" si="5"/>
        <v>2.0525831428484373E-3</v>
      </c>
      <c r="BH22">
        <f t="shared" si="5"/>
        <v>1.9576498807108733E-3</v>
      </c>
      <c r="BI22">
        <f t="shared" si="5"/>
        <v>3.2861177740207997E-4</v>
      </c>
      <c r="BJ22">
        <f t="shared" si="5"/>
        <v>5.3577786801682701E-4</v>
      </c>
      <c r="BK22">
        <f t="shared" si="5"/>
        <v>7.0779265123063892E-4</v>
      </c>
      <c r="BL22">
        <f t="shared" si="5"/>
        <v>1.4775038796180633E-3</v>
      </c>
      <c r="BN22" s="25"/>
    </row>
    <row r="23" spans="1:66" x14ac:dyDescent="0.25">
      <c r="A23" s="7">
        <v>42398</v>
      </c>
      <c r="B23">
        <v>-2.7729636048526862E-2</v>
      </c>
      <c r="C23">
        <v>-6.8627450980392052E-2</v>
      </c>
      <c r="D23">
        <v>3.2000000000000001E-2</v>
      </c>
      <c r="E23">
        <v>3.3412887828162291E-2</v>
      </c>
      <c r="F23">
        <v>2.754237288135581E-2</v>
      </c>
      <c r="G23">
        <v>-5.9633027522936033E-2</v>
      </c>
      <c r="H23">
        <v>-1.2121212121212121E-2</v>
      </c>
      <c r="I23">
        <v>-8.9552238805970144E-2</v>
      </c>
      <c r="J23">
        <v>-0.1095890410958904</v>
      </c>
      <c r="K23">
        <v>-6.2355658198614453E-2</v>
      </c>
      <c r="L23">
        <v>5.086705202312139E-2</v>
      </c>
      <c r="M23">
        <v>-0.1617161716171617</v>
      </c>
      <c r="N23">
        <v>-5.0068587105624264E-2</v>
      </c>
      <c r="O23">
        <v>4.440059200789344E-3</v>
      </c>
      <c r="P23">
        <v>-0.10680379746835443</v>
      </c>
      <c r="Q23">
        <v>-1.2578616352201259E-2</v>
      </c>
      <c r="R23">
        <v>-3.3980582524271843E-2</v>
      </c>
      <c r="S23">
        <v>-0.13390601313794845</v>
      </c>
      <c r="T23">
        <v>-3.2258064516129031E-2</v>
      </c>
      <c r="U23">
        <v>-5.4054054054053946E-2</v>
      </c>
      <c r="V23">
        <v>-8.4980237154150096E-2</v>
      </c>
      <c r="W23">
        <v>-1.9031264270232325E-2</v>
      </c>
      <c r="X23">
        <v>4.2553191489361703E-3</v>
      </c>
      <c r="Y23">
        <v>-0.16489361702127658</v>
      </c>
      <c r="Z23">
        <v>-5.4187192118226465E-2</v>
      </c>
      <c r="AA23">
        <v>0.16107382550335569</v>
      </c>
      <c r="AB23">
        <v>5.4340396445659606E-2</v>
      </c>
      <c r="AC23">
        <v>2.2459893048128343E-2</v>
      </c>
      <c r="AD23">
        <v>1.3574660633484292E-2</v>
      </c>
      <c r="AE23">
        <v>-9.1245702195186462E-2</v>
      </c>
      <c r="AG23" s="2" t="s">
        <v>18</v>
      </c>
      <c r="AH23">
        <v>14</v>
      </c>
      <c r="AI23">
        <f t="shared" si="6"/>
        <v>-4.8678932711013765E-4</v>
      </c>
      <c r="AJ23">
        <f t="shared" si="6"/>
        <v>1.6469496093489521E-3</v>
      </c>
      <c r="AK23">
        <f t="shared" si="6"/>
        <v>5.6823800238697787E-4</v>
      </c>
      <c r="AL23">
        <f t="shared" si="6"/>
        <v>2.7933836495973324E-4</v>
      </c>
      <c r="AM23">
        <f t="shared" si="4"/>
        <v>2.3369911580657668E-4</v>
      </c>
      <c r="AN23">
        <f t="shared" si="4"/>
        <v>3.3585942228903066E-5</v>
      </c>
      <c r="AO23">
        <f t="shared" si="4"/>
        <v>2.2696338774730934E-3</v>
      </c>
      <c r="AP23">
        <f t="shared" si="4"/>
        <v>2.5261659448331023E-3</v>
      </c>
      <c r="AQ23">
        <f t="shared" si="4"/>
        <v>3.4230074291585308E-3</v>
      </c>
      <c r="AR23">
        <f t="shared" si="4"/>
        <v>2.6484872758783468E-3</v>
      </c>
      <c r="AS23">
        <f t="shared" si="4"/>
        <v>4.1104792952642756E-4</v>
      </c>
      <c r="AT23">
        <f t="shared" si="4"/>
        <v>3.8715366832661599E-3</v>
      </c>
      <c r="AU23">
        <f t="shared" si="4"/>
        <v>1.7998887587243884E-3</v>
      </c>
      <c r="AV23" s="12">
        <f t="shared" si="4"/>
        <v>7.1237485234173043E-3</v>
      </c>
      <c r="AW23">
        <f t="shared" si="5"/>
        <v>1.6034356807181152E-3</v>
      </c>
      <c r="AX23">
        <f t="shared" si="5"/>
        <v>1.189869141944919E-3</v>
      </c>
      <c r="AY23">
        <f t="shared" si="5"/>
        <v>2.6415012678966108E-3</v>
      </c>
      <c r="AZ23">
        <f t="shared" si="5"/>
        <v>5.6841687189332815E-5</v>
      </c>
      <c r="BA23">
        <f t="shared" si="5"/>
        <v>3.1648854118495625E-4</v>
      </c>
      <c r="BB23">
        <f t="shared" si="5"/>
        <v>1.6232511164712999E-3</v>
      </c>
      <c r="BC23">
        <f t="shared" si="5"/>
        <v>2.6138446576365292E-3</v>
      </c>
      <c r="BD23">
        <f t="shared" si="5"/>
        <v>-1.1798574064278372E-3</v>
      </c>
      <c r="BE23">
        <f t="shared" si="5"/>
        <v>9.1899127832049824E-4</v>
      </c>
      <c r="BF23">
        <f t="shared" si="5"/>
        <v>-1.8299130778343234E-4</v>
      </c>
      <c r="BG23">
        <f t="shared" si="5"/>
        <v>6.0744967025929764E-3</v>
      </c>
      <c r="BH23">
        <f t="shared" si="5"/>
        <v>4.8618930791911267E-4</v>
      </c>
      <c r="BI23">
        <f t="shared" si="5"/>
        <v>-6.075121955371462E-4</v>
      </c>
      <c r="BJ23">
        <f t="shared" si="5"/>
        <v>7.2347239320959375E-4</v>
      </c>
      <c r="BK23">
        <f t="shared" si="5"/>
        <v>3.6786489191592683E-4</v>
      </c>
      <c r="BL23">
        <f t="shared" si="5"/>
        <v>2.2879073353029391E-3</v>
      </c>
      <c r="BN23" s="25"/>
    </row>
    <row r="24" spans="1:66" x14ac:dyDescent="0.25">
      <c r="A24" s="7">
        <v>42429</v>
      </c>
      <c r="B24">
        <v>-8.4893048128342252E-2</v>
      </c>
      <c r="C24">
        <v>-8.8421052631578942E-2</v>
      </c>
      <c r="D24">
        <v>-5.8139534883720929E-3</v>
      </c>
      <c r="E24">
        <v>7.441621760328458E-3</v>
      </c>
      <c r="F24">
        <v>2.0618556701033275E-3</v>
      </c>
      <c r="G24">
        <v>1.4634146341463556E-2</v>
      </c>
      <c r="H24">
        <v>2.4539877300613498E-2</v>
      </c>
      <c r="I24">
        <v>-6.9672131147540978E-2</v>
      </c>
      <c r="J24">
        <v>0.1076923076923077</v>
      </c>
      <c r="K24">
        <v>2.4630541871922588E-3</v>
      </c>
      <c r="L24">
        <v>-2.2002200220022004E-2</v>
      </c>
      <c r="M24">
        <v>-0.1141732283464567</v>
      </c>
      <c r="N24">
        <v>-2.3104693140794094E-2</v>
      </c>
      <c r="O24">
        <v>7.269155206286837E-2</v>
      </c>
      <c r="P24">
        <v>-8.0602302922940655E-2</v>
      </c>
      <c r="Q24">
        <v>5.7324840764331211E-2</v>
      </c>
      <c r="R24">
        <v>-1.2562814070351759E-2</v>
      </c>
      <c r="S24">
        <v>0.11085180863477247</v>
      </c>
      <c r="T24">
        <v>0.22222222222222238</v>
      </c>
      <c r="U24">
        <v>3.6734693877550899E-2</v>
      </c>
      <c r="V24">
        <v>-3.8876889848812095E-2</v>
      </c>
      <c r="W24">
        <v>8.0945699636773588E-2</v>
      </c>
      <c r="X24">
        <v>6.1440677966101698E-2</v>
      </c>
      <c r="Y24">
        <v>-8.7048832271762203E-2</v>
      </c>
      <c r="Z24">
        <v>-3.125E-2</v>
      </c>
      <c r="AA24">
        <v>4.046242774566474E-2</v>
      </c>
      <c r="AB24">
        <v>2.2690437601296598E-3</v>
      </c>
      <c r="AC24">
        <v>-3.1380753138075312E-2</v>
      </c>
      <c r="AD24">
        <v>-1.7857142857142856E-2</v>
      </c>
      <c r="AE24">
        <v>-1.9499417927823049E-2</v>
      </c>
      <c r="AG24" s="2" t="s">
        <v>19</v>
      </c>
      <c r="AH24">
        <v>15</v>
      </c>
      <c r="AI24">
        <f t="shared" si="6"/>
        <v>4.7528533740296759E-4</v>
      </c>
      <c r="AJ24">
        <f t="shared" si="6"/>
        <v>1.9634683966993768E-3</v>
      </c>
      <c r="AK24">
        <f t="shared" si="6"/>
        <v>1.0839840490883147E-3</v>
      </c>
      <c r="AL24">
        <f t="shared" si="6"/>
        <v>5.6436163827268415E-4</v>
      </c>
      <c r="AM24">
        <f t="shared" si="4"/>
        <v>1.0522834762171612E-3</v>
      </c>
      <c r="AN24">
        <f t="shared" si="4"/>
        <v>4.0422333065848041E-4</v>
      </c>
      <c r="AO24">
        <f t="shared" si="4"/>
        <v>1.4919478082207939E-3</v>
      </c>
      <c r="AP24">
        <f t="shared" si="4"/>
        <v>2.4826696605258812E-3</v>
      </c>
      <c r="AQ24">
        <f t="shared" si="4"/>
        <v>1.3970799136523689E-3</v>
      </c>
      <c r="AR24">
        <f t="shared" si="4"/>
        <v>1.5743277642392551E-3</v>
      </c>
      <c r="AS24">
        <f t="shared" si="4"/>
        <v>-1.5332340186498225E-5</v>
      </c>
      <c r="AT24">
        <f t="shared" si="4"/>
        <v>2.129201176218815E-3</v>
      </c>
      <c r="AU24">
        <f t="shared" si="4"/>
        <v>1.5282441775858297E-3</v>
      </c>
      <c r="AV24">
        <f t="shared" si="4"/>
        <v>1.6034356807181152E-3</v>
      </c>
      <c r="AW24" s="12">
        <f t="shared" si="5"/>
        <v>3.0838454442970596E-3</v>
      </c>
      <c r="AX24">
        <f t="shared" si="5"/>
        <v>6.0758826353004972E-4</v>
      </c>
      <c r="AY24">
        <f t="shared" si="5"/>
        <v>9.6369178691555802E-4</v>
      </c>
      <c r="AZ24">
        <f t="shared" si="5"/>
        <v>4.6780589817846781E-4</v>
      </c>
      <c r="BA24">
        <f t="shared" si="5"/>
        <v>2.129456715102375E-4</v>
      </c>
      <c r="BB24">
        <f t="shared" si="5"/>
        <v>5.7432991803308439E-4</v>
      </c>
      <c r="BC24">
        <f t="shared" si="5"/>
        <v>2.4007691897457257E-3</v>
      </c>
      <c r="BD24">
        <f t="shared" si="5"/>
        <v>1.5044641417962535E-4</v>
      </c>
      <c r="BE24">
        <f t="shared" si="5"/>
        <v>5.0931692011823031E-4</v>
      </c>
      <c r="BF24">
        <f t="shared" si="5"/>
        <v>1.4990063826581434E-3</v>
      </c>
      <c r="BG24">
        <f t="shared" si="5"/>
        <v>2.122679607899516E-3</v>
      </c>
      <c r="BH24">
        <f t="shared" si="5"/>
        <v>7.5668451587537929E-4</v>
      </c>
      <c r="BI24">
        <f t="shared" si="5"/>
        <v>3.7693622747195807E-4</v>
      </c>
      <c r="BJ24">
        <f t="shared" si="5"/>
        <v>5.5672347788597359E-4</v>
      </c>
      <c r="BK24">
        <f t="shared" si="5"/>
        <v>1.0847327098949815E-3</v>
      </c>
      <c r="BL24">
        <f t="shared" si="5"/>
        <v>8.7533641461705119E-4</v>
      </c>
      <c r="BN24" s="25"/>
    </row>
    <row r="25" spans="1:66" x14ac:dyDescent="0.25">
      <c r="A25" s="7">
        <v>42460</v>
      </c>
      <c r="B25">
        <v>-4.9914779644509265E-2</v>
      </c>
      <c r="C25">
        <v>4.1570438799076209E-2</v>
      </c>
      <c r="D25">
        <v>-7.7972709551656916E-3</v>
      </c>
      <c r="E25">
        <v>4.1772796739684155E-2</v>
      </c>
      <c r="F25">
        <v>-9.4650205761316858E-2</v>
      </c>
      <c r="G25">
        <v>9.615384615384602E-2</v>
      </c>
      <c r="H25">
        <v>0.12874251497005987</v>
      </c>
      <c r="I25">
        <v>3.5242290748898682E-2</v>
      </c>
      <c r="J25">
        <v>-5.5555555555555552E-2</v>
      </c>
      <c r="K25">
        <v>-4.6683046683046681E-2</v>
      </c>
      <c r="L25">
        <v>2.4746906636670417E-2</v>
      </c>
      <c r="M25">
        <v>-4.4444444444443178E-3</v>
      </c>
      <c r="N25">
        <v>-0.2017738359201775</v>
      </c>
      <c r="O25">
        <v>-4.5329670329670328E-2</v>
      </c>
      <c r="P25">
        <v>3.4682080924855488E-2</v>
      </c>
      <c r="Q25">
        <v>6.6265060240963861E-2</v>
      </c>
      <c r="R25">
        <v>7.124681933842239E-2</v>
      </c>
      <c r="S25">
        <v>2.6785714285714284E-2</v>
      </c>
      <c r="T25">
        <v>4.545454545454416E-3</v>
      </c>
      <c r="U25">
        <v>8.6614173228346455E-2</v>
      </c>
      <c r="V25">
        <v>2.4719101123595377E-2</v>
      </c>
      <c r="W25">
        <v>2.6239173156707318E-2</v>
      </c>
      <c r="X25">
        <v>7.3852295409181631E-2</v>
      </c>
      <c r="Y25">
        <v>0.10000000000000013</v>
      </c>
      <c r="Z25">
        <v>2.1505376344086023E-2</v>
      </c>
      <c r="AA25">
        <v>6.6666666666666666E-2</v>
      </c>
      <c r="AB25">
        <v>1.9404915912031046E-2</v>
      </c>
      <c r="AC25">
        <v>-3.2397408207343412E-3</v>
      </c>
      <c r="AD25">
        <v>4.545454545454416E-3</v>
      </c>
      <c r="AE25">
        <v>9.7951914514694139E-3</v>
      </c>
      <c r="AG25" s="2" t="s">
        <v>20</v>
      </c>
      <c r="AH25">
        <v>16</v>
      </c>
      <c r="AI25">
        <f t="shared" si="6"/>
        <v>4.5642396750072235E-4</v>
      </c>
      <c r="AJ25">
        <f t="shared" si="6"/>
        <v>3.2784194046427736E-4</v>
      </c>
      <c r="AK25">
        <f t="shared" si="6"/>
        <v>2.1687813916123402E-4</v>
      </c>
      <c r="AL25">
        <f t="shared" si="6"/>
        <v>4.2435786008566896E-4</v>
      </c>
      <c r="AM25">
        <f t="shared" si="4"/>
        <v>2.6837523175641967E-4</v>
      </c>
      <c r="AN25">
        <f t="shared" si="4"/>
        <v>6.4463271979119617E-4</v>
      </c>
      <c r="AO25">
        <f t="shared" si="4"/>
        <v>8.3775390847357458E-4</v>
      </c>
      <c r="AP25">
        <f t="shared" si="4"/>
        <v>5.3178327404471756E-4</v>
      </c>
      <c r="AQ25">
        <f t="shared" si="4"/>
        <v>3.7089646925179173E-4</v>
      </c>
      <c r="AR25">
        <f t="shared" si="4"/>
        <v>4.5951579375589686E-4</v>
      </c>
      <c r="AS25">
        <f t="shared" si="4"/>
        <v>6.9817065859676623E-4</v>
      </c>
      <c r="AT25">
        <f t="shared" si="4"/>
        <v>4.8843979735674564E-4</v>
      </c>
      <c r="AU25">
        <f t="shared" si="4"/>
        <v>1.8237125120903135E-4</v>
      </c>
      <c r="AV25">
        <f t="shared" si="4"/>
        <v>1.189869141944919E-3</v>
      </c>
      <c r="AW25">
        <f t="shared" si="5"/>
        <v>6.0758826353004972E-4</v>
      </c>
      <c r="AX25" s="12">
        <f t="shared" si="5"/>
        <v>2.5409833729006341E-3</v>
      </c>
      <c r="AY25">
        <f t="shared" si="5"/>
        <v>1.48674562304714E-3</v>
      </c>
      <c r="AZ25">
        <f t="shared" si="5"/>
        <v>1.3059594294610234E-3</v>
      </c>
      <c r="BA25">
        <f t="shared" si="5"/>
        <v>1.1101301162647018E-3</v>
      </c>
      <c r="BB25">
        <f t="shared" si="5"/>
        <v>8.4258120975783698E-4</v>
      </c>
      <c r="BC25">
        <f t="shared" si="5"/>
        <v>9.3197597235561847E-4</v>
      </c>
      <c r="BD25">
        <f t="shared" si="5"/>
        <v>8.6443419427680685E-4</v>
      </c>
      <c r="BE25">
        <f t="shared" si="5"/>
        <v>1.0197204370001524E-3</v>
      </c>
      <c r="BF25">
        <f t="shared" si="5"/>
        <v>1.6800856733103714E-3</v>
      </c>
      <c r="BG25">
        <f t="shared" si="5"/>
        <v>4.49962973971046E-4</v>
      </c>
      <c r="BH25">
        <f t="shared" si="5"/>
        <v>6.2013863233586499E-4</v>
      </c>
      <c r="BI25">
        <f t="shared" si="5"/>
        <v>5.1967247101719172E-4</v>
      </c>
      <c r="BJ25">
        <f t="shared" si="5"/>
        <v>5.2059124176682037E-4</v>
      </c>
      <c r="BK25">
        <f t="shared" si="5"/>
        <v>1.0693427354990684E-3</v>
      </c>
      <c r="BL25">
        <f t="shared" si="5"/>
        <v>1.1059337156690899E-4</v>
      </c>
      <c r="BN25" s="25"/>
    </row>
    <row r="26" spans="1:66" x14ac:dyDescent="0.25">
      <c r="A26" s="7">
        <v>42489</v>
      </c>
      <c r="B26">
        <v>6.6632496155816356E-3</v>
      </c>
      <c r="C26">
        <v>-5.3215077605321633E-2</v>
      </c>
      <c r="D26">
        <v>-6.2868369351670048E-2</v>
      </c>
      <c r="E26">
        <v>1.9559902200488997E-2</v>
      </c>
      <c r="F26">
        <v>6.8181818181816877E-3</v>
      </c>
      <c r="G26">
        <v>4.3859649122807147E-2</v>
      </c>
      <c r="H26">
        <v>-3.4482758620689655E-2</v>
      </c>
      <c r="I26">
        <v>-5.106382978723404E-2</v>
      </c>
      <c r="J26">
        <v>-1.4705882352941176E-2</v>
      </c>
      <c r="K26">
        <v>4.3814432989690719E-2</v>
      </c>
      <c r="L26">
        <v>-1.3172338090010977E-2</v>
      </c>
      <c r="M26">
        <v>3.1249999999999868E-2</v>
      </c>
      <c r="N26">
        <v>-5.8333333333333334E-2</v>
      </c>
      <c r="O26">
        <v>-4.7002398081534773E-2</v>
      </c>
      <c r="P26">
        <v>3.6312849162011177E-2</v>
      </c>
      <c r="Q26">
        <v>-5.6497175141242938E-3</v>
      </c>
      <c r="R26">
        <v>-8.3135391923990498E-2</v>
      </c>
      <c r="S26">
        <v>0.17647058823529413</v>
      </c>
      <c r="T26">
        <v>-9.0497737556561094E-3</v>
      </c>
      <c r="U26">
        <v>4.710144927536232E-2</v>
      </c>
      <c r="V26">
        <v>-6.3596491228070179E-2</v>
      </c>
      <c r="W26">
        <v>6.2904121895575399E-2</v>
      </c>
      <c r="X26">
        <v>2.9739776951672861E-2</v>
      </c>
      <c r="Y26">
        <v>0.16701902748414363</v>
      </c>
      <c r="Z26">
        <v>-3.1578947368421054E-2</v>
      </c>
      <c r="AA26">
        <v>-0.10416666666666667</v>
      </c>
      <c r="AB26">
        <v>-3.1091370558375634E-2</v>
      </c>
      <c r="AC26">
        <v>1.8418201516793065E-2</v>
      </c>
      <c r="AD26">
        <v>-9.0497737556561094E-3</v>
      </c>
      <c r="AE26">
        <v>-2.2045855379188711E-2</v>
      </c>
      <c r="AG26" s="2" t="s">
        <v>21</v>
      </c>
      <c r="AH26">
        <v>17</v>
      </c>
      <c r="AI26">
        <f t="shared" si="6"/>
        <v>1.3508130363309022E-4</v>
      </c>
      <c r="AJ26">
        <f t="shared" si="6"/>
        <v>1.2702901847422027E-3</v>
      </c>
      <c r="AK26">
        <f t="shared" si="6"/>
        <v>5.9314052125824059E-4</v>
      </c>
      <c r="AL26">
        <f t="shared" si="6"/>
        <v>7.417010778134138E-4</v>
      </c>
      <c r="AM26">
        <f t="shared" si="6"/>
        <v>6.4922703005179205E-4</v>
      </c>
      <c r="AN26">
        <f t="shared" si="6"/>
        <v>-5.6693017699154121E-4</v>
      </c>
      <c r="AO26">
        <f t="shared" si="6"/>
        <v>1.1024362799292977E-3</v>
      </c>
      <c r="AP26">
        <f t="shared" si="6"/>
        <v>1.9385697849069396E-3</v>
      </c>
      <c r="AQ26">
        <f t="shared" si="6"/>
        <v>1.4035548767662991E-3</v>
      </c>
      <c r="AR26">
        <f t="shared" si="6"/>
        <v>1.2194635120844149E-3</v>
      </c>
      <c r="AS26">
        <f t="shared" si="6"/>
        <v>4.2672457823013312E-4</v>
      </c>
      <c r="AT26">
        <f t="shared" si="6"/>
        <v>1.4053335877904701E-3</v>
      </c>
      <c r="AU26">
        <f t="shared" si="6"/>
        <v>1.7203289667139365E-3</v>
      </c>
      <c r="AV26">
        <f t="shared" si="6"/>
        <v>2.6415012678966108E-3</v>
      </c>
      <c r="AW26">
        <f t="shared" si="6"/>
        <v>9.6369178691555802E-4</v>
      </c>
      <c r="AX26">
        <f t="shared" si="6"/>
        <v>1.48674562304714E-3</v>
      </c>
      <c r="AY26" s="12">
        <f t="shared" ref="AW26:BL39" si="7">_xlfn.COVARIANCE.S(INDEX($B$4:$AE$63,,$AH26), INDEX($B$4:$AE$63,,AY$9))</f>
        <v>4.8006250267814401E-3</v>
      </c>
      <c r="AZ26">
        <f t="shared" si="7"/>
        <v>2.0498897253635488E-4</v>
      </c>
      <c r="BA26">
        <f t="shared" si="7"/>
        <v>4.702579268182269E-4</v>
      </c>
      <c r="BB26">
        <f t="shared" si="7"/>
        <v>1.3762436486849181E-3</v>
      </c>
      <c r="BC26">
        <f t="shared" si="7"/>
        <v>1.6921912669587121E-3</v>
      </c>
      <c r="BD26">
        <f t="shared" si="7"/>
        <v>-9.9875126634667855E-5</v>
      </c>
      <c r="BE26">
        <f t="shared" si="7"/>
        <v>1.0763173416061598E-3</v>
      </c>
      <c r="BF26">
        <f t="shared" si="7"/>
        <v>8.3842363081731703E-4</v>
      </c>
      <c r="BG26">
        <f t="shared" si="7"/>
        <v>2.7150460577544831E-3</v>
      </c>
      <c r="BH26">
        <f t="shared" si="7"/>
        <v>8.7869112372449497E-4</v>
      </c>
      <c r="BI26">
        <f t="shared" si="7"/>
        <v>2.839478605265651E-4</v>
      </c>
      <c r="BJ26">
        <f t="shared" si="7"/>
        <v>4.3179370160328434E-4</v>
      </c>
      <c r="BK26">
        <f t="shared" si="7"/>
        <v>5.6577354053593946E-4</v>
      </c>
      <c r="BL26">
        <f t="shared" si="7"/>
        <v>1.9677121992091543E-3</v>
      </c>
      <c r="BN26" s="25"/>
    </row>
    <row r="27" spans="1:66" x14ac:dyDescent="0.25">
      <c r="A27" s="7">
        <v>42521</v>
      </c>
      <c r="B27">
        <v>2.5458248472505093E-2</v>
      </c>
      <c r="C27">
        <v>3.9812646370023692E-2</v>
      </c>
      <c r="D27">
        <v>1.4675052410901588E-2</v>
      </c>
      <c r="E27">
        <v>6.71462829736211E-3</v>
      </c>
      <c r="F27">
        <v>0</v>
      </c>
      <c r="G27">
        <v>-0.14285714285714285</v>
      </c>
      <c r="H27">
        <v>8.241758241758242E-3</v>
      </c>
      <c r="I27">
        <v>7.1748878923766815E-2</v>
      </c>
      <c r="J27">
        <v>7.4626865671641784E-2</v>
      </c>
      <c r="K27">
        <v>-0.1037037037037037</v>
      </c>
      <c r="L27">
        <v>3.3370411568409218E-2</v>
      </c>
      <c r="M27">
        <v>7.3593073593073599E-2</v>
      </c>
      <c r="N27">
        <v>6.9813176007866268E-2</v>
      </c>
      <c r="O27">
        <v>5.7876195269250127E-2</v>
      </c>
      <c r="P27">
        <v>2.3360287511230909E-2</v>
      </c>
      <c r="Q27">
        <v>2.2727272727272728E-2</v>
      </c>
      <c r="R27">
        <v>9.3264248704663211E-2</v>
      </c>
      <c r="S27">
        <v>-0.15565217391304337</v>
      </c>
      <c r="T27">
        <v>-7.3059360730593742E-2</v>
      </c>
      <c r="U27">
        <v>-6.9204152249134954E-2</v>
      </c>
      <c r="V27">
        <v>7.9625292740047121E-2</v>
      </c>
      <c r="W27">
        <v>-6.6037578473840203E-2</v>
      </c>
      <c r="X27">
        <v>1.263537906137184E-2</v>
      </c>
      <c r="Y27">
        <v>-4.1666666666666664E-2</v>
      </c>
      <c r="Z27">
        <v>0.11413043478260854</v>
      </c>
      <c r="AA27">
        <v>-4.0697674418604654E-2</v>
      </c>
      <c r="AB27">
        <v>3.0124426981008513E-2</v>
      </c>
      <c r="AC27">
        <v>3.1914893617021156E-2</v>
      </c>
      <c r="AD27">
        <v>5.4794520547945202E-2</v>
      </c>
      <c r="AE27">
        <v>8.7766756837992038E-2</v>
      </c>
      <c r="AG27" s="2" t="s">
        <v>22</v>
      </c>
      <c r="AH27">
        <v>18</v>
      </c>
      <c r="AI27">
        <f t="shared" si="6"/>
        <v>-3.2856535191267414E-4</v>
      </c>
      <c r="AJ27">
        <f t="shared" si="6"/>
        <v>-1.8748465309477433E-4</v>
      </c>
      <c r="AK27">
        <f t="shared" si="6"/>
        <v>4.3323460630535825E-4</v>
      </c>
      <c r="AL27">
        <f t="shared" si="6"/>
        <v>1.4451963079112719E-3</v>
      </c>
      <c r="AM27">
        <f t="shared" si="6"/>
        <v>-8.941430343008967E-5</v>
      </c>
      <c r="AN27">
        <f t="shared" si="6"/>
        <v>1.2466237493813002E-3</v>
      </c>
      <c r="AO27">
        <f t="shared" si="6"/>
        <v>-3.2121579694043391E-4</v>
      </c>
      <c r="AP27">
        <f t="shared" si="6"/>
        <v>1.0703270570799207E-4</v>
      </c>
      <c r="AQ27">
        <f t="shared" si="6"/>
        <v>-1.579582255664082E-4</v>
      </c>
      <c r="AR27">
        <f t="shared" si="6"/>
        <v>4.2824064951423675E-4</v>
      </c>
      <c r="AS27">
        <f t="shared" si="6"/>
        <v>-1.4578182951661286E-4</v>
      </c>
      <c r="AT27">
        <f t="shared" si="6"/>
        <v>1.2343286532745488E-4</v>
      </c>
      <c r="AU27">
        <f t="shared" si="6"/>
        <v>-3.4862441632288948E-4</v>
      </c>
      <c r="AV27">
        <f t="shared" si="6"/>
        <v>5.6841687189332815E-5</v>
      </c>
      <c r="AW27">
        <f t="shared" si="7"/>
        <v>4.6780589817846781E-4</v>
      </c>
      <c r="AX27">
        <f t="shared" si="7"/>
        <v>1.3059594294610234E-3</v>
      </c>
      <c r="AY27">
        <f t="shared" si="7"/>
        <v>2.0498897253635488E-4</v>
      </c>
      <c r="AZ27" s="12">
        <f t="shared" si="7"/>
        <v>5.939714261164626E-3</v>
      </c>
      <c r="BA27">
        <f t="shared" si="7"/>
        <v>1.8720674423109793E-3</v>
      </c>
      <c r="BB27">
        <f t="shared" si="7"/>
        <v>1.0008772417200568E-3</v>
      </c>
      <c r="BC27">
        <f t="shared" si="7"/>
        <v>4.8938498203843412E-5</v>
      </c>
      <c r="BD27">
        <f t="shared" si="7"/>
        <v>2.8804835656775999E-3</v>
      </c>
      <c r="BE27">
        <f t="shared" si="7"/>
        <v>1.1277444600133644E-3</v>
      </c>
      <c r="BF27">
        <f t="shared" si="7"/>
        <v>3.1861760354294504E-3</v>
      </c>
      <c r="BG27">
        <f t="shared" si="7"/>
        <v>-4.7516408891695266E-4</v>
      </c>
      <c r="BH27">
        <f t="shared" si="7"/>
        <v>1.4799497230214558E-3</v>
      </c>
      <c r="BI27">
        <f t="shared" si="7"/>
        <v>-2.2423091624311245E-4</v>
      </c>
      <c r="BJ27">
        <f t="shared" si="7"/>
        <v>3.2064139740027456E-4</v>
      </c>
      <c r="BK27">
        <f t="shared" si="7"/>
        <v>-9.3957306611790924E-5</v>
      </c>
      <c r="BL27">
        <f t="shared" si="7"/>
        <v>-1.7453812832315146E-4</v>
      </c>
      <c r="BN27" s="25"/>
    </row>
    <row r="28" spans="1:66" x14ac:dyDescent="0.25">
      <c r="A28" s="7">
        <v>42551</v>
      </c>
      <c r="B28">
        <v>0.108987090367428</v>
      </c>
      <c r="C28">
        <v>-0.12387387387387398</v>
      </c>
      <c r="D28">
        <v>8.2644628099173556E-2</v>
      </c>
      <c r="E28">
        <v>0.15364459266317293</v>
      </c>
      <c r="F28">
        <v>-7.4492099322799224E-2</v>
      </c>
      <c r="G28">
        <v>0.10784313725490183</v>
      </c>
      <c r="H28">
        <v>-0.11989100817438691</v>
      </c>
      <c r="I28">
        <v>-0.20083682008368201</v>
      </c>
      <c r="J28">
        <v>-0.25</v>
      </c>
      <c r="K28">
        <v>-0.15977961432506887</v>
      </c>
      <c r="L28">
        <v>8.8266953713670743E-2</v>
      </c>
      <c r="M28">
        <v>-0.30645161290322581</v>
      </c>
      <c r="N28">
        <v>-9.375E-2</v>
      </c>
      <c r="O28">
        <v>-0.31160799238820169</v>
      </c>
      <c r="P28">
        <v>-8.8674275680421424E-2</v>
      </c>
      <c r="Q28">
        <v>7.2222222222222215E-2</v>
      </c>
      <c r="R28">
        <v>-0.13507109004739337</v>
      </c>
      <c r="S28">
        <v>0.18125643666323363</v>
      </c>
      <c r="T28">
        <v>0.14778325123152725</v>
      </c>
      <c r="U28">
        <v>-0.1375464684014871</v>
      </c>
      <c r="V28">
        <v>-0.13015184381778752</v>
      </c>
      <c r="W28">
        <v>0.22064050583171091</v>
      </c>
      <c r="X28">
        <v>2.7629233511586453E-2</v>
      </c>
      <c r="Y28">
        <v>6.8052930056710773E-2</v>
      </c>
      <c r="Z28">
        <v>-0.35609756097560968</v>
      </c>
      <c r="AA28">
        <v>6.0606060606060608E-2</v>
      </c>
      <c r="AB28">
        <v>0.13763509218054673</v>
      </c>
      <c r="AC28">
        <v>6.7010309278350638E-2</v>
      </c>
      <c r="AD28">
        <v>-1.2987012987013109E-2</v>
      </c>
      <c r="AE28">
        <v>-0.17104172423321359</v>
      </c>
      <c r="AG28" s="2" t="s">
        <v>23</v>
      </c>
      <c r="AH28">
        <v>19</v>
      </c>
      <c r="AI28">
        <f t="shared" si="6"/>
        <v>2.8333110641745693E-4</v>
      </c>
      <c r="AJ28">
        <f t="shared" si="6"/>
        <v>-1.4074847630933193E-4</v>
      </c>
      <c r="AK28">
        <f t="shared" si="6"/>
        <v>7.8752407393224548E-4</v>
      </c>
      <c r="AL28">
        <f t="shared" si="6"/>
        <v>8.5236296553243293E-4</v>
      </c>
      <c r="AM28">
        <f t="shared" si="6"/>
        <v>2.2939208455525378E-4</v>
      </c>
      <c r="AN28">
        <f t="shared" si="6"/>
        <v>1.3487013755901893E-3</v>
      </c>
      <c r="AO28">
        <f t="shared" si="6"/>
        <v>1.9106190931812258E-4</v>
      </c>
      <c r="AP28">
        <f t="shared" si="6"/>
        <v>-1.6530899061180368E-4</v>
      </c>
      <c r="AQ28">
        <f t="shared" si="6"/>
        <v>5.7825288566270519E-4</v>
      </c>
      <c r="AR28">
        <f t="shared" si="6"/>
        <v>7.8355361606761292E-4</v>
      </c>
      <c r="AS28">
        <f t="shared" si="6"/>
        <v>4.2561567572340709E-4</v>
      </c>
      <c r="AT28">
        <f t="shared" si="6"/>
        <v>-2.5069648504434091E-4</v>
      </c>
      <c r="AU28">
        <f t="shared" si="6"/>
        <v>3.8285182687754731E-4</v>
      </c>
      <c r="AV28">
        <f t="shared" si="6"/>
        <v>3.1648854118495625E-4</v>
      </c>
      <c r="AW28">
        <f t="shared" si="7"/>
        <v>2.129456715102375E-4</v>
      </c>
      <c r="AX28">
        <f t="shared" si="7"/>
        <v>1.1101301162647018E-3</v>
      </c>
      <c r="AY28">
        <f t="shared" si="7"/>
        <v>4.702579268182269E-4</v>
      </c>
      <c r="AZ28">
        <f t="shared" si="7"/>
        <v>1.8720674423109793E-3</v>
      </c>
      <c r="BA28" s="12">
        <f t="shared" si="7"/>
        <v>5.9461870331139633E-3</v>
      </c>
      <c r="BB28">
        <f t="shared" si="7"/>
        <v>3.6263939355431202E-4</v>
      </c>
      <c r="BC28">
        <f t="shared" si="7"/>
        <v>9.3811748053481987E-4</v>
      </c>
      <c r="BD28">
        <f t="shared" si="7"/>
        <v>1.627219220108347E-3</v>
      </c>
      <c r="BE28">
        <f t="shared" si="7"/>
        <v>8.742480129062351E-4</v>
      </c>
      <c r="BF28">
        <f t="shared" si="7"/>
        <v>1.4896121978598918E-3</v>
      </c>
      <c r="BG28">
        <f t="shared" si="7"/>
        <v>-1.8012805582544102E-4</v>
      </c>
      <c r="BH28">
        <f t="shared" si="7"/>
        <v>1.1245156174721099E-3</v>
      </c>
      <c r="BI28">
        <f t="shared" si="7"/>
        <v>1.2548677820516435E-3</v>
      </c>
      <c r="BJ28">
        <f t="shared" si="7"/>
        <v>5.8757552405467434E-4</v>
      </c>
      <c r="BK28">
        <f t="shared" si="7"/>
        <v>4.2650625486482271E-4</v>
      </c>
      <c r="BL28">
        <f t="shared" si="7"/>
        <v>-5.6385437389392205E-5</v>
      </c>
      <c r="BN28" s="25"/>
    </row>
    <row r="29" spans="1:66" x14ac:dyDescent="0.25">
      <c r="A29" s="7">
        <v>42580</v>
      </c>
      <c r="B29">
        <v>0.13006492052831878</v>
      </c>
      <c r="C29">
        <v>-7.7120822622107968E-3</v>
      </c>
      <c r="D29">
        <v>1.9083969465648856E-2</v>
      </c>
      <c r="E29">
        <v>-3.9231881065455295E-3</v>
      </c>
      <c r="F29">
        <v>7.3170731707318474E-3</v>
      </c>
      <c r="G29">
        <v>6.6371681415929334E-2</v>
      </c>
      <c r="H29">
        <v>4.0247678018575851E-2</v>
      </c>
      <c r="I29">
        <v>7.8534031413612565E-2</v>
      </c>
      <c r="J29">
        <v>-1.8518518518518517E-2</v>
      </c>
      <c r="K29">
        <v>0</v>
      </c>
      <c r="L29">
        <v>-1.1869436201780416E-2</v>
      </c>
      <c r="M29">
        <v>0.12209302325581395</v>
      </c>
      <c r="N29">
        <v>1.9269776876267748E-2</v>
      </c>
      <c r="O29">
        <v>0.16586040082930201</v>
      </c>
      <c r="P29">
        <v>6.1657032755298651E-2</v>
      </c>
      <c r="Q29">
        <v>0.11398963730569948</v>
      </c>
      <c r="R29">
        <v>0.1095890410958904</v>
      </c>
      <c r="S29">
        <v>7.2798605056669574E-2</v>
      </c>
      <c r="T29">
        <v>0.11158798283261803</v>
      </c>
      <c r="U29">
        <v>-3.4482758620689412E-2</v>
      </c>
      <c r="V29">
        <v>0.10972568578553615</v>
      </c>
      <c r="W29">
        <v>-4.7736806165252124E-2</v>
      </c>
      <c r="X29">
        <v>9.5403295750216832E-2</v>
      </c>
      <c r="Y29">
        <v>7.0796460176991149E-2</v>
      </c>
      <c r="Z29">
        <v>0.17424242424242425</v>
      </c>
      <c r="AA29">
        <v>-0.10857142857142857</v>
      </c>
      <c r="AB29">
        <v>-1.2573344509639437E-2</v>
      </c>
      <c r="AC29">
        <v>-1.7391304347826087E-2</v>
      </c>
      <c r="AD29">
        <v>8.7719298245614048E-3</v>
      </c>
      <c r="AE29">
        <v>0.105</v>
      </c>
      <c r="AG29" s="2" t="s">
        <v>24</v>
      </c>
      <c r="AH29">
        <v>20</v>
      </c>
      <c r="AI29">
        <f t="shared" si="6"/>
        <v>-3.7419530861730252E-4</v>
      </c>
      <c r="AJ29">
        <f t="shared" si="6"/>
        <v>1.1415539618233217E-3</v>
      </c>
      <c r="AK29">
        <f t="shared" si="6"/>
        <v>5.2949443726163861E-4</v>
      </c>
      <c r="AL29">
        <f t="shared" si="6"/>
        <v>7.0635243723728071E-4</v>
      </c>
      <c r="AM29">
        <f t="shared" si="6"/>
        <v>1.2343939825540931E-3</v>
      </c>
      <c r="AN29">
        <f t="shared" si="6"/>
        <v>1.035744132265697E-3</v>
      </c>
      <c r="AO29">
        <f t="shared" si="6"/>
        <v>1.4201785287626374E-3</v>
      </c>
      <c r="AP29">
        <f t="shared" si="6"/>
        <v>6.7502652260942276E-4</v>
      </c>
      <c r="AQ29">
        <f t="shared" si="6"/>
        <v>1.1068903026298146E-3</v>
      </c>
      <c r="AR29">
        <f t="shared" si="6"/>
        <v>2.4452902940809962E-3</v>
      </c>
      <c r="AS29">
        <f t="shared" si="6"/>
        <v>3.7862907404313974E-4</v>
      </c>
      <c r="AT29">
        <f t="shared" si="6"/>
        <v>1.31939096496937E-3</v>
      </c>
      <c r="AU29">
        <f t="shared" si="6"/>
        <v>1.4192071459639308E-3</v>
      </c>
      <c r="AV29">
        <f t="shared" si="6"/>
        <v>1.6232511164712999E-3</v>
      </c>
      <c r="AW29">
        <f t="shared" si="7"/>
        <v>5.7432991803308439E-4</v>
      </c>
      <c r="AX29">
        <f t="shared" si="7"/>
        <v>8.4258120975783698E-4</v>
      </c>
      <c r="AY29">
        <f t="shared" si="7"/>
        <v>1.3762436486849181E-3</v>
      </c>
      <c r="AZ29">
        <f t="shared" si="7"/>
        <v>1.0008772417200568E-3</v>
      </c>
      <c r="BA29">
        <f t="shared" si="7"/>
        <v>3.6263939355431202E-4</v>
      </c>
      <c r="BB29" s="12">
        <f t="shared" si="7"/>
        <v>5.4636720712833552E-3</v>
      </c>
      <c r="BC29">
        <f t="shared" si="7"/>
        <v>9.433042435191641E-4</v>
      </c>
      <c r="BD29">
        <f t="shared" si="7"/>
        <v>9.1883064224893398E-4</v>
      </c>
      <c r="BE29">
        <f t="shared" si="7"/>
        <v>7.0855904744162614E-4</v>
      </c>
      <c r="BF29">
        <f t="shared" si="7"/>
        <v>1.6788373934002714E-3</v>
      </c>
      <c r="BG29">
        <f t="shared" si="7"/>
        <v>9.4958777951366813E-4</v>
      </c>
      <c r="BH29">
        <f t="shared" si="7"/>
        <v>2.2941886333535067E-3</v>
      </c>
      <c r="BI29">
        <f t="shared" si="7"/>
        <v>1.4235214386690317E-4</v>
      </c>
      <c r="BJ29">
        <f t="shared" si="7"/>
        <v>5.1884128797669677E-4</v>
      </c>
      <c r="BK29">
        <f t="shared" si="7"/>
        <v>7.4794978942954835E-4</v>
      </c>
      <c r="BL29">
        <f t="shared" si="7"/>
        <v>2.069158607741766E-3</v>
      </c>
      <c r="BN29" s="25"/>
    </row>
    <row r="30" spans="1:66" x14ac:dyDescent="0.25">
      <c r="A30" s="7">
        <v>42613</v>
      </c>
      <c r="B30">
        <v>-2.7535657686212363E-2</v>
      </c>
      <c r="C30">
        <v>9.5854922279792892E-2</v>
      </c>
      <c r="D30">
        <v>9.3632958801498131E-3</v>
      </c>
      <c r="E30">
        <v>-2.0522388059701493E-2</v>
      </c>
      <c r="F30">
        <v>-6.5375302663438259E-2</v>
      </c>
      <c r="G30">
        <v>-3.3195020746887967E-2</v>
      </c>
      <c r="H30">
        <v>0.10416666666666667</v>
      </c>
      <c r="I30">
        <v>1.9417475728155338E-2</v>
      </c>
      <c r="J30">
        <v>0.11320754716981132</v>
      </c>
      <c r="K30">
        <v>8.1967213114754092E-2</v>
      </c>
      <c r="L30">
        <v>-3.4034034034034037E-2</v>
      </c>
      <c r="M30">
        <v>4.6632124352331605E-2</v>
      </c>
      <c r="N30">
        <v>9.950248756218906E-2</v>
      </c>
      <c r="O30">
        <v>8.1209247184350783E-2</v>
      </c>
      <c r="P30">
        <v>2.1778584392014518E-2</v>
      </c>
      <c r="Q30">
        <v>-4.6511627906976744E-3</v>
      </c>
      <c r="R30">
        <v>1.2345679012345538E-2</v>
      </c>
      <c r="S30">
        <v>-6.5014221861032104E-2</v>
      </c>
      <c r="T30">
        <v>-2.7027027027027029E-2</v>
      </c>
      <c r="U30">
        <v>7.1428571428571286E-2</v>
      </c>
      <c r="V30">
        <v>6.292134831460687E-2</v>
      </c>
      <c r="W30">
        <v>-4.1120097524496239E-2</v>
      </c>
      <c r="X30">
        <v>6.1757719714964368E-2</v>
      </c>
      <c r="Y30">
        <v>6.1157024793388429E-2</v>
      </c>
      <c r="Z30">
        <v>3.870967741935484E-2</v>
      </c>
      <c r="AA30">
        <v>6.4102564102564097E-2</v>
      </c>
      <c r="AB30">
        <v>-1.4148273910584194E-3</v>
      </c>
      <c r="AC30">
        <v>-4.4247787610619357E-2</v>
      </c>
      <c r="AD30">
        <v>0</v>
      </c>
      <c r="AE30">
        <v>8.1146304675716582E-2</v>
      </c>
      <c r="AG30" s="2" t="s">
        <v>25</v>
      </c>
      <c r="AH30">
        <v>21</v>
      </c>
      <c r="AI30">
        <f t="shared" si="6"/>
        <v>-2.4075208995590584E-5</v>
      </c>
      <c r="AJ30">
        <f t="shared" si="6"/>
        <v>2.0522793945552068E-3</v>
      </c>
      <c r="AK30">
        <f t="shared" si="6"/>
        <v>1.0605565139069672E-3</v>
      </c>
      <c r="AL30">
        <f t="shared" si="6"/>
        <v>4.5966661237530212E-4</v>
      </c>
      <c r="AM30">
        <f t="shared" si="6"/>
        <v>1.0319976782917034E-3</v>
      </c>
      <c r="AN30">
        <f t="shared" si="6"/>
        <v>4.5620301730489153E-7</v>
      </c>
      <c r="AO30">
        <f t="shared" si="6"/>
        <v>2.1608518434779378E-3</v>
      </c>
      <c r="AP30">
        <f t="shared" si="6"/>
        <v>2.1925594009173429E-3</v>
      </c>
      <c r="AQ30">
        <f t="shared" si="6"/>
        <v>2.2062349584747996E-3</v>
      </c>
      <c r="AR30">
        <f t="shared" si="6"/>
        <v>1.9364582534075931E-3</v>
      </c>
      <c r="AS30">
        <f t="shared" si="6"/>
        <v>3.9410590678508422E-6</v>
      </c>
      <c r="AT30">
        <f t="shared" si="6"/>
        <v>2.4972367187221559E-3</v>
      </c>
      <c r="AU30">
        <f t="shared" si="6"/>
        <v>1.8492743538081227E-3</v>
      </c>
      <c r="AV30">
        <f t="shared" si="6"/>
        <v>2.6138446576365292E-3</v>
      </c>
      <c r="AW30">
        <f t="shared" si="7"/>
        <v>2.4007691897457257E-3</v>
      </c>
      <c r="AX30">
        <f t="shared" si="7"/>
        <v>9.3197597235561847E-4</v>
      </c>
      <c r="AY30">
        <f t="shared" si="7"/>
        <v>1.6921912669587121E-3</v>
      </c>
      <c r="AZ30">
        <f t="shared" si="7"/>
        <v>4.8938498203843412E-5</v>
      </c>
      <c r="BA30">
        <f t="shared" si="7"/>
        <v>9.3811748053481987E-4</v>
      </c>
      <c r="BB30">
        <f t="shared" si="7"/>
        <v>9.433042435191641E-4</v>
      </c>
      <c r="BC30" s="12">
        <f t="shared" si="7"/>
        <v>3.6349764405410514E-3</v>
      </c>
      <c r="BD30">
        <f t="shared" si="7"/>
        <v>1.5866790305849274E-5</v>
      </c>
      <c r="BE30">
        <f t="shared" si="7"/>
        <v>7.5532624652003329E-4</v>
      </c>
      <c r="BF30">
        <f t="shared" si="7"/>
        <v>2.1333659925279616E-3</v>
      </c>
      <c r="BG30">
        <f t="shared" si="7"/>
        <v>2.9391245557749265E-3</v>
      </c>
      <c r="BH30">
        <f t="shared" si="7"/>
        <v>1.3822014414486016E-3</v>
      </c>
      <c r="BI30">
        <f t="shared" si="7"/>
        <v>5.2834628249781156E-4</v>
      </c>
      <c r="BJ30">
        <f t="shared" si="7"/>
        <v>4.645479439307452E-4</v>
      </c>
      <c r="BK30">
        <f t="shared" si="7"/>
        <v>1.4020975127767964E-3</v>
      </c>
      <c r="BL30">
        <f t="shared" si="7"/>
        <v>1.3728206473531948E-3</v>
      </c>
      <c r="BN30" s="25"/>
    </row>
    <row r="31" spans="1:66" x14ac:dyDescent="0.25">
      <c r="A31" s="7">
        <v>42643</v>
      </c>
      <c r="B31">
        <v>1.9352210226115298E-2</v>
      </c>
      <c r="C31">
        <v>2.8368794326240863E-2</v>
      </c>
      <c r="D31">
        <v>-2.7829313543599257E-2</v>
      </c>
      <c r="E31">
        <v>4.3386243386243389E-2</v>
      </c>
      <c r="F31">
        <v>7.7720207253886009E-3</v>
      </c>
      <c r="G31">
        <v>-2.145922746781128E-2</v>
      </c>
      <c r="H31">
        <v>1.6172506738544475E-2</v>
      </c>
      <c r="I31">
        <v>4.2857142857142858E-2</v>
      </c>
      <c r="J31">
        <v>-6.77966101694914E-2</v>
      </c>
      <c r="K31">
        <v>-3.9393939393939391E-2</v>
      </c>
      <c r="L31">
        <v>4.3523316062176166E-2</v>
      </c>
      <c r="M31">
        <v>-0.10891089108910891</v>
      </c>
      <c r="N31">
        <v>-0.13556561085972851</v>
      </c>
      <c r="O31">
        <v>-4.9342105263157901E-3</v>
      </c>
      <c r="P31">
        <v>1.7761989342806395E-3</v>
      </c>
      <c r="Q31">
        <v>3.7383177570093594E-2</v>
      </c>
      <c r="R31">
        <v>2.9268292682926973E-2</v>
      </c>
      <c r="S31">
        <v>0.11864406779661017</v>
      </c>
      <c r="T31">
        <v>-6.3492063492063489E-2</v>
      </c>
      <c r="U31">
        <v>2.5000000000000001E-2</v>
      </c>
      <c r="V31">
        <v>-3.1712473572938805E-2</v>
      </c>
      <c r="W31">
        <v>2.4507892417403317E-2</v>
      </c>
      <c r="X31">
        <v>9.1722595078299773E-2</v>
      </c>
      <c r="Y31">
        <v>-2.1806853582554516E-2</v>
      </c>
      <c r="Z31">
        <v>-4.3478260869565216E-2</v>
      </c>
      <c r="AA31">
        <v>0.10240963855421686</v>
      </c>
      <c r="AB31">
        <v>3.5420799093227547E-2</v>
      </c>
      <c r="AC31">
        <v>3.1893004115226102E-2</v>
      </c>
      <c r="AD31">
        <v>-3.4782608695651931E-2</v>
      </c>
      <c r="AE31">
        <v>-6.1383928571428693E-2</v>
      </c>
      <c r="AG31" s="2" t="s">
        <v>26</v>
      </c>
      <c r="AH31">
        <v>22</v>
      </c>
      <c r="AI31">
        <f t="shared" si="6"/>
        <v>4.3624027376249375E-4</v>
      </c>
      <c r="AJ31">
        <f t="shared" si="6"/>
        <v>1.5588693742858559E-4</v>
      </c>
      <c r="AK31">
        <f t="shared" si="6"/>
        <v>9.0203073248939234E-4</v>
      </c>
      <c r="AL31">
        <f t="shared" si="6"/>
        <v>1.3556817430185916E-3</v>
      </c>
      <c r="AM31">
        <f t="shared" si="6"/>
        <v>4.489671225695451E-4</v>
      </c>
      <c r="AN31">
        <f t="shared" si="6"/>
        <v>9.7688673631489051E-4</v>
      </c>
      <c r="AO31">
        <f t="shared" si="6"/>
        <v>-2.2781207818657037E-4</v>
      </c>
      <c r="AP31">
        <f t="shared" si="6"/>
        <v>-3.3128963617121783E-4</v>
      </c>
      <c r="AQ31">
        <f t="shared" si="6"/>
        <v>-5.2672319670306496E-4</v>
      </c>
      <c r="AR31">
        <f t="shared" si="6"/>
        <v>2.3608463697123404E-4</v>
      </c>
      <c r="AS31">
        <f t="shared" si="6"/>
        <v>4.614458504001476E-4</v>
      </c>
      <c r="AT31">
        <f t="shared" si="6"/>
        <v>-6.364591780208457E-4</v>
      </c>
      <c r="AU31">
        <f t="shared" si="6"/>
        <v>7.7762967082064128E-4</v>
      </c>
      <c r="AV31">
        <f t="shared" si="6"/>
        <v>-1.1798574064278372E-3</v>
      </c>
      <c r="AW31">
        <f t="shared" si="7"/>
        <v>1.5044641417962535E-4</v>
      </c>
      <c r="AX31">
        <f t="shared" si="7"/>
        <v>8.6443419427680685E-4</v>
      </c>
      <c r="AY31">
        <f t="shared" si="7"/>
        <v>-9.9875126634667855E-5</v>
      </c>
      <c r="AZ31">
        <f t="shared" si="7"/>
        <v>2.8804835656775999E-3</v>
      </c>
      <c r="BA31">
        <f t="shared" si="7"/>
        <v>1.627219220108347E-3</v>
      </c>
      <c r="BB31">
        <f t="shared" si="7"/>
        <v>9.1883064224893398E-4</v>
      </c>
      <c r="BC31">
        <f t="shared" si="7"/>
        <v>1.5866790305849274E-5</v>
      </c>
      <c r="BD31" s="12">
        <f t="shared" si="7"/>
        <v>3.123478436573139E-3</v>
      </c>
      <c r="BE31">
        <f t="shared" si="7"/>
        <v>5.906905689712237E-4</v>
      </c>
      <c r="BF31">
        <f t="shared" si="7"/>
        <v>2.0620411986433211E-3</v>
      </c>
      <c r="BG31">
        <f t="shared" si="7"/>
        <v>-1.4381140163002794E-3</v>
      </c>
      <c r="BH31">
        <f t="shared" si="7"/>
        <v>1.5961208309981715E-3</v>
      </c>
      <c r="BI31">
        <f t="shared" si="7"/>
        <v>6.9996021489713873E-4</v>
      </c>
      <c r="BJ31">
        <f t="shared" si="7"/>
        <v>3.7234244049863334E-4</v>
      </c>
      <c r="BK31">
        <f t="shared" si="7"/>
        <v>5.7624718023423238E-4</v>
      </c>
      <c r="BL31">
        <f t="shared" si="7"/>
        <v>-8.4389572119824546E-5</v>
      </c>
      <c r="BN31" s="25"/>
    </row>
    <row r="32" spans="1:66" x14ac:dyDescent="0.25">
      <c r="A32" s="7">
        <v>42674</v>
      </c>
      <c r="B32">
        <v>-8.3133493205435657E-2</v>
      </c>
      <c r="C32">
        <v>4.5977011494254183E-3</v>
      </c>
      <c r="D32">
        <v>3.6259541984732822E-2</v>
      </c>
      <c r="E32">
        <v>-4.8478701825557809E-2</v>
      </c>
      <c r="F32">
        <v>-3.3419023136246784E-2</v>
      </c>
      <c r="G32">
        <v>-6.140350877192971E-2</v>
      </c>
      <c r="H32">
        <v>-4.2440318302387266E-2</v>
      </c>
      <c r="I32">
        <v>-4.5662100456621002E-2</v>
      </c>
      <c r="J32">
        <v>3.6363636363636098E-2</v>
      </c>
      <c r="K32">
        <v>2.8391167192429023E-2</v>
      </c>
      <c r="L32">
        <v>-2.4826216484607744E-2</v>
      </c>
      <c r="M32">
        <v>5.5555555555555552E-2</v>
      </c>
      <c r="N32">
        <v>8.3752093802345051E-3</v>
      </c>
      <c r="O32">
        <v>-6.666666666666643E-2</v>
      </c>
      <c r="P32">
        <v>-2.3049645390070921E-2</v>
      </c>
      <c r="Q32">
        <v>2.7027027027026768E-2</v>
      </c>
      <c r="R32">
        <v>-0.11374407582938388</v>
      </c>
      <c r="S32">
        <v>0.10295260295260296</v>
      </c>
      <c r="T32">
        <v>1.2711864406779662E-2</v>
      </c>
      <c r="U32">
        <v>2.0325203252032405E-2</v>
      </c>
      <c r="V32">
        <v>4.5851528384279479E-2</v>
      </c>
      <c r="W32">
        <v>6.3135776592472048E-2</v>
      </c>
      <c r="X32">
        <v>-3.1420765027322405E-2</v>
      </c>
      <c r="Y32">
        <v>0.13375796178343949</v>
      </c>
      <c r="Z32">
        <v>-7.792207792207792E-2</v>
      </c>
      <c r="AA32">
        <v>0.14754098360655737</v>
      </c>
      <c r="AB32">
        <v>-6.4586754241926655E-2</v>
      </c>
      <c r="AC32">
        <v>-6.281156530408763E-2</v>
      </c>
      <c r="AD32">
        <v>1.3513513513513384E-2</v>
      </c>
      <c r="AE32">
        <v>-7.6694411414982164E-2</v>
      </c>
      <c r="AG32" s="2" t="s">
        <v>27</v>
      </c>
      <c r="AH32">
        <v>23</v>
      </c>
      <c r="AI32">
        <f t="shared" si="6"/>
        <v>2.0200514675973173E-4</v>
      </c>
      <c r="AJ32">
        <f t="shared" si="6"/>
        <v>7.3952536175992485E-4</v>
      </c>
      <c r="AK32">
        <f t="shared" si="6"/>
        <v>1.1125808427441914E-3</v>
      </c>
      <c r="AL32">
        <f t="shared" si="6"/>
        <v>6.0079061403652467E-4</v>
      </c>
      <c r="AM32">
        <f t="shared" si="6"/>
        <v>-4.2124648270865106E-4</v>
      </c>
      <c r="AN32">
        <f t="shared" si="6"/>
        <v>5.171952432373875E-4</v>
      </c>
      <c r="AO32">
        <f t="shared" si="6"/>
        <v>1.2614390287940625E-3</v>
      </c>
      <c r="AP32">
        <f t="shared" si="6"/>
        <v>5.0046162631150798E-4</v>
      </c>
      <c r="AQ32">
        <f t="shared" si="6"/>
        <v>4.9871462784019458E-4</v>
      </c>
      <c r="AR32">
        <f t="shared" si="6"/>
        <v>8.2252537567218656E-4</v>
      </c>
      <c r="AS32">
        <f t="shared" si="6"/>
        <v>1.2320980425688924E-4</v>
      </c>
      <c r="AT32">
        <f t="shared" si="6"/>
        <v>2.4859804592397046E-4</v>
      </c>
      <c r="AU32">
        <f t="shared" si="6"/>
        <v>8.6980240229372809E-4</v>
      </c>
      <c r="AV32">
        <f t="shared" si="6"/>
        <v>9.1899127832049824E-4</v>
      </c>
      <c r="AW32">
        <f t="shared" si="7"/>
        <v>5.0931692011823031E-4</v>
      </c>
      <c r="AX32">
        <f t="shared" si="7"/>
        <v>1.0197204370001524E-3</v>
      </c>
      <c r="AY32">
        <f t="shared" si="7"/>
        <v>1.0763173416061598E-3</v>
      </c>
      <c r="AZ32">
        <f t="shared" si="7"/>
        <v>1.1277444600133644E-3</v>
      </c>
      <c r="BA32">
        <f t="shared" si="7"/>
        <v>8.742480129062351E-4</v>
      </c>
      <c r="BB32">
        <f t="shared" si="7"/>
        <v>7.0855904744162614E-4</v>
      </c>
      <c r="BC32">
        <f t="shared" si="7"/>
        <v>7.5532624652003329E-4</v>
      </c>
      <c r="BD32">
        <f t="shared" si="7"/>
        <v>5.906905689712237E-4</v>
      </c>
      <c r="BE32" s="12">
        <f t="shared" si="7"/>
        <v>2.4155626362661574E-3</v>
      </c>
      <c r="BF32">
        <f t="shared" si="7"/>
        <v>1.1895107098932112E-3</v>
      </c>
      <c r="BG32">
        <f t="shared" si="7"/>
        <v>5.702012208305742E-4</v>
      </c>
      <c r="BH32">
        <f t="shared" si="7"/>
        <v>1.0064245085416588E-3</v>
      </c>
      <c r="BI32">
        <f t="shared" si="7"/>
        <v>1.4856887436607316E-4</v>
      </c>
      <c r="BJ32">
        <f t="shared" si="7"/>
        <v>1.3608269037247717E-4</v>
      </c>
      <c r="BK32">
        <f t="shared" si="7"/>
        <v>4.1273831299935257E-4</v>
      </c>
      <c r="BL32">
        <f t="shared" si="7"/>
        <v>3.0022169598496008E-4</v>
      </c>
      <c r="BN32" s="25"/>
    </row>
    <row r="33" spans="1:68" x14ac:dyDescent="0.25">
      <c r="A33" s="7">
        <v>42704</v>
      </c>
      <c r="B33">
        <v>-9.5684394071490847E-2</v>
      </c>
      <c r="C33">
        <v>1.1441647597254004E-2</v>
      </c>
      <c r="D33">
        <v>0.10681399631675875</v>
      </c>
      <c r="E33">
        <v>-6.3525900660839907E-2</v>
      </c>
      <c r="F33">
        <v>-5.0531914893617018E-2</v>
      </c>
      <c r="G33">
        <v>-1.8691588785046728E-2</v>
      </c>
      <c r="H33">
        <v>-2.2160664819944598E-2</v>
      </c>
      <c r="I33">
        <v>0.12918660287081341</v>
      </c>
      <c r="J33">
        <v>1.754385964912281E-2</v>
      </c>
      <c r="K33">
        <v>-3.6809815950920248E-2</v>
      </c>
      <c r="L33">
        <v>-0.1425661914460285</v>
      </c>
      <c r="M33">
        <v>2.6315789473684209E-2</v>
      </c>
      <c r="N33">
        <v>1.8272425249169437E-2</v>
      </c>
      <c r="O33">
        <v>3.5419126328215889E-3</v>
      </c>
      <c r="P33">
        <v>0.16061705989110708</v>
      </c>
      <c r="Q33">
        <v>-6.140350877192971E-2</v>
      </c>
      <c r="R33">
        <v>-1.871657754010695E-2</v>
      </c>
      <c r="S33">
        <v>5.3187742162733358E-2</v>
      </c>
      <c r="T33">
        <v>-6.6945606694560664E-2</v>
      </c>
      <c r="U33">
        <v>-7.9681274900398308E-2</v>
      </c>
      <c r="V33">
        <v>-1.8789144050104383E-2</v>
      </c>
      <c r="W33">
        <v>-1.4712950338888289E-3</v>
      </c>
      <c r="X33">
        <v>-4.9365303244005643E-3</v>
      </c>
      <c r="Y33">
        <v>-9.9719101123595499E-2</v>
      </c>
      <c r="Z33">
        <v>4.2253521126760563E-2</v>
      </c>
      <c r="AA33">
        <v>-9.5238095238095247E-3</v>
      </c>
      <c r="AB33">
        <v>-6.4950263311878295E-2</v>
      </c>
      <c r="AC33">
        <v>-6.0638297872340423E-2</v>
      </c>
      <c r="AD33">
        <v>-0.13777777777777778</v>
      </c>
      <c r="AE33">
        <v>-4.1854475209272379E-2</v>
      </c>
      <c r="AG33" s="2" t="s">
        <v>28</v>
      </c>
      <c r="AH33">
        <v>24</v>
      </c>
      <c r="AI33">
        <f t="shared" si="6"/>
        <v>-4.2955622205191266E-4</v>
      </c>
      <c r="AJ33">
        <f t="shared" si="6"/>
        <v>1.1945561877181831E-3</v>
      </c>
      <c r="AK33">
        <f t="shared" si="6"/>
        <v>-2.7296565411841608E-4</v>
      </c>
      <c r="AL33">
        <f t="shared" si="6"/>
        <v>-2.0516203146570595E-5</v>
      </c>
      <c r="AM33">
        <f t="shared" si="6"/>
        <v>1.5973277876528942E-4</v>
      </c>
      <c r="AN33">
        <f t="shared" si="6"/>
        <v>7.829770684427826E-4</v>
      </c>
      <c r="AO33">
        <f t="shared" si="6"/>
        <v>1.162016838279295E-3</v>
      </c>
      <c r="AP33">
        <f t="shared" si="6"/>
        <v>4.8179981355828203E-4</v>
      </c>
      <c r="AQ33">
        <f t="shared" si="6"/>
        <v>6.4023881093339043E-4</v>
      </c>
      <c r="AR33">
        <f t="shared" si="6"/>
        <v>8.6658530144731883E-4</v>
      </c>
      <c r="AS33">
        <f t="shared" si="6"/>
        <v>-8.4187051586565303E-4</v>
      </c>
      <c r="AT33">
        <f t="shared" si="6"/>
        <v>1.0448882456031907E-3</v>
      </c>
      <c r="AU33">
        <f t="shared" si="6"/>
        <v>-4.2918414510387167E-4</v>
      </c>
      <c r="AV33">
        <f t="shared" si="6"/>
        <v>-1.8299130778343234E-4</v>
      </c>
      <c r="AW33">
        <f t="shared" si="7"/>
        <v>1.4990063826581434E-3</v>
      </c>
      <c r="AX33">
        <f t="shared" si="7"/>
        <v>1.6800856733103714E-3</v>
      </c>
      <c r="AY33">
        <f t="shared" si="7"/>
        <v>8.3842363081731703E-4</v>
      </c>
      <c r="AZ33">
        <f t="shared" si="7"/>
        <v>3.1861760354294504E-3</v>
      </c>
      <c r="BA33">
        <f t="shared" si="7"/>
        <v>1.4896121978598918E-3</v>
      </c>
      <c r="BB33">
        <f t="shared" si="7"/>
        <v>1.6788373934002714E-3</v>
      </c>
      <c r="BC33">
        <f t="shared" si="7"/>
        <v>2.1333659925279616E-3</v>
      </c>
      <c r="BD33">
        <f t="shared" si="7"/>
        <v>2.0620411986433211E-3</v>
      </c>
      <c r="BE33">
        <f t="shared" si="7"/>
        <v>1.1895107098932112E-3</v>
      </c>
      <c r="BF33" s="12">
        <f t="shared" si="7"/>
        <v>8.3372788494809578E-3</v>
      </c>
      <c r="BG33">
        <f t="shared" si="7"/>
        <v>8.5244091470997686E-5</v>
      </c>
      <c r="BH33">
        <f t="shared" si="7"/>
        <v>1.2728113902057098E-3</v>
      </c>
      <c r="BI33">
        <f t="shared" si="7"/>
        <v>1.4658296221410394E-4</v>
      </c>
      <c r="BJ33">
        <f t="shared" si="7"/>
        <v>-4.8017472296418406E-4</v>
      </c>
      <c r="BK33">
        <f t="shared" si="7"/>
        <v>1.4233557396760403E-3</v>
      </c>
      <c r="BL33">
        <f t="shared" si="7"/>
        <v>9.18702946618958E-4</v>
      </c>
      <c r="BN33" s="25"/>
    </row>
    <row r="34" spans="1:68" x14ac:dyDescent="0.25">
      <c r="A34" s="7">
        <v>42734</v>
      </c>
      <c r="B34">
        <v>6.9655338635815855E-2</v>
      </c>
      <c r="C34">
        <v>8.8235294117646926E-2</v>
      </c>
      <c r="D34">
        <v>-1.6638935108153077E-2</v>
      </c>
      <c r="E34">
        <v>5.1900751195083084E-2</v>
      </c>
      <c r="F34">
        <v>2.8011204481792718E-2</v>
      </c>
      <c r="G34">
        <v>0.11428571428571428</v>
      </c>
      <c r="H34">
        <v>-8.4985835694051E-3</v>
      </c>
      <c r="I34">
        <v>5.0847457627118647E-2</v>
      </c>
      <c r="J34">
        <v>8.6206896551724269E-2</v>
      </c>
      <c r="K34">
        <v>6.6878980891719744E-2</v>
      </c>
      <c r="L34">
        <v>4.2755344418052121E-2</v>
      </c>
      <c r="M34">
        <v>0.15897435897435883</v>
      </c>
      <c r="N34">
        <v>1.6109298531810767E-2</v>
      </c>
      <c r="O34">
        <v>4.470588235294131E-2</v>
      </c>
      <c r="P34">
        <v>5.08209538702111E-2</v>
      </c>
      <c r="Q34">
        <v>3.7383177570093594E-2</v>
      </c>
      <c r="R34">
        <v>6.2670299727520432E-2</v>
      </c>
      <c r="S34">
        <v>5.6187290969899668E-2</v>
      </c>
      <c r="T34">
        <v>-1.345291479820615E-2</v>
      </c>
      <c r="U34">
        <v>7.7922077922078045E-2</v>
      </c>
      <c r="V34">
        <v>8.5106382978723277E-2</v>
      </c>
      <c r="W34">
        <v>8.9419553835423993E-2</v>
      </c>
      <c r="X34">
        <v>3.5435861091424521E-3</v>
      </c>
      <c r="Y34">
        <v>3.5881435257410298E-2</v>
      </c>
      <c r="Z34">
        <v>3.3783783783783786E-2</v>
      </c>
      <c r="AA34">
        <v>-4.8076923076924441E-3</v>
      </c>
      <c r="AB34">
        <v>3.035043804755945E-2</v>
      </c>
      <c r="AC34">
        <v>2.0385050962627407E-2</v>
      </c>
      <c r="AD34">
        <v>3.0927835051546393E-2</v>
      </c>
      <c r="AE34">
        <v>9.0053763440860218E-2</v>
      </c>
      <c r="AG34" s="2" t="s">
        <v>29</v>
      </c>
      <c r="AH34">
        <v>25</v>
      </c>
      <c r="AI34">
        <f t="shared" si="6"/>
        <v>-1.6503129784372497E-4</v>
      </c>
      <c r="AJ34">
        <f t="shared" si="6"/>
        <v>1.9438508634568236E-3</v>
      </c>
      <c r="AK34">
        <f t="shared" si="6"/>
        <v>6.1150571060879233E-4</v>
      </c>
      <c r="AL34">
        <f t="shared" si="6"/>
        <v>4.5039957253853398E-4</v>
      </c>
      <c r="AM34">
        <f t="shared" si="6"/>
        <v>5.2307807866464734E-4</v>
      </c>
      <c r="AN34">
        <f t="shared" si="6"/>
        <v>-2.9367513888392739E-4</v>
      </c>
      <c r="AO34">
        <f t="shared" si="6"/>
        <v>2.1770200205377525E-3</v>
      </c>
      <c r="AP34">
        <f t="shared" si="6"/>
        <v>2.9780353602957593E-3</v>
      </c>
      <c r="AQ34">
        <f t="shared" si="6"/>
        <v>3.2469806790451309E-3</v>
      </c>
      <c r="AR34">
        <f t="shared" si="6"/>
        <v>2.5640528351157741E-3</v>
      </c>
      <c r="AS34">
        <f t="shared" si="6"/>
        <v>3.0407635716412311E-4</v>
      </c>
      <c r="AT34">
        <f t="shared" si="6"/>
        <v>4.2093383033953193E-3</v>
      </c>
      <c r="AU34">
        <f t="shared" si="6"/>
        <v>2.0525831428484373E-3</v>
      </c>
      <c r="AV34">
        <f t="shared" si="6"/>
        <v>6.0744967025929764E-3</v>
      </c>
      <c r="AW34">
        <f t="shared" si="7"/>
        <v>2.122679607899516E-3</v>
      </c>
      <c r="AX34">
        <f t="shared" si="7"/>
        <v>4.49962973971046E-4</v>
      </c>
      <c r="AY34">
        <f t="shared" si="7"/>
        <v>2.7150460577544831E-3</v>
      </c>
      <c r="AZ34">
        <f t="shared" si="7"/>
        <v>-4.7516408891695266E-4</v>
      </c>
      <c r="BA34">
        <f t="shared" si="7"/>
        <v>-1.8012805582544102E-4</v>
      </c>
      <c r="BB34">
        <f t="shared" si="7"/>
        <v>9.4958777951366813E-4</v>
      </c>
      <c r="BC34">
        <f t="shared" si="7"/>
        <v>2.9391245557749265E-3</v>
      </c>
      <c r="BD34">
        <f t="shared" si="7"/>
        <v>-1.4381140163002794E-3</v>
      </c>
      <c r="BE34">
        <f t="shared" si="7"/>
        <v>5.702012208305742E-4</v>
      </c>
      <c r="BF34">
        <f t="shared" si="7"/>
        <v>8.5244091470997686E-5</v>
      </c>
      <c r="BG34" s="12">
        <f t="shared" si="7"/>
        <v>6.9144371673183812E-3</v>
      </c>
      <c r="BH34">
        <f t="shared" si="7"/>
        <v>9.7925148083470679E-5</v>
      </c>
      <c r="BI34">
        <f t="shared" si="7"/>
        <v>-5.1858020757687955E-4</v>
      </c>
      <c r="BJ34">
        <f t="shared" si="7"/>
        <v>8.3307735182424508E-4</v>
      </c>
      <c r="BK34">
        <f t="shared" si="7"/>
        <v>6.2177670990225514E-4</v>
      </c>
      <c r="BL34">
        <f t="shared" si="7"/>
        <v>2.5158005366263218E-3</v>
      </c>
      <c r="BN34" s="25"/>
    </row>
    <row r="35" spans="1:68" x14ac:dyDescent="0.25">
      <c r="A35" s="7">
        <v>42766</v>
      </c>
      <c r="B35">
        <v>-5.4979720594862551E-2</v>
      </c>
      <c r="C35">
        <v>-2.0790020790020673E-2</v>
      </c>
      <c r="D35">
        <v>-1.5228426395939087E-2</v>
      </c>
      <c r="E35">
        <v>6.016013849816057E-2</v>
      </c>
      <c r="F35">
        <v>-0.17166212534059946</v>
      </c>
      <c r="G35">
        <v>-4.2735042735042611E-2</v>
      </c>
      <c r="H35">
        <v>-0.04</v>
      </c>
      <c r="I35">
        <v>-5.2419354838709679E-2</v>
      </c>
      <c r="J35">
        <v>3.1746031746031744E-2</v>
      </c>
      <c r="K35">
        <v>-4.1791044776119404E-2</v>
      </c>
      <c r="L35">
        <v>-2.505694760820033E-2</v>
      </c>
      <c r="M35">
        <v>-1.3274336283185717E-2</v>
      </c>
      <c r="N35">
        <v>-0.23138671483042353</v>
      </c>
      <c r="O35">
        <v>8.6148648648648504E-2</v>
      </c>
      <c r="P35">
        <v>-5.8779761904761904E-2</v>
      </c>
      <c r="Q35">
        <v>2.7027027027026768E-2</v>
      </c>
      <c r="R35">
        <v>3.0769230769230622E-2</v>
      </c>
      <c r="S35">
        <v>0.10544648511716262</v>
      </c>
      <c r="T35">
        <v>0</v>
      </c>
      <c r="U35">
        <v>3.6144578313252892E-2</v>
      </c>
      <c r="V35">
        <v>-2.1568627450980284E-2</v>
      </c>
      <c r="W35">
        <v>-3.0269422202986309E-2</v>
      </c>
      <c r="X35">
        <v>6.0028248587570623E-2</v>
      </c>
      <c r="Y35">
        <v>0.16566265060240964</v>
      </c>
      <c r="Z35">
        <v>9.1503267973856203E-2</v>
      </c>
      <c r="AA35">
        <v>-6.2801932367149635E-2</v>
      </c>
      <c r="AB35">
        <v>-2.0042514424536757E-2</v>
      </c>
      <c r="AC35">
        <v>1.7758046614872364E-2</v>
      </c>
      <c r="AD35">
        <v>-0.03</v>
      </c>
      <c r="AE35">
        <v>3.9457459926017263E-2</v>
      </c>
      <c r="AG35" s="2" t="s">
        <v>30</v>
      </c>
      <c r="AH35">
        <v>26</v>
      </c>
      <c r="AI35">
        <f t="shared" ref="AI35:AV39" si="8">_xlfn.COVARIANCE.S(INDEX($B$4:$AE$63,,$AH35), INDEX($B$4:$AE$63,,AI$9))</f>
        <v>-6.0670139000463337E-4</v>
      </c>
      <c r="AJ35">
        <f t="shared" si="8"/>
        <v>1.1948052445747341E-3</v>
      </c>
      <c r="AK35">
        <f t="shared" si="8"/>
        <v>1.5331619688302206E-3</v>
      </c>
      <c r="AL35">
        <f t="shared" si="8"/>
        <v>1.4485239182626668E-3</v>
      </c>
      <c r="AM35">
        <f t="shared" si="8"/>
        <v>9.1507501376124464E-4</v>
      </c>
      <c r="AN35">
        <f t="shared" si="8"/>
        <v>1.7997141678811884E-4</v>
      </c>
      <c r="AO35">
        <f t="shared" si="8"/>
        <v>1.8895710516790899E-3</v>
      </c>
      <c r="AP35">
        <f t="shared" si="8"/>
        <v>7.9637886192788219E-4</v>
      </c>
      <c r="AQ35">
        <f t="shared" si="8"/>
        <v>4.0260830043690289E-4</v>
      </c>
      <c r="AR35">
        <f t="shared" si="8"/>
        <v>1.7522364957554852E-3</v>
      </c>
      <c r="AS35">
        <f t="shared" si="8"/>
        <v>4.9344831900125343E-4</v>
      </c>
      <c r="AT35">
        <f t="shared" si="8"/>
        <v>-6.8631844435734801E-4</v>
      </c>
      <c r="AU35">
        <f t="shared" si="8"/>
        <v>1.9576498807108733E-3</v>
      </c>
      <c r="AV35">
        <f t="shared" si="8"/>
        <v>4.8618930791911267E-4</v>
      </c>
      <c r="AW35">
        <f t="shared" si="7"/>
        <v>7.5668451587537929E-4</v>
      </c>
      <c r="AX35">
        <f t="shared" si="7"/>
        <v>6.2013863233586499E-4</v>
      </c>
      <c r="AY35">
        <f t="shared" si="7"/>
        <v>8.7869112372449497E-4</v>
      </c>
      <c r="AZ35">
        <f t="shared" si="7"/>
        <v>1.4799497230214558E-3</v>
      </c>
      <c r="BA35">
        <f t="shared" si="7"/>
        <v>1.1245156174721099E-3</v>
      </c>
      <c r="BB35">
        <f t="shared" si="7"/>
        <v>2.2941886333535067E-3</v>
      </c>
      <c r="BC35">
        <f t="shared" si="7"/>
        <v>1.3822014414486016E-3</v>
      </c>
      <c r="BD35">
        <f t="shared" si="7"/>
        <v>1.5961208309981715E-3</v>
      </c>
      <c r="BE35">
        <f t="shared" si="7"/>
        <v>1.0064245085416588E-3</v>
      </c>
      <c r="BF35">
        <f t="shared" si="7"/>
        <v>1.2728113902057098E-3</v>
      </c>
      <c r="BG35">
        <f t="shared" si="7"/>
        <v>9.7925148083470679E-5</v>
      </c>
      <c r="BH35" s="12">
        <f t="shared" si="7"/>
        <v>6.3208134416119751E-3</v>
      </c>
      <c r="BI35">
        <f t="shared" si="7"/>
        <v>9.9961362035387493E-4</v>
      </c>
      <c r="BJ35">
        <f t="shared" si="7"/>
        <v>1.0665254288441503E-3</v>
      </c>
      <c r="BK35">
        <f t="shared" si="7"/>
        <v>5.7980827304844574E-4</v>
      </c>
      <c r="BL35">
        <f t="shared" si="7"/>
        <v>2.9709459747997714E-4</v>
      </c>
      <c r="BN35" s="25"/>
    </row>
    <row r="36" spans="1:68" x14ac:dyDescent="0.25">
      <c r="A36" s="7">
        <v>42794</v>
      </c>
      <c r="B36">
        <v>0.1072961373390558</v>
      </c>
      <c r="C36">
        <v>4.4585987261146494E-2</v>
      </c>
      <c r="D36">
        <v>8.247422680412371E-2</v>
      </c>
      <c r="E36">
        <v>3.6946315574607064E-2</v>
      </c>
      <c r="F36">
        <v>7.5657894736842105E-2</v>
      </c>
      <c r="G36">
        <v>1.3392857142857014E-2</v>
      </c>
      <c r="H36">
        <v>-2.0833333333333332E-2</v>
      </c>
      <c r="I36">
        <v>5.5319148936170209E-2</v>
      </c>
      <c r="J36">
        <v>6.1538461538461542E-2</v>
      </c>
      <c r="K36">
        <v>-3.1152647975077881E-3</v>
      </c>
      <c r="L36">
        <v>5.3738317757009345E-2</v>
      </c>
      <c r="M36">
        <v>7.1748878923766815E-2</v>
      </c>
      <c r="N36">
        <v>-7.8328981723213857E-4</v>
      </c>
      <c r="O36">
        <v>6.8429237947122856E-2</v>
      </c>
      <c r="P36">
        <v>4.9011857707509883E-2</v>
      </c>
      <c r="Q36">
        <v>4.8245614035087848E-2</v>
      </c>
      <c r="R36">
        <v>-2.2388059701492401E-2</v>
      </c>
      <c r="S36">
        <v>-5.5571469492981827E-2</v>
      </c>
      <c r="T36">
        <v>0.17727272727272711</v>
      </c>
      <c r="U36">
        <v>3.875968992248062E-2</v>
      </c>
      <c r="V36">
        <v>4.6092184368737472E-2</v>
      </c>
      <c r="W36">
        <v>-3.2139436711391349E-2</v>
      </c>
      <c r="X36">
        <v>-3.9973351099267156E-3</v>
      </c>
      <c r="Y36">
        <v>-6.7183462532299745E-2</v>
      </c>
      <c r="Z36">
        <v>7.7844311377245512E-2</v>
      </c>
      <c r="AA36">
        <v>-3.0927835051546393E-2</v>
      </c>
      <c r="AB36">
        <v>0.18345212271459543</v>
      </c>
      <c r="AC36">
        <v>6.6521264994547316E-2</v>
      </c>
      <c r="AD36">
        <v>4.1237113402061855E-2</v>
      </c>
      <c r="AE36">
        <v>-2.5504151838671413E-2</v>
      </c>
      <c r="AG36" s="2" t="s">
        <v>31</v>
      </c>
      <c r="AH36">
        <v>27</v>
      </c>
      <c r="AI36">
        <f t="shared" si="8"/>
        <v>1.3939655048051146E-3</v>
      </c>
      <c r="AJ36">
        <f t="shared" si="8"/>
        <v>4.0351683358195973E-4</v>
      </c>
      <c r="AK36">
        <f t="shared" si="8"/>
        <v>8.3325029427626211E-4</v>
      </c>
      <c r="AL36">
        <f t="shared" si="8"/>
        <v>1.7746290823143853E-3</v>
      </c>
      <c r="AM36">
        <f t="shared" si="8"/>
        <v>9.6957049977673573E-4</v>
      </c>
      <c r="AN36">
        <f t="shared" si="8"/>
        <v>5.9685323733501389E-4</v>
      </c>
      <c r="AO36">
        <f t="shared" si="8"/>
        <v>-2.2751801978461523E-4</v>
      </c>
      <c r="AP36">
        <f t="shared" si="8"/>
        <v>1.033791326745753E-5</v>
      </c>
      <c r="AQ36">
        <f t="shared" si="8"/>
        <v>-5.4374757440514457E-4</v>
      </c>
      <c r="AR36">
        <f t="shared" si="8"/>
        <v>1.0089805930574306E-4</v>
      </c>
      <c r="AS36">
        <f t="shared" si="8"/>
        <v>1.4992203511693131E-3</v>
      </c>
      <c r="AT36">
        <f t="shared" si="8"/>
        <v>-1.1313088694438389E-3</v>
      </c>
      <c r="AU36">
        <f t="shared" si="8"/>
        <v>3.2861177740207997E-4</v>
      </c>
      <c r="AV36">
        <f t="shared" si="8"/>
        <v>-6.075121955371462E-4</v>
      </c>
      <c r="AW36">
        <f t="shared" si="7"/>
        <v>3.7693622747195807E-4</v>
      </c>
      <c r="AX36">
        <f t="shared" si="7"/>
        <v>5.1967247101719172E-4</v>
      </c>
      <c r="AY36">
        <f t="shared" si="7"/>
        <v>2.839478605265651E-4</v>
      </c>
      <c r="AZ36">
        <f t="shared" si="7"/>
        <v>-2.2423091624311245E-4</v>
      </c>
      <c r="BA36">
        <f t="shared" si="7"/>
        <v>1.2548677820516435E-3</v>
      </c>
      <c r="BB36">
        <f t="shared" si="7"/>
        <v>1.4235214386690317E-4</v>
      </c>
      <c r="BC36">
        <f t="shared" si="7"/>
        <v>5.2834628249781156E-4</v>
      </c>
      <c r="BD36">
        <f t="shared" si="7"/>
        <v>6.9996021489713873E-4</v>
      </c>
      <c r="BE36">
        <f t="shared" si="7"/>
        <v>1.4856887436607316E-4</v>
      </c>
      <c r="BF36">
        <f t="shared" si="7"/>
        <v>1.4658296221410394E-4</v>
      </c>
      <c r="BG36">
        <f t="shared" si="7"/>
        <v>-5.1858020757687955E-4</v>
      </c>
      <c r="BH36">
        <f t="shared" si="7"/>
        <v>9.9961362035387493E-4</v>
      </c>
      <c r="BI36" s="12">
        <f t="shared" si="7"/>
        <v>2.6937926567806641E-3</v>
      </c>
      <c r="BJ36">
        <f t="shared" si="7"/>
        <v>1.6491376953766837E-3</v>
      </c>
      <c r="BK36">
        <f t="shared" si="7"/>
        <v>1.5664987744393676E-3</v>
      </c>
      <c r="BL36">
        <f t="shared" si="7"/>
        <v>1.3455901698601914E-4</v>
      </c>
      <c r="BN36" s="25"/>
    </row>
    <row r="37" spans="1:68" x14ac:dyDescent="0.25">
      <c r="A37" s="7">
        <v>42825</v>
      </c>
      <c r="B37">
        <v>5.792420327304048E-2</v>
      </c>
      <c r="C37">
        <v>6.910569105691057E-2</v>
      </c>
      <c r="D37">
        <v>2.0634920634920634E-2</v>
      </c>
      <c r="E37">
        <v>4.3307086614173228E-2</v>
      </c>
      <c r="F37">
        <v>-2.7522935779816515E-2</v>
      </c>
      <c r="G37">
        <v>-4.405286343612335E-2</v>
      </c>
      <c r="H37">
        <v>-9.11854103343465E-3</v>
      </c>
      <c r="I37">
        <v>-4.0322580645160144E-3</v>
      </c>
      <c r="J37">
        <v>-4.3478260869565216E-2</v>
      </c>
      <c r="K37">
        <v>6.2500000000000003E-3</v>
      </c>
      <c r="L37">
        <v>3.6585365853658534E-2</v>
      </c>
      <c r="M37">
        <v>1.6736401673640287E-2</v>
      </c>
      <c r="N37">
        <v>0.12882153122550288</v>
      </c>
      <c r="O37">
        <v>1.6011644832605532E-2</v>
      </c>
      <c r="P37">
        <v>4.8982667671439335E-2</v>
      </c>
      <c r="Q37">
        <v>3.3472803347280457E-2</v>
      </c>
      <c r="R37">
        <v>1.5267175572519083E-2</v>
      </c>
      <c r="S37">
        <v>-2.6690931149529737E-2</v>
      </c>
      <c r="T37">
        <v>-4.2471042471042469E-2</v>
      </c>
      <c r="U37">
        <v>-1.4925373134328358E-2</v>
      </c>
      <c r="V37">
        <v>-1.3409961685823755E-2</v>
      </c>
      <c r="W37">
        <v>1.1293057483632137E-2</v>
      </c>
      <c r="X37">
        <v>8.2943143812709189E-2</v>
      </c>
      <c r="Y37">
        <v>5.6786703601108032E-2</v>
      </c>
      <c r="Z37">
        <v>7.2222222222222215E-2</v>
      </c>
      <c r="AA37">
        <v>-1.5957446808510637E-2</v>
      </c>
      <c r="AB37">
        <v>3.1683686829012833E-2</v>
      </c>
      <c r="AC37">
        <v>1.6359918200409117E-2</v>
      </c>
      <c r="AD37">
        <v>2.9702970297029702E-2</v>
      </c>
      <c r="AE37">
        <v>3.4692635423006692E-2</v>
      </c>
      <c r="AG37" s="2" t="s">
        <v>32</v>
      </c>
      <c r="AH37">
        <v>28</v>
      </c>
      <c r="AI37">
        <f t="shared" si="8"/>
        <v>9.1700130650632691E-4</v>
      </c>
      <c r="AJ37">
        <f t="shared" si="8"/>
        <v>3.3256462610285514E-4</v>
      </c>
      <c r="AK37">
        <f t="shared" si="8"/>
        <v>5.1044194990746588E-4</v>
      </c>
      <c r="AL37">
        <f t="shared" si="8"/>
        <v>1.2234108815438148E-3</v>
      </c>
      <c r="AM37">
        <f t="shared" si="8"/>
        <v>6.4798746386330978E-4</v>
      </c>
      <c r="AN37">
        <f t="shared" si="8"/>
        <v>6.4509319543336623E-4</v>
      </c>
      <c r="AO37">
        <f t="shared" si="8"/>
        <v>-1.0142690031819741E-4</v>
      </c>
      <c r="AP37">
        <f t="shared" si="8"/>
        <v>4.7118075164711496E-4</v>
      </c>
      <c r="AQ37">
        <f t="shared" si="8"/>
        <v>-1.0781975053790486E-4</v>
      </c>
      <c r="AR37">
        <f t="shared" si="8"/>
        <v>9.8579841498433484E-4</v>
      </c>
      <c r="AS37">
        <f t="shared" si="8"/>
        <v>2.1719302810353784E-3</v>
      </c>
      <c r="AT37">
        <f t="shared" si="8"/>
        <v>-3.0069978959689045E-4</v>
      </c>
      <c r="AU37">
        <f t="shared" si="8"/>
        <v>5.3577786801682701E-4</v>
      </c>
      <c r="AV37">
        <f t="shared" si="8"/>
        <v>7.2347239320959375E-4</v>
      </c>
      <c r="AW37">
        <f t="shared" si="7"/>
        <v>5.5672347788597359E-4</v>
      </c>
      <c r="AX37">
        <f t="shared" si="7"/>
        <v>5.2059124176682037E-4</v>
      </c>
      <c r="AY37">
        <f t="shared" si="7"/>
        <v>4.3179370160328434E-4</v>
      </c>
      <c r="AZ37">
        <f t="shared" si="7"/>
        <v>3.2064139740027456E-4</v>
      </c>
      <c r="BA37">
        <f t="shared" si="7"/>
        <v>5.8757552405467434E-4</v>
      </c>
      <c r="BB37">
        <f t="shared" si="7"/>
        <v>5.1884128797669677E-4</v>
      </c>
      <c r="BC37">
        <f t="shared" si="7"/>
        <v>4.645479439307452E-4</v>
      </c>
      <c r="BD37">
        <f t="shared" si="7"/>
        <v>3.7234244049863334E-4</v>
      </c>
      <c r="BE37">
        <f t="shared" si="7"/>
        <v>1.3608269037247717E-4</v>
      </c>
      <c r="BF37">
        <f t="shared" si="7"/>
        <v>-4.8017472296418406E-4</v>
      </c>
      <c r="BG37">
        <f t="shared" si="7"/>
        <v>8.3307735182424508E-4</v>
      </c>
      <c r="BH37">
        <f t="shared" si="7"/>
        <v>1.0665254288441503E-3</v>
      </c>
      <c r="BI37">
        <f t="shared" si="7"/>
        <v>1.6491376953766837E-3</v>
      </c>
      <c r="BJ37" s="12">
        <f t="shared" si="7"/>
        <v>3.0899665690138564E-3</v>
      </c>
      <c r="BK37">
        <f t="shared" si="7"/>
        <v>1.1137873098823418E-3</v>
      </c>
      <c r="BL37">
        <f t="shared" si="7"/>
        <v>7.7385120750120457E-4</v>
      </c>
      <c r="BN37" s="25"/>
    </row>
    <row r="38" spans="1:68" x14ac:dyDescent="0.25">
      <c r="A38" s="7">
        <v>42853</v>
      </c>
      <c r="B38">
        <v>-5.5973946672094446E-2</v>
      </c>
      <c r="C38">
        <v>-1.5209125475285171E-2</v>
      </c>
      <c r="D38">
        <v>-2.4883359253499222E-2</v>
      </c>
      <c r="E38">
        <v>-1.6037735849056604E-2</v>
      </c>
      <c r="F38">
        <v>-4.0880503144654086E-2</v>
      </c>
      <c r="G38">
        <v>-8.755760368663594E-2</v>
      </c>
      <c r="H38">
        <v>4.6012269938650305E-2</v>
      </c>
      <c r="I38">
        <v>-4.0485829959515315E-3</v>
      </c>
      <c r="J38">
        <v>4.5454545454545456E-2</v>
      </c>
      <c r="K38">
        <v>9.0062111801242239E-2</v>
      </c>
      <c r="L38">
        <v>-1.3903743315507899E-2</v>
      </c>
      <c r="M38">
        <v>9.8765432098765302E-2</v>
      </c>
      <c r="N38">
        <v>-3.472222222222222E-3</v>
      </c>
      <c r="O38">
        <v>0.11270296084049666</v>
      </c>
      <c r="P38">
        <v>1.7959770114942528E-2</v>
      </c>
      <c r="Q38">
        <v>8.0971659919028324E-3</v>
      </c>
      <c r="R38">
        <v>5.0125313283208163E-2</v>
      </c>
      <c r="S38">
        <v>-4.5808663134933134E-2</v>
      </c>
      <c r="T38">
        <v>8.8709677419354843E-2</v>
      </c>
      <c r="U38">
        <v>4.1666666666666664E-2</v>
      </c>
      <c r="V38">
        <v>5.2427184466019419E-2</v>
      </c>
      <c r="W38">
        <v>-4.5285277297513138E-2</v>
      </c>
      <c r="X38">
        <v>1.297096973440367E-2</v>
      </c>
      <c r="Y38">
        <v>-5.5045871559633031E-2</v>
      </c>
      <c r="Z38">
        <v>3.6269430051813469E-2</v>
      </c>
      <c r="AA38">
        <v>-1.0810810810810811E-2</v>
      </c>
      <c r="AB38">
        <v>8.1218274111675131E-3</v>
      </c>
      <c r="AC38">
        <v>-2.1126760563380281E-2</v>
      </c>
      <c r="AD38">
        <v>-4.3269230769230768E-2</v>
      </c>
      <c r="AE38">
        <v>1.9705882352941177E-2</v>
      </c>
      <c r="AG38" s="2" t="s">
        <v>33</v>
      </c>
      <c r="AH38">
        <v>29</v>
      </c>
      <c r="AI38">
        <f t="shared" si="8"/>
        <v>1.3995045337834239E-3</v>
      </c>
      <c r="AJ38">
        <f t="shared" si="8"/>
        <v>1.0116730763632487E-3</v>
      </c>
      <c r="AK38">
        <f t="shared" si="8"/>
        <v>1.0337438809478545E-3</v>
      </c>
      <c r="AL38">
        <f t="shared" si="8"/>
        <v>1.3966695249292959E-3</v>
      </c>
      <c r="AM38">
        <f t="shared" si="8"/>
        <v>2.2099504441814278E-3</v>
      </c>
      <c r="AN38">
        <f t="shared" si="8"/>
        <v>6.5664048295089163E-4</v>
      </c>
      <c r="AO38">
        <f t="shared" si="8"/>
        <v>8.5008451473238397E-4</v>
      </c>
      <c r="AP38">
        <f t="shared" si="8"/>
        <v>7.6198262501329624E-4</v>
      </c>
      <c r="AQ38">
        <f t="shared" si="8"/>
        <v>8.0087533584560615E-4</v>
      </c>
      <c r="AR38">
        <f t="shared" si="8"/>
        <v>1.447889688155305E-3</v>
      </c>
      <c r="AS38">
        <f t="shared" si="8"/>
        <v>1.476819641828702E-3</v>
      </c>
      <c r="AT38">
        <f t="shared" si="8"/>
        <v>3.9114870971465718E-4</v>
      </c>
      <c r="AU38">
        <f t="shared" si="8"/>
        <v>7.0779265123063892E-4</v>
      </c>
      <c r="AV38">
        <f t="shared" si="8"/>
        <v>3.6786489191592683E-4</v>
      </c>
      <c r="AW38">
        <f t="shared" si="7"/>
        <v>1.0847327098949815E-3</v>
      </c>
      <c r="AX38">
        <f t="shared" si="7"/>
        <v>1.0693427354990684E-3</v>
      </c>
      <c r="AY38">
        <f t="shared" si="7"/>
        <v>5.6577354053593946E-4</v>
      </c>
      <c r="AZ38">
        <f t="shared" si="7"/>
        <v>-9.3957306611790924E-5</v>
      </c>
      <c r="BA38">
        <f t="shared" si="7"/>
        <v>4.2650625486482271E-4</v>
      </c>
      <c r="BB38">
        <f t="shared" si="7"/>
        <v>7.4794978942954835E-4</v>
      </c>
      <c r="BC38">
        <f t="shared" si="7"/>
        <v>1.4020975127767964E-3</v>
      </c>
      <c r="BD38">
        <f t="shared" si="7"/>
        <v>5.7624718023423238E-4</v>
      </c>
      <c r="BE38">
        <f t="shared" si="7"/>
        <v>4.1273831299935257E-4</v>
      </c>
      <c r="BF38">
        <f t="shared" si="7"/>
        <v>1.4233557396760403E-3</v>
      </c>
      <c r="BG38">
        <f t="shared" si="7"/>
        <v>6.2177670990225514E-4</v>
      </c>
      <c r="BH38">
        <f t="shared" si="7"/>
        <v>5.7980827304844574E-4</v>
      </c>
      <c r="BI38">
        <f t="shared" si="7"/>
        <v>1.5664987744393676E-3</v>
      </c>
      <c r="BJ38">
        <f t="shared" si="7"/>
        <v>1.1137873098823418E-3</v>
      </c>
      <c r="BK38" s="12">
        <f t="shared" si="7"/>
        <v>4.1040481031870257E-3</v>
      </c>
      <c r="BL38">
        <f t="shared" si="7"/>
        <v>9.039217050020612E-4</v>
      </c>
      <c r="BN38" s="25"/>
    </row>
    <row r="39" spans="1:68" x14ac:dyDescent="0.25">
      <c r="A39" s="7">
        <v>42886</v>
      </c>
      <c r="B39">
        <v>0.12850366537300562</v>
      </c>
      <c r="C39">
        <v>1.9305019305019305E-3</v>
      </c>
      <c r="D39">
        <v>6.0606060606060608E-2</v>
      </c>
      <c r="E39">
        <v>6.0402684563758392E-2</v>
      </c>
      <c r="F39">
        <v>1.6393442622950821E-2</v>
      </c>
      <c r="G39">
        <v>2.525252525252511E-2</v>
      </c>
      <c r="H39">
        <v>-4.6920821114369501E-2</v>
      </c>
      <c r="I39">
        <v>2.4390243902439025E-2</v>
      </c>
      <c r="J39">
        <v>2.8985507246376812E-2</v>
      </c>
      <c r="K39">
        <v>4.2735042735042736E-2</v>
      </c>
      <c r="L39">
        <v>8.568329718004325E-2</v>
      </c>
      <c r="M39">
        <v>-2.247191011235955E-2</v>
      </c>
      <c r="N39">
        <v>1.2775842044134728E-2</v>
      </c>
      <c r="O39">
        <v>5.3648068669527899E-2</v>
      </c>
      <c r="P39">
        <v>1.1291460832745237E-2</v>
      </c>
      <c r="Q39">
        <v>6.8273092369477789E-2</v>
      </c>
      <c r="R39">
        <v>3.5799522673030888E-2</v>
      </c>
      <c r="S39">
        <v>1.3063357282821686E-2</v>
      </c>
      <c r="T39">
        <v>6.6666666666666666E-2</v>
      </c>
      <c r="U39">
        <v>2.181818181818182E-2</v>
      </c>
      <c r="V39">
        <v>-9.2250922509225092E-3</v>
      </c>
      <c r="W39">
        <v>4.6572602712464981E-2</v>
      </c>
      <c r="X39">
        <v>-2.2560975609755961E-2</v>
      </c>
      <c r="Y39">
        <v>1.5256588072122053E-2</v>
      </c>
      <c r="Z39">
        <v>1.4999999999999857E-2</v>
      </c>
      <c r="AA39">
        <v>0</v>
      </c>
      <c r="AB39">
        <v>9.0634441087613288E-2</v>
      </c>
      <c r="AC39">
        <v>5.7553956834532377E-2</v>
      </c>
      <c r="AD39">
        <v>0.16080402010050251</v>
      </c>
      <c r="AE39">
        <v>6.3167003172771852E-2</v>
      </c>
      <c r="AG39" s="2" t="s">
        <v>34</v>
      </c>
      <c r="AH39">
        <v>30</v>
      </c>
      <c r="AI39">
        <f t="shared" si="8"/>
        <v>8.1628008591555664E-4</v>
      </c>
      <c r="AJ39">
        <f t="shared" si="8"/>
        <v>1.2194150757380935E-3</v>
      </c>
      <c r="AK39">
        <f t="shared" si="8"/>
        <v>6.3782416322895354E-5</v>
      </c>
      <c r="AL39">
        <f t="shared" si="8"/>
        <v>1.9176971066691448E-4</v>
      </c>
      <c r="AM39">
        <f t="shared" si="8"/>
        <v>5.1070870152474077E-4</v>
      </c>
      <c r="AN39">
        <f t="shared" si="8"/>
        <v>7.2907546255803461E-5</v>
      </c>
      <c r="AO39">
        <f t="shared" si="8"/>
        <v>4.8333172420839387E-4</v>
      </c>
      <c r="AP39">
        <f t="shared" si="8"/>
        <v>1.5240474095095835E-3</v>
      </c>
      <c r="AQ39">
        <f t="shared" si="8"/>
        <v>1.3899952446795485E-3</v>
      </c>
      <c r="AR39">
        <f t="shared" si="8"/>
        <v>1.5569136130385772E-3</v>
      </c>
      <c r="AS39">
        <f t="shared" si="8"/>
        <v>1.8532353882394696E-4</v>
      </c>
      <c r="AT39">
        <f t="shared" si="8"/>
        <v>1.9712298717264863E-3</v>
      </c>
      <c r="AU39">
        <f t="shared" si="8"/>
        <v>1.4775038796180633E-3</v>
      </c>
      <c r="AV39">
        <f t="shared" si="8"/>
        <v>2.2879073353029391E-3</v>
      </c>
      <c r="AW39">
        <f t="shared" si="7"/>
        <v>8.7533641461705119E-4</v>
      </c>
      <c r="AX39">
        <f t="shared" si="7"/>
        <v>1.1059337156690899E-4</v>
      </c>
      <c r="AY39">
        <f t="shared" si="7"/>
        <v>1.9677121992091543E-3</v>
      </c>
      <c r="AZ39">
        <f t="shared" si="7"/>
        <v>-1.7453812832315146E-4</v>
      </c>
      <c r="BA39">
        <f t="shared" si="7"/>
        <v>-5.6385437389392205E-5</v>
      </c>
      <c r="BB39">
        <f t="shared" si="7"/>
        <v>2.069158607741766E-3</v>
      </c>
      <c r="BC39">
        <f t="shared" si="7"/>
        <v>1.3728206473531948E-3</v>
      </c>
      <c r="BD39">
        <f t="shared" si="7"/>
        <v>-8.4389572119824546E-5</v>
      </c>
      <c r="BE39">
        <f t="shared" si="7"/>
        <v>3.0022169598496008E-4</v>
      </c>
      <c r="BF39">
        <f t="shared" si="7"/>
        <v>9.18702946618958E-4</v>
      </c>
      <c r="BG39">
        <f t="shared" si="7"/>
        <v>2.5158005366263218E-3</v>
      </c>
      <c r="BH39">
        <f t="shared" si="7"/>
        <v>2.9709459747997714E-4</v>
      </c>
      <c r="BI39">
        <f t="shared" si="7"/>
        <v>1.3455901698601914E-4</v>
      </c>
      <c r="BJ39">
        <f t="shared" si="7"/>
        <v>7.7385120750120457E-4</v>
      </c>
      <c r="BK39">
        <f t="shared" si="7"/>
        <v>9.039217050020612E-4</v>
      </c>
      <c r="BL39" s="12">
        <f t="shared" si="7"/>
        <v>4.1923370531699641E-3</v>
      </c>
    </row>
    <row r="40" spans="1:68" x14ac:dyDescent="0.25">
      <c r="A40" s="7">
        <v>42916</v>
      </c>
      <c r="B40">
        <v>-1.8914787925105082E-2</v>
      </c>
      <c r="C40">
        <v>1.9267822736030828E-3</v>
      </c>
      <c r="D40">
        <v>-4.6616541353383459E-2</v>
      </c>
      <c r="E40">
        <v>-5.3526220614828209E-2</v>
      </c>
      <c r="F40">
        <v>-4.8387096774193547E-2</v>
      </c>
      <c r="G40">
        <v>-1.4778325123152572E-2</v>
      </c>
      <c r="H40">
        <v>-7.3846153846153853E-2</v>
      </c>
      <c r="I40">
        <v>2.3809523809523808E-2</v>
      </c>
      <c r="J40">
        <v>-7.0422535211267609E-2</v>
      </c>
      <c r="K40">
        <v>-0.12841530054644809</v>
      </c>
      <c r="L40">
        <v>-0.12587412587412589</v>
      </c>
      <c r="M40">
        <v>-4.9808429118773943E-2</v>
      </c>
      <c r="N40">
        <v>-0.11559633027522936</v>
      </c>
      <c r="O40">
        <v>-8.6761710794297356E-2</v>
      </c>
      <c r="P40">
        <v>1.465457083042568E-2</v>
      </c>
      <c r="Q40">
        <v>2.6315789473684209E-2</v>
      </c>
      <c r="R40">
        <v>-2.0737327188940093E-2</v>
      </c>
      <c r="S40">
        <v>4.5132172791747263E-2</v>
      </c>
      <c r="T40">
        <v>2.7777777777777776E-2</v>
      </c>
      <c r="U40">
        <v>-0.10320284697508897</v>
      </c>
      <c r="V40">
        <v>-1.6759776536312849E-2</v>
      </c>
      <c r="W40">
        <v>-3.015796804510398E-2</v>
      </c>
      <c r="X40">
        <v>-3.7429819089207735E-3</v>
      </c>
      <c r="Y40">
        <v>6.1475409836065573E-2</v>
      </c>
      <c r="Z40">
        <v>-0.13300492610837425</v>
      </c>
      <c r="AA40">
        <v>-7.650273224043716E-2</v>
      </c>
      <c r="AB40">
        <v>-4.0858725761772852E-2</v>
      </c>
      <c r="AC40">
        <v>-0.15646258503401361</v>
      </c>
      <c r="AD40">
        <v>-5.6277056277056155E-2</v>
      </c>
      <c r="AE40">
        <v>-7.5420510037981559E-2</v>
      </c>
      <c r="AI40" s="101" t="s">
        <v>136</v>
      </c>
      <c r="AJ40" s="101"/>
      <c r="AK40" s="101"/>
      <c r="AL40" s="101"/>
      <c r="AM40" s="101"/>
      <c r="AN40" s="101"/>
    </row>
    <row r="41" spans="1:68" x14ac:dyDescent="0.25">
      <c r="A41" s="7">
        <v>42947</v>
      </c>
      <c r="B41">
        <v>-0.11022395326192795</v>
      </c>
      <c r="C41">
        <v>2.5000000000000001E-2</v>
      </c>
      <c r="D41">
        <v>-5.0473186119873815E-2</v>
      </c>
      <c r="E41">
        <v>-9.9541459686664113E-2</v>
      </c>
      <c r="F41">
        <v>6.4406779661016947E-2</v>
      </c>
      <c r="G41">
        <v>-0.01</v>
      </c>
      <c r="H41">
        <v>-2.3255813953488372E-2</v>
      </c>
      <c r="I41">
        <v>3.875968992248062E-2</v>
      </c>
      <c r="J41">
        <v>0</v>
      </c>
      <c r="K41">
        <v>-3.4482758620689655E-2</v>
      </c>
      <c r="L41">
        <v>-1.6E-2</v>
      </c>
      <c r="M41">
        <v>8.0645161290322578E-3</v>
      </c>
      <c r="N41">
        <v>2.4377593360995851E-2</v>
      </c>
      <c r="O41">
        <v>0.11685994647636039</v>
      </c>
      <c r="P41">
        <v>4.951856946354883E-2</v>
      </c>
      <c r="Q41">
        <v>6.5934065934065936E-2</v>
      </c>
      <c r="R41">
        <v>-9.4117647058823521E-3</v>
      </c>
      <c r="S41">
        <v>8.5749537322640484E-2</v>
      </c>
      <c r="T41">
        <v>-3.3783783783783786E-3</v>
      </c>
      <c r="U41">
        <v>-2.7777777777777665E-2</v>
      </c>
      <c r="V41">
        <v>0.10984848484848485</v>
      </c>
      <c r="W41">
        <v>4.8315074871945661E-2</v>
      </c>
      <c r="X41">
        <v>-3.8822792736380715E-2</v>
      </c>
      <c r="Y41">
        <v>9.0090090090090238E-2</v>
      </c>
      <c r="Z41">
        <v>7.9545454545454544E-2</v>
      </c>
      <c r="AA41">
        <v>2.9585798816568046E-2</v>
      </c>
      <c r="AB41">
        <v>3.9951865222623346E-2</v>
      </c>
      <c r="AC41">
        <v>3.4562211981566823E-2</v>
      </c>
      <c r="AD41">
        <v>1.8348623853211007E-2</v>
      </c>
      <c r="AE41">
        <v>-2.9929577464788731E-2</v>
      </c>
    </row>
    <row r="42" spans="1:68" x14ac:dyDescent="0.25">
      <c r="A42" s="7">
        <v>42978</v>
      </c>
      <c r="B42">
        <v>-6.128255635806522E-3</v>
      </c>
      <c r="C42">
        <v>-3.1894934333958722E-2</v>
      </c>
      <c r="D42">
        <v>8.3056478405315621E-3</v>
      </c>
      <c r="E42">
        <v>2.503713133884999E-2</v>
      </c>
      <c r="F42">
        <v>-6.6878980891719744E-2</v>
      </c>
      <c r="G42">
        <v>1.0101010101010102E-2</v>
      </c>
      <c r="H42">
        <v>1.7006802721088437E-2</v>
      </c>
      <c r="I42">
        <v>-2.9850746268656716E-2</v>
      </c>
      <c r="J42">
        <v>-3.0303030303030304E-2</v>
      </c>
      <c r="K42">
        <v>-6.4935064935064939E-3</v>
      </c>
      <c r="L42">
        <v>4.0650406504065172E-2</v>
      </c>
      <c r="M42">
        <v>1.1999999999999886E-2</v>
      </c>
      <c r="N42">
        <v>4.5316455696202532E-2</v>
      </c>
      <c r="O42">
        <v>6.1900958466453673E-2</v>
      </c>
      <c r="P42">
        <v>-1.7693315858453473E-2</v>
      </c>
      <c r="Q42">
        <v>4.8109965635738834E-2</v>
      </c>
      <c r="R42">
        <v>-2.1377672209026127E-2</v>
      </c>
      <c r="S42">
        <v>6.420454545454532E-2</v>
      </c>
      <c r="T42">
        <v>2.7118644067796609E-2</v>
      </c>
      <c r="U42">
        <v>-3.6734693877551135E-2</v>
      </c>
      <c r="V42">
        <v>-2.2184300341296929E-2</v>
      </c>
      <c r="W42">
        <v>-1.5196005087152809E-3</v>
      </c>
      <c r="X42">
        <v>6.5146579804560263E-3</v>
      </c>
      <c r="Y42">
        <v>-9.0909090909091037E-2</v>
      </c>
      <c r="Z42">
        <v>5.7894736842105117E-2</v>
      </c>
      <c r="AA42">
        <v>4.0229885057471264E-2</v>
      </c>
      <c r="AB42">
        <v>4.5822726220782227E-2</v>
      </c>
      <c r="AC42">
        <v>1.3363028953229399E-2</v>
      </c>
      <c r="AD42">
        <v>-4.504504504504632E-3</v>
      </c>
      <c r="AE42">
        <v>-2.3290986085904415E-2</v>
      </c>
      <c r="AH42" s="2" t="s">
        <v>137</v>
      </c>
      <c r="AI42">
        <v>5.762856302558278E-2</v>
      </c>
      <c r="AJ42">
        <v>0</v>
      </c>
      <c r="AK42">
        <v>0</v>
      </c>
      <c r="AL42">
        <v>0</v>
      </c>
      <c r="AM42">
        <v>7.5870011420144129E-2</v>
      </c>
      <c r="AN42">
        <v>6.776020650330794E-2</v>
      </c>
      <c r="AO42">
        <v>4.1377962663414564E-2</v>
      </c>
      <c r="AP42">
        <v>0</v>
      </c>
      <c r="AQ42">
        <v>7.4613081882438148E-2</v>
      </c>
      <c r="AR42">
        <v>0</v>
      </c>
      <c r="AS42">
        <v>4.9964590860973775E-2</v>
      </c>
      <c r="AT42">
        <v>8.7911891103096523E-2</v>
      </c>
      <c r="AU42">
        <v>0</v>
      </c>
      <c r="AV42">
        <v>0</v>
      </c>
      <c r="AW42">
        <v>0</v>
      </c>
      <c r="AX42">
        <v>2.0856675683002087E-2</v>
      </c>
      <c r="AY42">
        <v>4.5756094985395018E-3</v>
      </c>
      <c r="AZ42">
        <v>2.4673287068558914E-2</v>
      </c>
      <c r="BA42">
        <v>0</v>
      </c>
      <c r="BB42">
        <v>0</v>
      </c>
      <c r="BC42">
        <v>0</v>
      </c>
      <c r="BD42">
        <v>0.10937524519287455</v>
      </c>
      <c r="BE42">
        <v>0.16094466077915065</v>
      </c>
      <c r="BF42">
        <v>0</v>
      </c>
      <c r="BG42">
        <v>0</v>
      </c>
      <c r="BH42">
        <v>0</v>
      </c>
      <c r="BI42">
        <v>0.14448813961622303</v>
      </c>
      <c r="BJ42">
        <v>3.4641607182075158E-2</v>
      </c>
      <c r="BK42">
        <v>0</v>
      </c>
      <c r="BL42">
        <v>4.5318467235394906E-2</v>
      </c>
    </row>
    <row r="43" spans="1:68" x14ac:dyDescent="0.25">
      <c r="A43" s="7">
        <v>43007</v>
      </c>
      <c r="B43">
        <v>9.116934595903986E-2</v>
      </c>
      <c r="C43">
        <v>-1.5503875968992248E-2</v>
      </c>
      <c r="D43">
        <v>3.9538714991762765E-2</v>
      </c>
      <c r="E43">
        <v>-3.2912440488511698E-2</v>
      </c>
      <c r="F43">
        <v>-3.0716723549488054E-2</v>
      </c>
      <c r="G43">
        <v>-6.5000000000000002E-2</v>
      </c>
      <c r="H43">
        <v>-3.3444816053511705E-3</v>
      </c>
      <c r="I43">
        <v>0</v>
      </c>
      <c r="J43">
        <v>6.25E-2</v>
      </c>
      <c r="K43">
        <v>0.10457516339869281</v>
      </c>
      <c r="L43">
        <v>-5.1339285714285837E-2</v>
      </c>
      <c r="M43">
        <v>6.7193675889328189E-2</v>
      </c>
      <c r="N43">
        <v>0.27391620247033183</v>
      </c>
      <c r="O43">
        <v>-2.8958254983076345E-2</v>
      </c>
      <c r="P43">
        <v>-1.6010673782521682E-2</v>
      </c>
      <c r="Q43">
        <v>-1.3114754098360656E-2</v>
      </c>
      <c r="R43">
        <v>-1.9417475728155338E-2</v>
      </c>
      <c r="S43">
        <v>-7.2877736252002251E-2</v>
      </c>
      <c r="T43">
        <v>-2.6402640264026403E-2</v>
      </c>
      <c r="U43">
        <v>8.4745762711864406E-3</v>
      </c>
      <c r="V43">
        <v>-5.235602094240838E-3</v>
      </c>
      <c r="W43">
        <v>5.5083892538878861E-2</v>
      </c>
      <c r="X43">
        <v>2.0711974110032363E-2</v>
      </c>
      <c r="Y43">
        <v>-3.6363636363636362E-2</v>
      </c>
      <c r="Z43">
        <v>-2.9850746268656581E-2</v>
      </c>
      <c r="AA43">
        <v>3.3149171270718231E-2</v>
      </c>
      <c r="AB43">
        <v>-4.4257579110422662E-2</v>
      </c>
      <c r="AC43">
        <v>-6.0439560439560315E-2</v>
      </c>
      <c r="AD43">
        <v>-5.4298642533936653E-2</v>
      </c>
      <c r="AE43">
        <v>1.8581604211830288E-3</v>
      </c>
      <c r="AH43" s="2" t="s">
        <v>138</v>
      </c>
      <c r="AI43" s="25">
        <f>SUM(AI42:BL42)</f>
        <v>0.99999999971477671</v>
      </c>
    </row>
    <row r="44" spans="1:68" x14ac:dyDescent="0.25">
      <c r="A44" s="7">
        <v>43039</v>
      </c>
      <c r="B44">
        <v>1.5539858728557013E-2</v>
      </c>
      <c r="C44">
        <v>-1.7716535433070866E-2</v>
      </c>
      <c r="D44">
        <v>-5.8637083993660855E-2</v>
      </c>
      <c r="E44">
        <v>4.2594178082191778E-2</v>
      </c>
      <c r="F44">
        <v>-8.4507042253521125E-2</v>
      </c>
      <c r="G44">
        <v>-9.0909090909090912E-2</v>
      </c>
      <c r="H44">
        <v>5.0335570469798654E-2</v>
      </c>
      <c r="I44">
        <v>2.6923076923076925E-2</v>
      </c>
      <c r="J44">
        <v>0</v>
      </c>
      <c r="K44">
        <v>-2.6627218934911243E-2</v>
      </c>
      <c r="L44">
        <v>-0.02</v>
      </c>
      <c r="M44">
        <v>5.185185185185185E-2</v>
      </c>
      <c r="N44">
        <v>-6.4448669201520911E-2</v>
      </c>
      <c r="O44">
        <v>8.5205267234701787E-2</v>
      </c>
      <c r="P44">
        <v>3.6610169491525422E-2</v>
      </c>
      <c r="Q44">
        <v>0.11627906976744186</v>
      </c>
      <c r="R44">
        <v>2.722772277227737E-2</v>
      </c>
      <c r="S44">
        <v>2.1595162683558884E-2</v>
      </c>
      <c r="T44">
        <v>0.10169491525423729</v>
      </c>
      <c r="U44">
        <v>2.1008403361344657E-2</v>
      </c>
      <c r="V44">
        <v>4.2105263157894736E-2</v>
      </c>
      <c r="W44">
        <v>4.9886822599973416E-2</v>
      </c>
      <c r="X44">
        <v>-3.8046924540266328E-3</v>
      </c>
      <c r="Y44">
        <v>1.078167115902965E-2</v>
      </c>
      <c r="Z44">
        <v>2.0512820512820513E-2</v>
      </c>
      <c r="AA44">
        <v>-3.2085561497326207E-2</v>
      </c>
      <c r="AB44">
        <v>-1.1345218800648298E-2</v>
      </c>
      <c r="AC44">
        <v>-2.5730994152046913E-2</v>
      </c>
      <c r="AD44">
        <v>3.3492822966507178E-2</v>
      </c>
      <c r="AE44">
        <v>-1.9165378670788255E-2</v>
      </c>
    </row>
    <row r="45" spans="1:68" x14ac:dyDescent="0.25">
      <c r="A45" s="7">
        <v>43069</v>
      </c>
      <c r="B45">
        <v>-5.0675675675675678E-2</v>
      </c>
      <c r="C45">
        <v>1.2024048096192385E-2</v>
      </c>
      <c r="D45">
        <v>-7.0707070707070704E-2</v>
      </c>
      <c r="E45">
        <v>-3.7363990966947237E-2</v>
      </c>
      <c r="F45">
        <v>3.8461538461538464E-3</v>
      </c>
      <c r="G45">
        <v>-0.14705882352941177</v>
      </c>
      <c r="H45">
        <v>6.7092651757188496E-2</v>
      </c>
      <c r="I45">
        <v>0</v>
      </c>
      <c r="J45">
        <v>-2.9411764705882353E-2</v>
      </c>
      <c r="K45">
        <v>-8.8145896656534953E-2</v>
      </c>
      <c r="L45">
        <v>-2.4009603841536477E-2</v>
      </c>
      <c r="M45">
        <v>-2.1126760563380281E-2</v>
      </c>
      <c r="N45">
        <v>-9.0225563909774431E-2</v>
      </c>
      <c r="O45">
        <v>-9.3504639543183443E-2</v>
      </c>
      <c r="P45">
        <v>3.9241334205362983E-3</v>
      </c>
      <c r="Q45">
        <v>-5.3571428571428568E-2</v>
      </c>
      <c r="R45">
        <v>-2.8915662650602542E-2</v>
      </c>
      <c r="S45">
        <v>-1.3246899661781159E-2</v>
      </c>
      <c r="T45">
        <v>-0.12</v>
      </c>
      <c r="U45">
        <v>-4.5267489711934387E-2</v>
      </c>
      <c r="V45">
        <v>-1.3468013468013467E-2</v>
      </c>
      <c r="W45">
        <v>-1.6656098076516823E-3</v>
      </c>
      <c r="X45">
        <v>-5.6015276893698285E-2</v>
      </c>
      <c r="Y45">
        <v>-1.6E-2</v>
      </c>
      <c r="Z45">
        <v>-2.0100502512562814E-2</v>
      </c>
      <c r="AA45">
        <v>7.18232044198895E-2</v>
      </c>
      <c r="AB45">
        <v>-2.4824355971896955E-2</v>
      </c>
      <c r="AC45">
        <v>-1.5606242496998936E-2</v>
      </c>
      <c r="AD45">
        <v>3.7037037037037167E-2</v>
      </c>
      <c r="AE45">
        <v>-3.4037188780334071E-2</v>
      </c>
      <c r="AH45" s="138" t="s">
        <v>139</v>
      </c>
      <c r="AI45" s="138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x14ac:dyDescent="0.25">
      <c r="A46" s="7">
        <v>43098</v>
      </c>
      <c r="B46">
        <v>7.2011722838601633E-2</v>
      </c>
      <c r="C46">
        <v>-9.9009900990099011E-3</v>
      </c>
      <c r="D46">
        <v>3.8043478260869568E-2</v>
      </c>
      <c r="E46">
        <v>7.0164214118148854E-2</v>
      </c>
      <c r="F46">
        <v>4.2145593869731802E-2</v>
      </c>
      <c r="G46">
        <v>-5.5172413793103448E-2</v>
      </c>
      <c r="H46">
        <v>1.1976047904191617E-2</v>
      </c>
      <c r="I46">
        <v>2.247191011235955E-2</v>
      </c>
      <c r="J46">
        <v>3.0303030303030304E-2</v>
      </c>
      <c r="K46">
        <v>3.3333333333333335E-3</v>
      </c>
      <c r="L46">
        <v>-1.107011070110729E-2</v>
      </c>
      <c r="M46">
        <v>3.5971223021582736E-3</v>
      </c>
      <c r="N46">
        <v>1.0721465266919812E-2</v>
      </c>
      <c r="O46">
        <v>7.7952755905511817E-2</v>
      </c>
      <c r="P46">
        <v>2.4755700325732898E-2</v>
      </c>
      <c r="Q46">
        <v>0</v>
      </c>
      <c r="R46">
        <v>0.11662531017369727</v>
      </c>
      <c r="S46">
        <v>0.12596401028277635</v>
      </c>
      <c r="T46">
        <v>-1.048951048951049E-2</v>
      </c>
      <c r="U46">
        <v>4.3103448275862197E-2</v>
      </c>
      <c r="V46">
        <v>2.0477815699658702E-2</v>
      </c>
      <c r="W46">
        <v>4.4368976439302918E-2</v>
      </c>
      <c r="X46">
        <v>4.720161834120027E-3</v>
      </c>
      <c r="Y46">
        <v>5.6910569105691054E-2</v>
      </c>
      <c r="Z46">
        <v>6.1538461538461396E-2</v>
      </c>
      <c r="AA46">
        <v>7.7319587628865982E-2</v>
      </c>
      <c r="AB46">
        <v>-9.3659942363112387E-3</v>
      </c>
      <c r="AC46">
        <v>1.0975609756097562E-2</v>
      </c>
      <c r="AD46">
        <v>4.9107142857142724E-2</v>
      </c>
      <c r="AE46">
        <v>0.12104404567699836</v>
      </c>
      <c r="AH46" s="3" t="s">
        <v>86</v>
      </c>
      <c r="AI46" cm="1">
        <f t="array" ref="AI46">MMULT(AI2:BL2,TRANSPOSE(AI42:BL42))</f>
        <v>5.4975700363604275E-4</v>
      </c>
      <c r="AL46" t="s">
        <v>140</v>
      </c>
    </row>
    <row r="47" spans="1:68" x14ac:dyDescent="0.25">
      <c r="A47" s="7">
        <v>43131</v>
      </c>
      <c r="B47">
        <v>-4.5694200351493852E-2</v>
      </c>
      <c r="C47">
        <v>1.4E-2</v>
      </c>
      <c r="D47">
        <v>3.6649214659685861E-2</v>
      </c>
      <c r="E47">
        <v>-3.9657233957752093E-2</v>
      </c>
      <c r="F47">
        <v>-6.2500000000000111E-2</v>
      </c>
      <c r="G47">
        <v>-2.9197080291970802E-2</v>
      </c>
      <c r="H47">
        <v>2.6627218934911243E-2</v>
      </c>
      <c r="I47">
        <v>-7.326007326007326E-3</v>
      </c>
      <c r="J47">
        <v>2.9411764705882353E-2</v>
      </c>
      <c r="K47">
        <v>-4.3189368770764118E-2</v>
      </c>
      <c r="L47">
        <v>-7.9601990049751117E-2</v>
      </c>
      <c r="M47">
        <v>3.5842293906810034E-2</v>
      </c>
      <c r="N47">
        <v>0.12530386740331492</v>
      </c>
      <c r="O47">
        <v>-8.6194302410518633E-2</v>
      </c>
      <c r="P47">
        <v>6.3572790845518119E-4</v>
      </c>
      <c r="Q47">
        <v>-6.6037735849056603E-2</v>
      </c>
      <c r="R47">
        <v>-0.02</v>
      </c>
      <c r="S47">
        <v>-5.0735667174023336E-3</v>
      </c>
      <c r="T47">
        <v>2.8268551236749116E-2</v>
      </c>
      <c r="U47">
        <v>4.1322314049586778E-2</v>
      </c>
      <c r="V47">
        <v>5.6856187290969896E-2</v>
      </c>
      <c r="W47">
        <v>2.9152509386376571E-3</v>
      </c>
      <c r="X47">
        <v>7.2483221476510068E-2</v>
      </c>
      <c r="Y47">
        <v>5.1282051282051135E-2</v>
      </c>
      <c r="Z47">
        <v>-7.7294685990338036E-2</v>
      </c>
      <c r="AA47">
        <v>0</v>
      </c>
      <c r="AB47">
        <v>-3.0303030303030304E-2</v>
      </c>
      <c r="AC47">
        <v>-0.10977080820265368</v>
      </c>
      <c r="AD47">
        <v>-4.2553191489361701E-2</v>
      </c>
      <c r="AE47">
        <v>-2.9685681024446898E-2</v>
      </c>
      <c r="AH47" s="3" t="s">
        <v>141</v>
      </c>
      <c r="AI47" cm="1">
        <f t="array" ref="AI47">MMULT(AI42:BL42,MMULT(AI10:BL39,TRANSPOSE(AI42:BL42)))</f>
        <v>6.7932645039827755E-4</v>
      </c>
      <c r="AL47" t="s">
        <v>142</v>
      </c>
    </row>
    <row r="48" spans="1:68" x14ac:dyDescent="0.25">
      <c r="A48" s="7">
        <v>43159</v>
      </c>
      <c r="B48">
        <v>-2.2917945569879271E-2</v>
      </c>
      <c r="C48">
        <v>-1.3806706114398421E-2</v>
      </c>
      <c r="D48">
        <v>-2.5252525252525252E-2</v>
      </c>
      <c r="E48">
        <v>-0.10852874040257315</v>
      </c>
      <c r="F48">
        <v>-5.8823529411764601E-2</v>
      </c>
      <c r="G48">
        <v>7.5187969924812026E-2</v>
      </c>
      <c r="H48">
        <v>3.1700288184438041E-2</v>
      </c>
      <c r="I48">
        <v>-2.9520295202952029E-2</v>
      </c>
      <c r="J48">
        <v>-1.4285714285714285E-2</v>
      </c>
      <c r="K48">
        <v>-1.7361111111111112E-2</v>
      </c>
      <c r="L48">
        <v>-8.1081081081081086E-2</v>
      </c>
      <c r="M48">
        <v>-6.9204152249134954E-2</v>
      </c>
      <c r="N48">
        <v>-4.6347211311861744E-2</v>
      </c>
      <c r="O48">
        <v>3.9568345323741004E-2</v>
      </c>
      <c r="P48">
        <v>-4.0025412960609914E-2</v>
      </c>
      <c r="Q48">
        <v>-2.3569023569023569E-2</v>
      </c>
      <c r="R48">
        <v>-2.9478458049886622E-2</v>
      </c>
      <c r="S48">
        <v>1.0198878123406426E-3</v>
      </c>
      <c r="T48">
        <v>-3.7800687285223365E-2</v>
      </c>
      <c r="U48">
        <v>2.7777777777777776E-2</v>
      </c>
      <c r="V48">
        <v>-7.2784810126582278E-2</v>
      </c>
      <c r="W48">
        <v>-6.2024717711125249E-2</v>
      </c>
      <c r="X48">
        <v>0</v>
      </c>
      <c r="Y48">
        <v>-1.0975609756097423E-2</v>
      </c>
      <c r="Z48">
        <v>-2.6178010471204188E-2</v>
      </c>
      <c r="AA48">
        <v>4.7846889952153108E-3</v>
      </c>
      <c r="AB48">
        <v>-6.6499999999999893E-2</v>
      </c>
      <c r="AC48">
        <v>-9.7560975609756101E-2</v>
      </c>
      <c r="AD48">
        <v>-9.3333333333333338E-2</v>
      </c>
      <c r="AE48">
        <v>5.9988002399506452E-4</v>
      </c>
      <c r="AH48" s="3" t="s">
        <v>76</v>
      </c>
      <c r="AI48">
        <f>SQRT(AI47)</f>
        <v>2.6063891697102288E-2</v>
      </c>
    </row>
    <row r="49" spans="1:68" x14ac:dyDescent="0.25">
      <c r="A49" s="7">
        <v>43189</v>
      </c>
      <c r="B49">
        <v>2.5340314136125655E-2</v>
      </c>
      <c r="C49">
        <v>-1.9999999999999886E-2</v>
      </c>
      <c r="D49">
        <v>3.4542314335060447E-3</v>
      </c>
      <c r="E49">
        <v>-3.840782122905028E-2</v>
      </c>
      <c r="F49">
        <v>-5.4166666666666669E-2</v>
      </c>
      <c r="G49">
        <v>-6.993006993006993E-3</v>
      </c>
      <c r="H49">
        <v>-0.18156424581005587</v>
      </c>
      <c r="I49">
        <v>-1.9011406844106463E-2</v>
      </c>
      <c r="J49">
        <v>-5.7971014492753624E-2</v>
      </c>
      <c r="K49">
        <v>-8.8339222614840993E-2</v>
      </c>
      <c r="L49">
        <v>8.38235294117647E-2</v>
      </c>
      <c r="M49">
        <v>-3.3457249070631967E-2</v>
      </c>
      <c r="N49">
        <v>-1.9975288303130147E-2</v>
      </c>
      <c r="O49">
        <v>-2.7297193387158785E-2</v>
      </c>
      <c r="P49">
        <v>-2.7796161482461945E-2</v>
      </c>
      <c r="Q49">
        <v>-6.2068965517241378E-2</v>
      </c>
      <c r="R49">
        <v>1.6355140186915754E-2</v>
      </c>
      <c r="S49">
        <v>-8.0234335201222612E-2</v>
      </c>
      <c r="T49">
        <v>3.9285714285714285E-2</v>
      </c>
      <c r="U49">
        <v>-7.7220077220077218E-2</v>
      </c>
      <c r="V49">
        <v>-7.3378839590443681E-2</v>
      </c>
      <c r="W49">
        <v>-2.5662576343363209E-2</v>
      </c>
      <c r="X49">
        <v>-5.2565707133917394E-2</v>
      </c>
      <c r="Y49">
        <v>-0.12083847102342787</v>
      </c>
      <c r="Z49">
        <v>-5.3763440860215058E-3</v>
      </c>
      <c r="AA49">
        <v>-1.9047619047619049E-2</v>
      </c>
      <c r="AB49">
        <v>5.9185859667916195E-2</v>
      </c>
      <c r="AC49">
        <v>7.3573573573573567E-2</v>
      </c>
      <c r="AD49">
        <v>-4.9019607843137254E-2</v>
      </c>
      <c r="AE49">
        <v>-4.7062350119904076E-2</v>
      </c>
      <c r="AH49" s="3" t="s">
        <v>143</v>
      </c>
      <c r="AI49" s="6">
        <f>(1+0.4%)^(1/12)-1</f>
        <v>3.3272377940973819E-4</v>
      </c>
    </row>
    <row r="50" spans="1:68" x14ac:dyDescent="0.25">
      <c r="A50" s="7">
        <v>43220</v>
      </c>
      <c r="B50">
        <v>4.2279411764705885E-2</v>
      </c>
      <c r="C50">
        <v>6.7346938775510082E-2</v>
      </c>
      <c r="D50">
        <v>5.163511187607573E-2</v>
      </c>
      <c r="E50">
        <v>-3.195352214960058E-2</v>
      </c>
      <c r="F50">
        <v>9.6916299559471494E-2</v>
      </c>
      <c r="G50">
        <v>8.4507042253521125E-2</v>
      </c>
      <c r="H50">
        <v>3.7542662116040959E-2</v>
      </c>
      <c r="I50">
        <v>4.6511627906976744E-2</v>
      </c>
      <c r="J50">
        <v>0</v>
      </c>
      <c r="K50">
        <v>6.589147286821706E-2</v>
      </c>
      <c r="L50">
        <v>5.1560379918588875E-2</v>
      </c>
      <c r="M50">
        <v>4.6153846153846156E-2</v>
      </c>
      <c r="N50">
        <v>0.10443370455978147</v>
      </c>
      <c r="O50">
        <v>7.3122529644268769E-2</v>
      </c>
      <c r="P50">
        <v>5.3778080326752895E-2</v>
      </c>
      <c r="Q50">
        <v>0.12867647058823528</v>
      </c>
      <c r="R50">
        <v>4.8275862068965524E-2</v>
      </c>
      <c r="S50">
        <v>9.2772085294932152E-2</v>
      </c>
      <c r="T50">
        <v>-2.7491408934707903E-2</v>
      </c>
      <c r="U50">
        <v>0.29288702928870292</v>
      </c>
      <c r="V50">
        <v>3.3149171270718231E-2</v>
      </c>
      <c r="W50">
        <v>0.12571608045758395</v>
      </c>
      <c r="X50">
        <v>5.5482166446499337E-2</v>
      </c>
      <c r="Y50">
        <v>7.5736325385694248E-2</v>
      </c>
      <c r="Z50">
        <v>3.783783783783784E-2</v>
      </c>
      <c r="AA50">
        <v>0.14563106796116504</v>
      </c>
      <c r="AB50">
        <v>3.0847029077117807E-2</v>
      </c>
      <c r="AC50">
        <v>3.9160839160839164E-2</v>
      </c>
      <c r="AD50">
        <v>9.2783505154639179E-2</v>
      </c>
      <c r="AE50">
        <v>0.15696759987417427</v>
      </c>
      <c r="AH50" s="3" t="s">
        <v>115</v>
      </c>
      <c r="AI50">
        <f>(AI46-AI49)/AI48</f>
        <v>8.3269692319368309E-3</v>
      </c>
    </row>
    <row r="51" spans="1:68" x14ac:dyDescent="0.25">
      <c r="A51" s="7">
        <v>43251</v>
      </c>
      <c r="B51">
        <v>7.1134626690182251E-2</v>
      </c>
      <c r="C51">
        <v>-3.4416826003824091E-2</v>
      </c>
      <c r="D51">
        <v>4.5826513911620292E-2</v>
      </c>
      <c r="E51">
        <v>-3.2508127031757941E-2</v>
      </c>
      <c r="F51">
        <v>-0.17670682730923715</v>
      </c>
      <c r="G51">
        <v>-5.1948051948051951E-2</v>
      </c>
      <c r="H51">
        <v>3.2894736842105261E-3</v>
      </c>
      <c r="I51">
        <v>0</v>
      </c>
      <c r="J51">
        <v>-3.0769230769230771E-2</v>
      </c>
      <c r="K51">
        <v>-1.090909090909091E-2</v>
      </c>
      <c r="L51">
        <v>-1.1612903225806452E-2</v>
      </c>
      <c r="M51">
        <v>1.4705882352941176E-2</v>
      </c>
      <c r="N51">
        <v>0.1035007610350076</v>
      </c>
      <c r="O51">
        <v>4.3093922651933701E-2</v>
      </c>
      <c r="P51">
        <v>-3.4237726098191215E-2</v>
      </c>
      <c r="Q51">
        <v>0.11726384364820847</v>
      </c>
      <c r="R51">
        <v>7.6754385964912408E-2</v>
      </c>
      <c r="S51">
        <v>7.4505828687278258E-2</v>
      </c>
      <c r="T51">
        <v>-2.1201413427561839E-2</v>
      </c>
      <c r="U51">
        <v>2.9126213592233011E-2</v>
      </c>
      <c r="V51">
        <v>-1.9607843137254902E-2</v>
      </c>
      <c r="W51">
        <v>2.3326364765242958E-2</v>
      </c>
      <c r="X51">
        <v>0.10137672090112655</v>
      </c>
      <c r="Y51">
        <v>-1.5645371577574969E-2</v>
      </c>
      <c r="Z51">
        <v>-1.0416666666666666E-2</v>
      </c>
      <c r="AA51">
        <v>3.8135593220339103E-2</v>
      </c>
      <c r="AB51">
        <v>1.6924208977188996E-2</v>
      </c>
      <c r="AC51">
        <v>4.4414535666218037E-2</v>
      </c>
      <c r="AD51">
        <v>-9.4339622641509441E-2</v>
      </c>
      <c r="AE51">
        <v>-1.5497553017944535E-2</v>
      </c>
      <c r="AH51" s="3"/>
    </row>
    <row r="52" spans="1:68" ht="15.75" thickBot="1" x14ac:dyDescent="0.3">
      <c r="A52" s="7">
        <v>43280</v>
      </c>
      <c r="B52">
        <v>-3.8968166849615807E-2</v>
      </c>
      <c r="C52">
        <v>-1.3861386138613749E-2</v>
      </c>
      <c r="D52">
        <v>1.2519561815336464E-2</v>
      </c>
      <c r="E52">
        <v>-1.0080124063065509E-2</v>
      </c>
      <c r="F52">
        <v>6.3414634146341756E-2</v>
      </c>
      <c r="G52">
        <v>8.2191780821917804E-2</v>
      </c>
      <c r="H52">
        <v>-2.6229508196721311E-2</v>
      </c>
      <c r="I52">
        <v>-1.4814814814814815E-2</v>
      </c>
      <c r="J52">
        <v>0</v>
      </c>
      <c r="K52">
        <v>3.6764705882352942E-2</v>
      </c>
      <c r="L52">
        <v>6.5274151436031328E-3</v>
      </c>
      <c r="M52">
        <v>-6.8840579710144928E-2</v>
      </c>
      <c r="N52">
        <v>4.3103448275862072E-2</v>
      </c>
      <c r="O52">
        <v>-0.10557909604519775</v>
      </c>
      <c r="P52">
        <v>-4.2140468227424746E-2</v>
      </c>
      <c r="Q52">
        <v>2.3323615160349854E-2</v>
      </c>
      <c r="R52">
        <v>8.1466395112016296E-2</v>
      </c>
      <c r="S52">
        <v>-9.1981132075471695E-3</v>
      </c>
      <c r="T52">
        <v>0.20216606498194944</v>
      </c>
      <c r="U52">
        <v>9.433962264150943E-3</v>
      </c>
      <c r="V52">
        <v>-2.3636363636363636E-2</v>
      </c>
      <c r="W52">
        <v>1.0978756739320824E-2</v>
      </c>
      <c r="X52">
        <v>-3.522727272727285E-2</v>
      </c>
      <c r="Y52">
        <v>-8.211920529801324E-2</v>
      </c>
      <c r="Z52">
        <v>-5.7894736842105263E-2</v>
      </c>
      <c r="AA52">
        <v>4.4897959183673349E-2</v>
      </c>
      <c r="AB52">
        <v>1.1095031355523395E-2</v>
      </c>
      <c r="AC52">
        <v>-1.6752577319587628E-2</v>
      </c>
      <c r="AD52">
        <v>-4.1666666666666664E-2</v>
      </c>
      <c r="AE52">
        <v>-6.0756697045015191E-2</v>
      </c>
    </row>
    <row r="53" spans="1:68" ht="15.75" thickBot="1" x14ac:dyDescent="0.3">
      <c r="A53" s="7">
        <v>43312</v>
      </c>
      <c r="B53">
        <v>0.11650485436893204</v>
      </c>
      <c r="C53">
        <v>-8.0321285140562242E-3</v>
      </c>
      <c r="D53">
        <v>9.2735703245749607E-3</v>
      </c>
      <c r="E53">
        <v>9.686684073107063E-2</v>
      </c>
      <c r="F53">
        <v>7.3394495412843902E-2</v>
      </c>
      <c r="G53">
        <v>-5.6962025316455694E-2</v>
      </c>
      <c r="H53">
        <v>0</v>
      </c>
      <c r="I53">
        <v>-1.1278195488721804E-2</v>
      </c>
      <c r="J53">
        <v>-1.5873015873015872E-2</v>
      </c>
      <c r="K53">
        <v>4.6099290780141841E-2</v>
      </c>
      <c r="L53">
        <v>-2.9831387808041506E-2</v>
      </c>
      <c r="M53">
        <v>0</v>
      </c>
      <c r="N53">
        <v>-1.884297520661157E-2</v>
      </c>
      <c r="O53">
        <v>-2.0134228187919462E-2</v>
      </c>
      <c r="P53">
        <v>4.0502793296089384E-2</v>
      </c>
      <c r="Q53">
        <v>-3.4188034188034191E-2</v>
      </c>
      <c r="R53">
        <v>-8.2862523540489647E-2</v>
      </c>
      <c r="S53">
        <v>-1.1901928112354201E-3</v>
      </c>
      <c r="T53">
        <v>0</v>
      </c>
      <c r="U53">
        <v>1.8691588785046728E-2</v>
      </c>
      <c r="V53">
        <v>-1.4897579143389199E-2</v>
      </c>
      <c r="W53">
        <v>-5.9178565052741784E-3</v>
      </c>
      <c r="X53">
        <v>-4.9469964664310952E-2</v>
      </c>
      <c r="Y53">
        <v>-7.215007215007215E-3</v>
      </c>
      <c r="Z53">
        <v>-2.23463687150838E-2</v>
      </c>
      <c r="AA53">
        <v>1.5625E-2</v>
      </c>
      <c r="AB53">
        <v>3.8883587786259541E-2</v>
      </c>
      <c r="AC53">
        <v>-5.7667103538663174E-2</v>
      </c>
      <c r="AD53">
        <v>1.0869565217391304E-2</v>
      </c>
      <c r="AE53">
        <v>-1.1173184357541766E-2</v>
      </c>
      <c r="AG53" s="102"/>
      <c r="AH53" s="103" t="s">
        <v>76</v>
      </c>
      <c r="AI53" s="104" t="s">
        <v>144</v>
      </c>
      <c r="AJ53" s="26" t="s">
        <v>115</v>
      </c>
      <c r="AL53" s="41"/>
      <c r="AM53" s="133" t="s">
        <v>5</v>
      </c>
      <c r="AN53" s="133" t="s">
        <v>6</v>
      </c>
      <c r="AO53" s="133" t="s">
        <v>7</v>
      </c>
      <c r="AP53" s="133" t="s">
        <v>8</v>
      </c>
      <c r="AQ53" s="133" t="s">
        <v>9</v>
      </c>
      <c r="AR53" s="133" t="s">
        <v>10</v>
      </c>
      <c r="AS53" s="133" t="s">
        <v>11</v>
      </c>
      <c r="AT53" s="133" t="s">
        <v>12</v>
      </c>
      <c r="AU53" s="133" t="s">
        <v>13</v>
      </c>
      <c r="AV53" s="133" t="s">
        <v>14</v>
      </c>
      <c r="AW53" s="133" t="s">
        <v>15</v>
      </c>
      <c r="AX53" s="133" t="s">
        <v>16</v>
      </c>
      <c r="AY53" s="133" t="s">
        <v>17</v>
      </c>
      <c r="AZ53" s="133" t="s">
        <v>18</v>
      </c>
      <c r="BA53" s="133" t="s">
        <v>19</v>
      </c>
      <c r="BB53" s="133" t="s">
        <v>20</v>
      </c>
      <c r="BC53" s="133" t="s">
        <v>21</v>
      </c>
      <c r="BD53" s="133" t="s">
        <v>22</v>
      </c>
      <c r="BE53" s="133" t="s">
        <v>23</v>
      </c>
      <c r="BF53" s="133" t="s">
        <v>24</v>
      </c>
      <c r="BG53" s="133" t="s">
        <v>25</v>
      </c>
      <c r="BH53" s="133" t="s">
        <v>26</v>
      </c>
      <c r="BI53" s="133" t="s">
        <v>27</v>
      </c>
      <c r="BJ53" s="133" t="s">
        <v>28</v>
      </c>
      <c r="BK53" s="133" t="s">
        <v>29</v>
      </c>
      <c r="BL53" s="133" t="s">
        <v>30</v>
      </c>
      <c r="BM53" s="133" t="s">
        <v>31</v>
      </c>
      <c r="BN53" s="133" t="s">
        <v>32</v>
      </c>
      <c r="BO53" s="133" t="s">
        <v>33</v>
      </c>
      <c r="BP53" s="133" t="s">
        <v>34</v>
      </c>
    </row>
    <row r="54" spans="1:68" x14ac:dyDescent="0.25">
      <c r="A54" s="7">
        <v>43343</v>
      </c>
      <c r="B54">
        <v>-1.1935208866155157E-2</v>
      </c>
      <c r="C54">
        <v>-3.0364372469635741E-2</v>
      </c>
      <c r="D54">
        <v>-7.1975497702909647E-2</v>
      </c>
      <c r="E54">
        <v>-0.11425850987860034</v>
      </c>
      <c r="F54">
        <v>-7.2649572649572655E-2</v>
      </c>
      <c r="G54">
        <v>-4.0268456375838924E-2</v>
      </c>
      <c r="H54">
        <v>-8.0808080808080815E-2</v>
      </c>
      <c r="I54">
        <v>-3.4220532319391636E-2</v>
      </c>
      <c r="J54">
        <v>-4.8387096774193547E-2</v>
      </c>
      <c r="K54">
        <v>-2.3728813559322035E-2</v>
      </c>
      <c r="L54">
        <v>-5.3475935828877002E-3</v>
      </c>
      <c r="M54">
        <v>-5.8365758754863814E-2</v>
      </c>
      <c r="N54">
        <v>-7.3450134770889491E-2</v>
      </c>
      <c r="O54">
        <v>-1.9742143432715551E-2</v>
      </c>
      <c r="P54">
        <v>-3.8255033557046979E-2</v>
      </c>
      <c r="Q54">
        <v>-4.1297935103244837E-2</v>
      </c>
      <c r="R54">
        <v>1.0266940451745379E-2</v>
      </c>
      <c r="S54">
        <v>-0.12797902764537644</v>
      </c>
      <c r="T54">
        <v>1.5015015015015015E-2</v>
      </c>
      <c r="U54">
        <v>-9.1743119266055051E-3</v>
      </c>
      <c r="V54">
        <v>-1.1342155009451797E-2</v>
      </c>
      <c r="W54">
        <v>-4.2642130883830731E-2</v>
      </c>
      <c r="X54">
        <v>-1.2391573729863693E-3</v>
      </c>
      <c r="Y54">
        <v>-8.8662790697674423E-2</v>
      </c>
      <c r="Z54">
        <v>-4.5714285714285714E-2</v>
      </c>
      <c r="AA54">
        <v>-5.3846153846153849E-2</v>
      </c>
      <c r="AB54">
        <v>8.4959816303099879E-3</v>
      </c>
      <c r="AC54">
        <v>3.1988873435326845E-2</v>
      </c>
      <c r="AD54">
        <v>-0.11290322580645161</v>
      </c>
      <c r="AE54">
        <v>0.17424918227772807</v>
      </c>
      <c r="AG54" s="105" t="s">
        <v>145</v>
      </c>
      <c r="AH54" s="105">
        <v>2.6063891697102288E-2</v>
      </c>
      <c r="AI54" s="106">
        <v>5.4975700363604275E-4</v>
      </c>
      <c r="AJ54" s="112">
        <f>(AI54-AI49)/AH54</f>
        <v>8.3269692319368309E-3</v>
      </c>
      <c r="AL54" s="134" t="s">
        <v>145</v>
      </c>
      <c r="AM54" s="134">
        <v>6.3508050871396937E-2</v>
      </c>
      <c r="AN54" s="134">
        <v>6.1185498683401706E-5</v>
      </c>
      <c r="AO54" s="134">
        <v>1.2012964296555879E-3</v>
      </c>
      <c r="AP54" s="134">
        <v>0</v>
      </c>
      <c r="AQ54" s="134">
        <v>7.6091708644920472E-2</v>
      </c>
      <c r="AR54" s="134">
        <v>6.6751155848477253E-2</v>
      </c>
      <c r="AS54" s="134">
        <v>4.5658673372342112E-2</v>
      </c>
      <c r="AT54" s="134">
        <v>0</v>
      </c>
      <c r="AU54" s="134">
        <v>7.9148003177071755E-2</v>
      </c>
      <c r="AV54" s="134">
        <v>0</v>
      </c>
      <c r="AW54" s="134">
        <v>5.3309878476192889E-2</v>
      </c>
      <c r="AX54" s="134">
        <v>7.9219832278094135E-2</v>
      </c>
      <c r="AY54" s="134">
        <v>0</v>
      </c>
      <c r="AZ54" s="134">
        <v>0</v>
      </c>
      <c r="BA54" s="134">
        <v>0</v>
      </c>
      <c r="BB54" s="134">
        <v>3.233899810074943E-2</v>
      </c>
      <c r="BC54" s="134">
        <v>1.9658415140714806E-3</v>
      </c>
      <c r="BD54" s="134">
        <v>2.8643840616147921E-2</v>
      </c>
      <c r="BE54" s="134">
        <v>0</v>
      </c>
      <c r="BF54" s="134">
        <v>0</v>
      </c>
      <c r="BG54" s="134">
        <v>0</v>
      </c>
      <c r="BH54" s="134">
        <v>0.10392726679430545</v>
      </c>
      <c r="BI54" s="134">
        <v>0.147320544812967</v>
      </c>
      <c r="BJ54" s="134">
        <v>0</v>
      </c>
      <c r="BK54" s="134">
        <v>0</v>
      </c>
      <c r="BL54" s="134">
        <v>9.3395056200536999E-4</v>
      </c>
      <c r="BM54" s="134">
        <v>0.13251827442728875</v>
      </c>
      <c r="BN54" s="134">
        <v>3.6576649322553272E-2</v>
      </c>
      <c r="BO54" s="134">
        <v>0</v>
      </c>
      <c r="BP54" s="134">
        <v>5.0824849842340071E-2</v>
      </c>
    </row>
    <row r="55" spans="1:68" ht="15.75" thickBot="1" x14ac:dyDescent="0.3">
      <c r="A55" s="7">
        <v>43371</v>
      </c>
      <c r="B55">
        <v>2.899050905953408E-2</v>
      </c>
      <c r="C55">
        <v>1.0438413361169102E-2</v>
      </c>
      <c r="D55">
        <v>3.9603960396039604E-2</v>
      </c>
      <c r="E55">
        <v>-3.6549314700349368E-2</v>
      </c>
      <c r="F55">
        <v>3.6866359447004608E-2</v>
      </c>
      <c r="G55">
        <v>8.3916083916083919E-2</v>
      </c>
      <c r="H55">
        <v>-5.4945054945054944E-2</v>
      </c>
      <c r="I55">
        <v>3.1496062992125984E-2</v>
      </c>
      <c r="J55">
        <v>0</v>
      </c>
      <c r="K55">
        <v>-4.1666666666666664E-2</v>
      </c>
      <c r="L55">
        <v>-2.2849462365591398E-2</v>
      </c>
      <c r="M55">
        <v>3.7190082644627982E-2</v>
      </c>
      <c r="N55">
        <v>-1.090909090909091E-3</v>
      </c>
      <c r="O55">
        <v>-2.7949034114262229E-2</v>
      </c>
      <c r="P55">
        <v>1.3956734124214934E-2</v>
      </c>
      <c r="Q55">
        <v>-2.1538461538461538E-2</v>
      </c>
      <c r="R55">
        <v>-4.2682926829268296E-2</v>
      </c>
      <c r="S55">
        <v>6.0399016124623957E-2</v>
      </c>
      <c r="T55">
        <v>-1.7751479289940829E-2</v>
      </c>
      <c r="U55">
        <v>-6.1728395061728392E-3</v>
      </c>
      <c r="V55">
        <v>5.7361376673040155E-3</v>
      </c>
      <c r="W55">
        <v>5.1314492342937494E-2</v>
      </c>
      <c r="X55">
        <v>-7.2580645161290328E-2</v>
      </c>
      <c r="Y55">
        <v>1.4354066985645933E-2</v>
      </c>
      <c r="Z55">
        <v>2.9940119760479042E-2</v>
      </c>
      <c r="AA55">
        <v>-2.8455284552845527E-2</v>
      </c>
      <c r="AB55">
        <v>-4.0072859744990891E-2</v>
      </c>
      <c r="AC55">
        <v>-5.1212938005390833E-2</v>
      </c>
      <c r="AD55">
        <v>0</v>
      </c>
      <c r="AE55">
        <v>2.6082552544948203E-2</v>
      </c>
      <c r="AG55" s="113" t="s">
        <v>146</v>
      </c>
      <c r="AH55" s="113">
        <v>3.8006665958051911E-2</v>
      </c>
      <c r="AI55" s="114">
        <v>1.7039566540677384E-2</v>
      </c>
      <c r="AJ55" s="115">
        <f>(AI55-AI49)/AH55</f>
        <v>0.43957664636269456</v>
      </c>
      <c r="AL55" s="52" t="s">
        <v>147</v>
      </c>
      <c r="AM55" s="52">
        <v>0</v>
      </c>
      <c r="AN55" s="52">
        <v>0</v>
      </c>
      <c r="AO55" s="52">
        <v>0</v>
      </c>
      <c r="AP55" s="52">
        <v>0</v>
      </c>
      <c r="AQ55" s="52">
        <v>0</v>
      </c>
      <c r="AR55" s="52">
        <v>0</v>
      </c>
      <c r="AS55" s="52">
        <v>0</v>
      </c>
      <c r="AT55" s="52">
        <v>0</v>
      </c>
      <c r="AU55" s="52">
        <v>0</v>
      </c>
      <c r="AV55" s="52">
        <v>0</v>
      </c>
      <c r="AW55" s="52">
        <v>0</v>
      </c>
      <c r="AX55" s="52">
        <v>0</v>
      </c>
      <c r="AY55" s="52">
        <v>0</v>
      </c>
      <c r="AZ55" s="52">
        <v>0</v>
      </c>
      <c r="BA55" s="52">
        <v>0</v>
      </c>
      <c r="BB55" s="52">
        <v>0.57151854582866968</v>
      </c>
      <c r="BC55" s="52">
        <v>7.5455815953761607E-2</v>
      </c>
      <c r="BD55" s="52">
        <v>2.1328985244498264E-2</v>
      </c>
      <c r="BE55" s="52">
        <v>0</v>
      </c>
      <c r="BF55" s="52">
        <v>0</v>
      </c>
      <c r="BG55" s="52">
        <v>0</v>
      </c>
      <c r="BH55" s="52">
        <v>0</v>
      </c>
      <c r="BI55" s="52">
        <v>0</v>
      </c>
      <c r="BJ55" s="52">
        <v>0</v>
      </c>
      <c r="BK55" s="52">
        <v>8.4087557599781274E-2</v>
      </c>
      <c r="BL55" s="52">
        <v>0</v>
      </c>
      <c r="BM55" s="52">
        <v>0.24760909537328896</v>
      </c>
      <c r="BN55" s="52">
        <v>0</v>
      </c>
      <c r="BO55" s="52">
        <v>0</v>
      </c>
      <c r="BP55" s="52">
        <v>0</v>
      </c>
    </row>
    <row r="56" spans="1:68" x14ac:dyDescent="0.25">
      <c r="A56" s="7">
        <v>43404</v>
      </c>
      <c r="B56">
        <v>4.5279221868187152E-3</v>
      </c>
      <c r="C56">
        <v>-0.12603305785123955</v>
      </c>
      <c r="D56">
        <v>-0.16507936507936508</v>
      </c>
      <c r="E56">
        <v>-5.3556485355648532E-2</v>
      </c>
      <c r="F56">
        <v>7.1111111111111111E-2</v>
      </c>
      <c r="G56">
        <v>-5.1612903225806452E-2</v>
      </c>
      <c r="H56">
        <v>-1.1627906976744297E-2</v>
      </c>
      <c r="I56">
        <v>-3.8167938931297711E-2</v>
      </c>
      <c r="J56">
        <v>-3.3898305084745881E-2</v>
      </c>
      <c r="K56">
        <v>2.5362318840579712E-2</v>
      </c>
      <c r="L56">
        <v>4.8143053645116916E-2</v>
      </c>
      <c r="M56">
        <v>-5.1792828685258856E-2</v>
      </c>
      <c r="N56">
        <v>-5.2784856206771022E-2</v>
      </c>
      <c r="O56">
        <v>-3.0021141649048625E-2</v>
      </c>
      <c r="P56">
        <v>-0.10736407432897453</v>
      </c>
      <c r="Q56">
        <v>-6.2893081761006293E-3</v>
      </c>
      <c r="R56">
        <v>-4.0339702760085049E-2</v>
      </c>
      <c r="S56">
        <v>-1.9845360824742152E-2</v>
      </c>
      <c r="T56">
        <v>-0.14457831325301204</v>
      </c>
      <c r="U56">
        <v>-3.4161490683229816E-2</v>
      </c>
      <c r="V56">
        <v>-0.13307984790874536</v>
      </c>
      <c r="W56">
        <v>-5.2013970616149638E-2</v>
      </c>
      <c r="X56">
        <v>-6.488294314381271E-2</v>
      </c>
      <c r="Y56">
        <v>-0.13679245283018868</v>
      </c>
      <c r="Z56">
        <v>-6.3953488372093026E-2</v>
      </c>
      <c r="AA56">
        <v>-0.10878661087866109</v>
      </c>
      <c r="AB56">
        <v>-1.6603415559772294E-2</v>
      </c>
      <c r="AC56">
        <v>3.2670454545454544E-2</v>
      </c>
      <c r="AD56">
        <v>-0.10303030303030303</v>
      </c>
      <c r="AE56">
        <v>-6.7127344521224305E-2</v>
      </c>
    </row>
    <row r="57" spans="1:68" x14ac:dyDescent="0.25">
      <c r="A57" s="7">
        <v>43434</v>
      </c>
      <c r="B57">
        <v>2.1202003338898164E-2</v>
      </c>
      <c r="C57">
        <v>-4.9645390070922245E-2</v>
      </c>
      <c r="D57">
        <v>-6.6539923954372623E-2</v>
      </c>
      <c r="E57">
        <v>-0.18950781019746538</v>
      </c>
      <c r="F57">
        <v>8.7136929460580909E-2</v>
      </c>
      <c r="G57">
        <v>-6.1224489795918366E-2</v>
      </c>
      <c r="H57">
        <v>-1.9607843137254794E-2</v>
      </c>
      <c r="I57">
        <v>-2.7777777777777665E-2</v>
      </c>
      <c r="J57">
        <v>-3.5087719298245369E-2</v>
      </c>
      <c r="K57">
        <v>-1.0600706713780919E-2</v>
      </c>
      <c r="L57">
        <v>5.2493438320209973E-3</v>
      </c>
      <c r="M57">
        <v>-7.9831932773109238E-2</v>
      </c>
      <c r="N57">
        <v>-5.8224442736356651E-2</v>
      </c>
      <c r="O57">
        <v>-0.17175239755884916</v>
      </c>
      <c r="P57">
        <v>-1.9275250578257519E-2</v>
      </c>
      <c r="Q57">
        <v>4.4303797468354431E-2</v>
      </c>
      <c r="R57">
        <v>-3.0973451327433506E-2</v>
      </c>
      <c r="S57">
        <v>-6.4159873783854737E-2</v>
      </c>
      <c r="T57">
        <v>1.0563380281690141E-2</v>
      </c>
      <c r="U57">
        <v>-1.9292604501607719E-2</v>
      </c>
      <c r="V57">
        <v>-5.7017543859649009E-2</v>
      </c>
      <c r="W57">
        <v>-5.0919270030315322E-2</v>
      </c>
      <c r="X57">
        <v>-5.7224606580829757E-3</v>
      </c>
      <c r="Y57">
        <v>0.10928961748633879</v>
      </c>
      <c r="Z57">
        <v>-0.16770186335403728</v>
      </c>
      <c r="AA57">
        <v>-7.5117370892018781E-2</v>
      </c>
      <c r="AB57">
        <v>2.3396044380125422E-2</v>
      </c>
      <c r="AC57">
        <v>4.5392022008253097E-2</v>
      </c>
      <c r="AD57">
        <v>0.14189189189189189</v>
      </c>
      <c r="AE57">
        <v>4.4973544973545096E-2</v>
      </c>
    </row>
    <row r="58" spans="1:68" x14ac:dyDescent="0.25">
      <c r="A58" s="7">
        <v>43465</v>
      </c>
      <c r="B58">
        <v>-3.9888834395945726E-2</v>
      </c>
      <c r="C58">
        <v>-7.7114427860696388E-2</v>
      </c>
      <c r="D58">
        <v>-6.5173116089613028E-2</v>
      </c>
      <c r="E58">
        <v>-9.0909090909090912E-2</v>
      </c>
      <c r="F58">
        <v>-9.1603053435114504E-2</v>
      </c>
      <c r="G58">
        <v>-2.1739130434782608E-2</v>
      </c>
      <c r="H58">
        <v>-0.17200000000000013</v>
      </c>
      <c r="I58">
        <v>-5.7142857142857252E-2</v>
      </c>
      <c r="J58">
        <v>-5.4545454545454668E-2</v>
      </c>
      <c r="K58">
        <v>-0.15714285714285714</v>
      </c>
      <c r="L58">
        <v>-8.3550913838120106E-2</v>
      </c>
      <c r="M58">
        <v>-4.566210045661971E-3</v>
      </c>
      <c r="N58">
        <v>-0.18567639257294438</v>
      </c>
      <c r="O58">
        <v>1.5789473684210527E-2</v>
      </c>
      <c r="P58">
        <v>-8.9622641509433956E-2</v>
      </c>
      <c r="Q58">
        <v>2.1212121212121213E-2</v>
      </c>
      <c r="R58">
        <v>-1.3698630136986301E-2</v>
      </c>
      <c r="S58">
        <v>4.8047204270862343E-2</v>
      </c>
      <c r="T58">
        <v>-2.0905923344947737E-2</v>
      </c>
      <c r="U58">
        <v>-0.13114754098360656</v>
      </c>
      <c r="V58">
        <v>-3.4883720930232426E-2</v>
      </c>
      <c r="W58">
        <v>-2.8388904360448029E-2</v>
      </c>
      <c r="X58">
        <v>-1.870503597122302E-2</v>
      </c>
      <c r="Y58">
        <v>0</v>
      </c>
      <c r="Z58">
        <v>1.4925373134328358E-2</v>
      </c>
      <c r="AA58">
        <v>-3.553299492385787E-2</v>
      </c>
      <c r="AB58">
        <v>-3.158142823473957E-2</v>
      </c>
      <c r="AC58">
        <v>-3.1578947368421054E-2</v>
      </c>
      <c r="AD58">
        <v>-9.4674556213017749E-2</v>
      </c>
      <c r="AE58">
        <v>-4.05063291139229E-3</v>
      </c>
    </row>
    <row r="59" spans="1:68" x14ac:dyDescent="0.25">
      <c r="A59" s="7">
        <v>43496</v>
      </c>
      <c r="B59">
        <v>-5.8062319087348886E-2</v>
      </c>
      <c r="C59">
        <v>0.10242587601078167</v>
      </c>
      <c r="D59">
        <v>0.11546840958605664</v>
      </c>
      <c r="E59">
        <v>7.4800000000000005E-2</v>
      </c>
      <c r="F59">
        <v>-2.5210084033613564E-2</v>
      </c>
      <c r="G59">
        <v>7.4074074074074077E-3</v>
      </c>
      <c r="H59">
        <v>7.7294685990338313E-2</v>
      </c>
      <c r="I59">
        <v>0.12121212121212122</v>
      </c>
      <c r="J59">
        <v>0.11538461538461525</v>
      </c>
      <c r="K59">
        <v>0.16949152542372881</v>
      </c>
      <c r="L59">
        <v>7.9772079772079771E-2</v>
      </c>
      <c r="M59">
        <v>0.11009174311926591</v>
      </c>
      <c r="N59">
        <v>0.21448258581809085</v>
      </c>
      <c r="O59">
        <v>0.23056994818652848</v>
      </c>
      <c r="P59">
        <v>5.9585492227979271E-2</v>
      </c>
      <c r="Q59">
        <v>0</v>
      </c>
      <c r="R59">
        <v>9.2592592592592587E-2</v>
      </c>
      <c r="S59">
        <v>0.12252010723860604</v>
      </c>
      <c r="T59">
        <v>6.4056939501779361E-2</v>
      </c>
      <c r="U59">
        <v>7.5471698113207544E-2</v>
      </c>
      <c r="V59">
        <v>6.9879518072289148E-2</v>
      </c>
      <c r="W59">
        <v>2.5852709475128851E-2</v>
      </c>
      <c r="X59">
        <v>5.865102639296188E-2</v>
      </c>
      <c r="Y59">
        <v>8.2101806239737278E-3</v>
      </c>
      <c r="Z59">
        <v>0.21323529411764705</v>
      </c>
      <c r="AA59">
        <v>0.1736842105263158</v>
      </c>
      <c r="AB59">
        <v>-3.0177658797761013E-2</v>
      </c>
      <c r="AC59">
        <v>0.12907608695652173</v>
      </c>
      <c r="AD59">
        <v>-9.1503267973856203E-2</v>
      </c>
      <c r="AE59">
        <v>6.736146415861706E-2</v>
      </c>
    </row>
    <row r="60" spans="1:68" x14ac:dyDescent="0.25">
      <c r="A60" s="7">
        <v>43524</v>
      </c>
      <c r="B60">
        <v>0.10972523499638467</v>
      </c>
      <c r="C60">
        <v>2.2004889975550123E-2</v>
      </c>
      <c r="D60">
        <v>-8.984375E-2</v>
      </c>
      <c r="E60">
        <v>2.6795682917752139E-2</v>
      </c>
      <c r="F60">
        <v>-7.32758620689654E-2</v>
      </c>
      <c r="G60">
        <v>-8.8235294117647065E-2</v>
      </c>
      <c r="H60">
        <v>8.520179372197309E-2</v>
      </c>
      <c r="I60">
        <v>8.4942084942084939E-2</v>
      </c>
      <c r="J60">
        <v>0.1034482758620691</v>
      </c>
      <c r="K60">
        <v>-5.434782608695652E-2</v>
      </c>
      <c r="L60">
        <v>2.7704485488126648E-2</v>
      </c>
      <c r="M60">
        <v>0.10330578512396695</v>
      </c>
      <c r="N60">
        <v>4.9721477202393234E-2</v>
      </c>
      <c r="O60">
        <v>2.4421052631578948E-2</v>
      </c>
      <c r="P60">
        <v>7.0089649551752245E-2</v>
      </c>
      <c r="Q60">
        <v>4.1543026706231452E-2</v>
      </c>
      <c r="R60">
        <v>2.1186440677966101E-2</v>
      </c>
      <c r="S60">
        <v>3.5586338667303562E-2</v>
      </c>
      <c r="T60">
        <v>8.0267558528428096E-2</v>
      </c>
      <c r="U60">
        <v>-0.19649122807017544</v>
      </c>
      <c r="V60">
        <v>4.7297297297297293E-2</v>
      </c>
      <c r="W60">
        <v>-5.8886033722942918E-3</v>
      </c>
      <c r="X60">
        <v>-9.0027700831024939E-3</v>
      </c>
      <c r="Y60">
        <v>-1.9543973941368076E-2</v>
      </c>
      <c r="Z60">
        <v>9.696969696969697E-2</v>
      </c>
      <c r="AA60">
        <v>1.345291479820615E-2</v>
      </c>
      <c r="AB60">
        <v>5.7716436637390211E-3</v>
      </c>
      <c r="AC60">
        <v>1.0830324909747292E-2</v>
      </c>
      <c r="AD60">
        <v>-3.5971223021582732E-2</v>
      </c>
      <c r="AE60">
        <v>-7.1445582281495596E-3</v>
      </c>
    </row>
    <row r="61" spans="1:68" x14ac:dyDescent="0.25">
      <c r="A61" s="7">
        <v>43553</v>
      </c>
      <c r="B61">
        <v>-6.5157191725036647E-4</v>
      </c>
      <c r="C61">
        <v>-2.6315789473684209E-2</v>
      </c>
      <c r="D61">
        <v>3.4334763948497854E-2</v>
      </c>
      <c r="E61">
        <v>0.15766582094961942</v>
      </c>
      <c r="F61">
        <v>3.7209302325581395E-2</v>
      </c>
      <c r="G61">
        <v>-8.0645161290322689E-2</v>
      </c>
      <c r="H61">
        <v>-2.8925619834710745E-2</v>
      </c>
      <c r="I61">
        <v>-2.1352313167259787E-2</v>
      </c>
      <c r="J61">
        <v>-3.125E-2</v>
      </c>
      <c r="K61">
        <v>2.2988505747126436E-2</v>
      </c>
      <c r="L61">
        <v>3.8510911424903724E-3</v>
      </c>
      <c r="M61">
        <v>-7.116104868913857E-2</v>
      </c>
      <c r="N61">
        <v>9.6698113207547176E-2</v>
      </c>
      <c r="O61">
        <v>-0.10809699958898479</v>
      </c>
      <c r="P61">
        <v>-3.2749428789032753E-2</v>
      </c>
      <c r="Q61">
        <v>5.6980056980056983E-3</v>
      </c>
      <c r="R61">
        <v>5.8091286307053826E-2</v>
      </c>
      <c r="S61">
        <v>2.8828413284132843E-2</v>
      </c>
      <c r="T61">
        <v>-5.2631578947368418E-2</v>
      </c>
      <c r="U61">
        <v>3.0567685589519649E-2</v>
      </c>
      <c r="V61">
        <v>-1.2903225806451734E-2</v>
      </c>
      <c r="W61">
        <v>2.6725944095252592E-2</v>
      </c>
      <c r="X61">
        <v>2.7952480782669461E-3</v>
      </c>
      <c r="Y61">
        <v>-1.8272425249169437E-2</v>
      </c>
      <c r="Z61">
        <v>-3.3149171270718231E-2</v>
      </c>
      <c r="AA61">
        <v>2.6548672566371685E-2</v>
      </c>
      <c r="AB61">
        <v>9.6556886227544908E-2</v>
      </c>
      <c r="AC61">
        <v>-3.0952380952380953E-2</v>
      </c>
      <c r="AD61">
        <v>4.4776119402985072E-2</v>
      </c>
      <c r="AE61">
        <v>4.6533940993043893E-2</v>
      </c>
    </row>
    <row r="62" spans="1:68" x14ac:dyDescent="0.25">
      <c r="A62" s="7">
        <v>43585</v>
      </c>
      <c r="B62">
        <v>-6.6666666666666666E-2</v>
      </c>
      <c r="C62">
        <v>4.1769041769041768E-2</v>
      </c>
      <c r="D62">
        <v>2.4896265560166091E-2</v>
      </c>
      <c r="E62">
        <v>-6.3869755792110211E-2</v>
      </c>
      <c r="F62">
        <v>2.6905829596412557E-2</v>
      </c>
      <c r="G62">
        <v>-7.0175438596491113E-2</v>
      </c>
      <c r="H62">
        <v>0.12340425531914893</v>
      </c>
      <c r="I62">
        <v>1.090909090909091E-2</v>
      </c>
      <c r="J62">
        <v>1.6129032258064516E-2</v>
      </c>
      <c r="K62">
        <v>2.247191011235955E-2</v>
      </c>
      <c r="L62">
        <v>-1.7902813299232736E-2</v>
      </c>
      <c r="M62">
        <v>-2.8225806451612902E-2</v>
      </c>
      <c r="N62">
        <v>3.3333333333333333E-2</v>
      </c>
      <c r="O62">
        <v>3.0414746543778803E-2</v>
      </c>
      <c r="P62">
        <v>0.12834645669291339</v>
      </c>
      <c r="Q62">
        <v>0.10481586402266289</v>
      </c>
      <c r="R62">
        <v>6.0784313725490313E-2</v>
      </c>
      <c r="S62">
        <v>8.9665994171710377E-4</v>
      </c>
      <c r="T62">
        <v>1.9607843137254902E-2</v>
      </c>
      <c r="U62">
        <v>-5.5084745762711863E-2</v>
      </c>
      <c r="V62">
        <v>0.17211328976034859</v>
      </c>
      <c r="W62">
        <v>1.5445616829252206E-2</v>
      </c>
      <c r="X62">
        <v>6.132404181184669E-2</v>
      </c>
      <c r="Y62">
        <v>0.18443316412859559</v>
      </c>
      <c r="Z62">
        <v>3.4285714285714287E-2</v>
      </c>
      <c r="AA62">
        <v>7.3275862068965775E-2</v>
      </c>
      <c r="AB62">
        <v>5.9613196814562001E-2</v>
      </c>
      <c r="AC62">
        <v>1.8427518427518289E-2</v>
      </c>
      <c r="AD62">
        <v>1.4285714285714285E-2</v>
      </c>
      <c r="AE62">
        <v>-0.12170524868209948</v>
      </c>
    </row>
    <row r="63" spans="1:68" x14ac:dyDescent="0.25">
      <c r="A63" s="7">
        <v>43616</v>
      </c>
      <c r="B63">
        <v>1.868669228082431E-2</v>
      </c>
      <c r="C63">
        <v>-5.6603773584905662E-2</v>
      </c>
      <c r="D63">
        <v>-8.5020242914979977E-2</v>
      </c>
      <c r="E63">
        <v>-7.6923076923076927E-2</v>
      </c>
      <c r="F63">
        <v>-0.15283842794759825</v>
      </c>
      <c r="G63">
        <v>-0.11320754716981132</v>
      </c>
      <c r="H63">
        <v>-0.18939393939393939</v>
      </c>
      <c r="I63">
        <v>-7.5539568345323743E-2</v>
      </c>
      <c r="J63">
        <v>-9.5238095238095358E-2</v>
      </c>
      <c r="K63">
        <v>-0.17582417582417584</v>
      </c>
      <c r="L63">
        <v>-5.078125E-2</v>
      </c>
      <c r="M63">
        <v>-0.1078838174273859</v>
      </c>
      <c r="N63">
        <v>-6.9372181755116198E-4</v>
      </c>
      <c r="O63">
        <v>-0.1203041144901609</v>
      </c>
      <c r="P63">
        <v>-9.0718771807397069E-2</v>
      </c>
      <c r="Q63">
        <v>-3.8461538461538464E-2</v>
      </c>
      <c r="R63">
        <v>7.0240295748613679E-2</v>
      </c>
      <c r="S63">
        <v>1.5901455767077268E-2</v>
      </c>
      <c r="T63">
        <v>-6.0897435897435896E-2</v>
      </c>
      <c r="U63">
        <v>-0.1031390134529148</v>
      </c>
      <c r="V63">
        <v>-7.8066914498141265E-2</v>
      </c>
      <c r="W63">
        <v>6.1104122077540292E-3</v>
      </c>
      <c r="X63">
        <v>-5.4497701904136574E-2</v>
      </c>
      <c r="Y63">
        <v>-1.8571428571428572E-2</v>
      </c>
      <c r="Z63">
        <v>-8.8397790055248615E-2</v>
      </c>
      <c r="AA63">
        <v>-9.2369477911646805E-2</v>
      </c>
      <c r="AB63">
        <v>3.8651492377066783E-2</v>
      </c>
      <c r="AC63">
        <v>-3.8600723763570433E-2</v>
      </c>
      <c r="AD63">
        <v>-9.154929577464789E-2</v>
      </c>
      <c r="AE63">
        <v>3.8100208768267224E-2</v>
      </c>
    </row>
    <row r="163" spans="1:61" x14ac:dyDescent="0.25">
      <c r="A163" t="s">
        <v>94</v>
      </c>
      <c r="B163">
        <v>6.9133857066121214E-3</v>
      </c>
      <c r="C163" t="s">
        <v>94</v>
      </c>
      <c r="D163">
        <v>-3.0555555315707464E-3</v>
      </c>
      <c r="E163" t="s">
        <v>94</v>
      </c>
      <c r="F163">
        <v>2.8343603486271681E-3</v>
      </c>
      <c r="G163" t="s">
        <v>94</v>
      </c>
      <c r="H163">
        <v>-2.2739680668510728E-3</v>
      </c>
      <c r="I163" t="s">
        <v>94</v>
      </c>
      <c r="J163">
        <v>-9.7129579695003649E-3</v>
      </c>
      <c r="K163" t="s">
        <v>94</v>
      </c>
      <c r="L163">
        <v>-1.8974404454918211E-2</v>
      </c>
      <c r="M163" t="s">
        <v>94</v>
      </c>
      <c r="N163">
        <v>-7.5728707511628244E-3</v>
      </c>
      <c r="O163" t="s">
        <v>94</v>
      </c>
      <c r="P163">
        <v>3.4540905718671963E-3</v>
      </c>
      <c r="Q163" t="s">
        <v>94</v>
      </c>
      <c r="R163">
        <v>-3.2130121353999286E-3</v>
      </c>
      <c r="S163" t="s">
        <v>94</v>
      </c>
      <c r="T163">
        <v>-8.2900574816989429E-3</v>
      </c>
      <c r="U163" t="s">
        <v>94</v>
      </c>
      <c r="V163">
        <v>-6.5529561372778124E-4</v>
      </c>
      <c r="W163" t="s">
        <v>94</v>
      </c>
      <c r="X163">
        <v>-5.0940245189254581E-3</v>
      </c>
      <c r="Y163" t="s">
        <v>94</v>
      </c>
      <c r="Z163">
        <v>1.4346626511145099E-3</v>
      </c>
      <c r="AA163" t="s">
        <v>94</v>
      </c>
      <c r="AB163">
        <v>1.1954709867188678E-2</v>
      </c>
      <c r="AC163" t="s">
        <v>94</v>
      </c>
      <c r="AD163">
        <v>3.6781958070046046E-3</v>
      </c>
      <c r="AE163" t="s">
        <v>94</v>
      </c>
      <c r="AG163">
        <v>2.0674251448697119E-2</v>
      </c>
    </row>
    <row r="164" spans="1:61" x14ac:dyDescent="0.25">
      <c r="A164" t="s">
        <v>148</v>
      </c>
      <c r="B164">
        <v>7.759825574893622E-3</v>
      </c>
      <c r="C164" t="s">
        <v>148</v>
      </c>
      <c r="D164">
        <v>6.4659073604837955E-3</v>
      </c>
      <c r="E164" t="s">
        <v>148</v>
      </c>
      <c r="F164">
        <v>7.6347382182472123E-3</v>
      </c>
      <c r="G164" t="s">
        <v>148</v>
      </c>
      <c r="H164">
        <v>8.4871269980608694E-3</v>
      </c>
      <c r="I164" t="s">
        <v>148</v>
      </c>
      <c r="J164">
        <v>8.4196890689144221E-3</v>
      </c>
      <c r="K164" t="s">
        <v>148</v>
      </c>
      <c r="L164">
        <v>8.2277880621438176E-3</v>
      </c>
      <c r="M164" t="s">
        <v>148</v>
      </c>
      <c r="N164">
        <v>8.9415655932091678E-3</v>
      </c>
      <c r="O164" t="s">
        <v>148</v>
      </c>
      <c r="P164">
        <v>7.2928999064809878E-3</v>
      </c>
      <c r="Q164" t="s">
        <v>148</v>
      </c>
      <c r="R164">
        <v>8.086772986704625E-3</v>
      </c>
      <c r="S164" t="s">
        <v>148</v>
      </c>
      <c r="T164">
        <v>9.0638206632345543E-3</v>
      </c>
      <c r="U164" t="s">
        <v>148</v>
      </c>
      <c r="V164">
        <v>6.6155907608489327E-3</v>
      </c>
      <c r="W164" t="s">
        <v>148</v>
      </c>
      <c r="X164">
        <v>9.5642189473002914E-3</v>
      </c>
      <c r="Y164" t="s">
        <v>148</v>
      </c>
      <c r="Z164">
        <v>1.1295474090370707E-2</v>
      </c>
      <c r="AA164" t="s">
        <v>148</v>
      </c>
      <c r="AB164">
        <v>1.0896290288761356E-2</v>
      </c>
      <c r="AC164" t="s">
        <v>148</v>
      </c>
      <c r="AD164">
        <v>7.1691996813882672E-3</v>
      </c>
      <c r="AE164" t="s">
        <v>148</v>
      </c>
      <c r="AG164">
        <v>6.5076664697629695E-3</v>
      </c>
      <c r="AL164" t="s">
        <v>94</v>
      </c>
      <c r="AM164">
        <v>1.1637349156291925E-3</v>
      </c>
      <c r="AN164" t="s">
        <v>94</v>
      </c>
      <c r="AO164">
        <v>-6.4298660041772404E-3</v>
      </c>
      <c r="AP164" t="s">
        <v>94</v>
      </c>
      <c r="AQ164">
        <v>3.7769228694904044E-3</v>
      </c>
      <c r="AR164" t="s">
        <v>94</v>
      </c>
      <c r="AS164">
        <v>2.290200504571337E-3</v>
      </c>
      <c r="AT164" t="s">
        <v>94</v>
      </c>
      <c r="AU164">
        <v>2.6237504650920454E-3</v>
      </c>
      <c r="AV164" t="s">
        <v>94</v>
      </c>
      <c r="AW164">
        <v>-6.0963953189914618E-3</v>
      </c>
      <c r="AX164" t="s">
        <v>94</v>
      </c>
      <c r="AY164">
        <v>1.0798687904903542E-2</v>
      </c>
      <c r="AZ164" t="s">
        <v>94</v>
      </c>
      <c r="BA164">
        <v>-1.7898346979057455E-3</v>
      </c>
      <c r="BB164" t="s">
        <v>94</v>
      </c>
      <c r="BC164">
        <v>1.1170405500948105E-2</v>
      </c>
      <c r="BD164" t="s">
        <v>94</v>
      </c>
      <c r="BE164">
        <v>1.1948476697053641E-4</v>
      </c>
      <c r="BF164" t="s">
        <v>94</v>
      </c>
      <c r="BG164">
        <v>-5.9952593353263259E-3</v>
      </c>
      <c r="BH164" t="s">
        <v>94</v>
      </c>
      <c r="BI164">
        <v>3.7362052368763413E-3</v>
      </c>
    </row>
    <row r="165" spans="1:61" x14ac:dyDescent="0.25">
      <c r="A165" t="s">
        <v>149</v>
      </c>
      <c r="B165">
        <v>5.5955859012001754E-3</v>
      </c>
      <c r="C165" t="s">
        <v>149</v>
      </c>
      <c r="D165">
        <v>-7.6948127241956094E-3</v>
      </c>
      <c r="E165" t="s">
        <v>149</v>
      </c>
      <c r="F165">
        <v>8.7896090825532614E-3</v>
      </c>
      <c r="G165" t="s">
        <v>149</v>
      </c>
      <c r="H165">
        <v>1.7550733403450855E-3</v>
      </c>
      <c r="I165" t="s">
        <v>149</v>
      </c>
      <c r="J165">
        <v>-1.0332587442393244E-2</v>
      </c>
      <c r="K165" t="s">
        <v>149</v>
      </c>
      <c r="L165">
        <v>-2.1599178951296944E-2</v>
      </c>
      <c r="M165" t="s">
        <v>149</v>
      </c>
      <c r="N165">
        <v>-1.6722408026755853E-3</v>
      </c>
      <c r="O165" t="s">
        <v>149</v>
      </c>
      <c r="P165">
        <v>0</v>
      </c>
      <c r="Q165" t="s">
        <v>149</v>
      </c>
      <c r="R165">
        <v>-1.2739370334307044E-2</v>
      </c>
      <c r="S165" t="s">
        <v>149</v>
      </c>
      <c r="T165">
        <v>-4.8043856455071412E-3</v>
      </c>
      <c r="U165" t="s">
        <v>149</v>
      </c>
      <c r="V165">
        <v>2.5117120425230295E-3</v>
      </c>
      <c r="W165" t="s">
        <v>149</v>
      </c>
      <c r="X165">
        <v>1.7985611510791368E-3</v>
      </c>
      <c r="Y165" t="s">
        <v>149</v>
      </c>
      <c r="Z165">
        <v>2.9741723015565226E-3</v>
      </c>
      <c r="AA165" t="s">
        <v>149</v>
      </c>
      <c r="AB165">
        <v>1.5900559258408029E-2</v>
      </c>
      <c r="AC165" t="s">
        <v>149</v>
      </c>
      <c r="AD165">
        <v>4.5779112543638143E-3</v>
      </c>
      <c r="AE165" t="s">
        <v>149</v>
      </c>
      <c r="AG165">
        <v>1.9009421950598421E-2</v>
      </c>
      <c r="AH165" t="s">
        <v>94</v>
      </c>
      <c r="AI165">
        <v>1.7853961324563614E-2</v>
      </c>
      <c r="AJ165" t="s">
        <v>94</v>
      </c>
      <c r="AK165">
        <v>9.5050890746889195E-3</v>
      </c>
      <c r="AL165" t="s">
        <v>148</v>
      </c>
      <c r="AM165">
        <v>9.9550548576372005E-3</v>
      </c>
      <c r="AN165" t="s">
        <v>148</v>
      </c>
      <c r="AO165">
        <v>9.542599288875955E-3</v>
      </c>
      <c r="AP165" t="s">
        <v>148</v>
      </c>
      <c r="AQ165">
        <v>7.783504395558867E-3</v>
      </c>
      <c r="AR165" t="s">
        <v>148</v>
      </c>
      <c r="AS165">
        <v>7.2151212008451831E-3</v>
      </c>
      <c r="AT165" t="s">
        <v>148</v>
      </c>
      <c r="AU165">
        <v>6.3450277596794362E-3</v>
      </c>
      <c r="AV165" t="s">
        <v>148</v>
      </c>
      <c r="AW165">
        <v>1.1787902590849199E-2</v>
      </c>
      <c r="AX165" t="s">
        <v>148</v>
      </c>
      <c r="AY165">
        <v>1.073501837237861E-2</v>
      </c>
      <c r="AZ165" t="s">
        <v>148</v>
      </c>
      <c r="BA165">
        <v>1.0263863341526567E-2</v>
      </c>
      <c r="BB165" t="s">
        <v>148</v>
      </c>
      <c r="BC165">
        <v>6.700488361282164E-3</v>
      </c>
      <c r="BD165" t="s">
        <v>148</v>
      </c>
      <c r="BE165">
        <v>7.176311226312417E-3</v>
      </c>
      <c r="BF165" t="s">
        <v>148</v>
      </c>
      <c r="BG165">
        <v>8.270477720167306E-3</v>
      </c>
      <c r="BH165" t="s">
        <v>148</v>
      </c>
      <c r="BI165">
        <v>8.3589643030401416E-3</v>
      </c>
    </row>
    <row r="166" spans="1:61" x14ac:dyDescent="0.25">
      <c r="A166" t="s">
        <v>150</v>
      </c>
      <c r="B166" t="e">
        <v>#N/A</v>
      </c>
      <c r="C166" t="s">
        <v>150</v>
      </c>
      <c r="D166" t="e">
        <v>#N/A</v>
      </c>
      <c r="E166" t="s">
        <v>150</v>
      </c>
      <c r="F166" t="e">
        <v>#N/A</v>
      </c>
      <c r="G166" t="s">
        <v>150</v>
      </c>
      <c r="H166" t="e">
        <v>#N/A</v>
      </c>
      <c r="I166" t="s">
        <v>150</v>
      </c>
      <c r="J166">
        <v>-4.8387096774193547E-2</v>
      </c>
      <c r="K166" t="s">
        <v>150</v>
      </c>
      <c r="L166" t="e">
        <v>#N/A</v>
      </c>
      <c r="M166" t="s">
        <v>150</v>
      </c>
      <c r="N166">
        <v>0</v>
      </c>
      <c r="O166" t="s">
        <v>150</v>
      </c>
      <c r="P166">
        <v>0</v>
      </c>
      <c r="Q166" t="s">
        <v>150</v>
      </c>
      <c r="R166">
        <v>0</v>
      </c>
      <c r="S166" t="s">
        <v>150</v>
      </c>
      <c r="T166">
        <v>0</v>
      </c>
      <c r="U166" t="s">
        <v>150</v>
      </c>
      <c r="V166" t="e">
        <v>#N/A</v>
      </c>
      <c r="W166" t="s">
        <v>150</v>
      </c>
      <c r="X166" t="e">
        <v>#N/A</v>
      </c>
      <c r="Y166" t="s">
        <v>150</v>
      </c>
      <c r="Z166" t="e">
        <v>#N/A</v>
      </c>
      <c r="AA166" t="s">
        <v>150</v>
      </c>
      <c r="AB166" t="e">
        <v>#N/A</v>
      </c>
      <c r="AC166" t="s">
        <v>150</v>
      </c>
      <c r="AD166" t="e">
        <v>#N/A</v>
      </c>
      <c r="AE166" t="s">
        <v>150</v>
      </c>
      <c r="AG166">
        <v>0</v>
      </c>
      <c r="AH166" t="s">
        <v>148</v>
      </c>
      <c r="AI166">
        <v>8.9448542253646596E-3</v>
      </c>
      <c r="AJ166" t="s">
        <v>148</v>
      </c>
      <c r="AK166">
        <v>9.9496350529090817E-3</v>
      </c>
      <c r="AL166" t="s">
        <v>149</v>
      </c>
      <c r="AM166">
        <v>-6.4045861259483554E-3</v>
      </c>
      <c r="AN166" t="s">
        <v>149</v>
      </c>
      <c r="AO166">
        <v>4.2372881355932203E-3</v>
      </c>
      <c r="AP166" t="s">
        <v>149</v>
      </c>
      <c r="AQ166">
        <v>-5.5647558604800034E-3</v>
      </c>
      <c r="AR166" t="s">
        <v>149</v>
      </c>
      <c r="AS166">
        <v>-1.4115861499096809E-3</v>
      </c>
      <c r="AT166" t="s">
        <v>149</v>
      </c>
      <c r="AU166">
        <v>0</v>
      </c>
      <c r="AV166" t="s">
        <v>149</v>
      </c>
      <c r="AW166">
        <v>-1.3160439149148457E-2</v>
      </c>
      <c r="AX166" t="s">
        <v>149</v>
      </c>
      <c r="AY166">
        <v>2.100909842845327E-2</v>
      </c>
      <c r="AZ166" t="s">
        <v>149</v>
      </c>
      <c r="BA166">
        <v>-2.4038461538462221E-3</v>
      </c>
      <c r="BB166" t="s">
        <v>149</v>
      </c>
      <c r="BC166">
        <v>7.724556413190177E-3</v>
      </c>
      <c r="BD166" t="s">
        <v>149</v>
      </c>
      <c r="BE166">
        <v>1.0902967332922427E-2</v>
      </c>
      <c r="BF166" t="s">
        <v>149</v>
      </c>
      <c r="BG166">
        <v>-2.252252252252316E-3</v>
      </c>
      <c r="BH166" t="s">
        <v>149</v>
      </c>
      <c r="BI166">
        <v>-3.0219941965599325E-3</v>
      </c>
    </row>
    <row r="167" spans="1:61" x14ac:dyDescent="0.25">
      <c r="A167" t="s">
        <v>151</v>
      </c>
      <c r="B167">
        <v>6.010735044207479E-2</v>
      </c>
      <c r="C167" t="s">
        <v>151</v>
      </c>
      <c r="D167">
        <v>5.0084703050547394E-2</v>
      </c>
      <c r="E167" t="s">
        <v>151</v>
      </c>
      <c r="F167">
        <v>5.9138427943849485E-2</v>
      </c>
      <c r="G167" t="s">
        <v>151</v>
      </c>
      <c r="H167">
        <v>6.5741003041274199E-2</v>
      </c>
      <c r="I167" t="s">
        <v>151</v>
      </c>
      <c r="J167">
        <v>6.521863108830038E-2</v>
      </c>
      <c r="K167" t="s">
        <v>151</v>
      </c>
      <c r="L167">
        <v>6.3732172281614402E-2</v>
      </c>
      <c r="M167" t="s">
        <v>151</v>
      </c>
      <c r="N167">
        <v>6.9261069263040695E-2</v>
      </c>
      <c r="O167" t="s">
        <v>151</v>
      </c>
      <c r="P167">
        <v>5.6490559766716991E-2</v>
      </c>
      <c r="Q167" t="s">
        <v>151</v>
      </c>
      <c r="R167">
        <v>6.2639874204134055E-2</v>
      </c>
      <c r="S167" t="s">
        <v>151</v>
      </c>
      <c r="T167">
        <v>7.0208052963436185E-2</v>
      </c>
      <c r="U167" t="s">
        <v>151</v>
      </c>
      <c r="V167">
        <v>5.1244145684183146E-2</v>
      </c>
      <c r="W167" t="s">
        <v>151</v>
      </c>
      <c r="X167">
        <v>7.408412140475093E-2</v>
      </c>
      <c r="Y167" t="s">
        <v>151</v>
      </c>
      <c r="Z167">
        <v>8.7494366079046246E-2</v>
      </c>
      <c r="AA167" t="s">
        <v>151</v>
      </c>
      <c r="AB167">
        <v>8.4402301647628686E-2</v>
      </c>
      <c r="AC167" t="s">
        <v>151</v>
      </c>
      <c r="AD167">
        <v>5.5532381943304558E-2</v>
      </c>
      <c r="AE167" t="s">
        <v>151</v>
      </c>
      <c r="AG167">
        <v>5.0408167720128787E-2</v>
      </c>
      <c r="AH167" t="s">
        <v>149</v>
      </c>
      <c r="AI167">
        <v>2.1582231327994042E-2</v>
      </c>
      <c r="AJ167" t="s">
        <v>149</v>
      </c>
      <c r="AK167">
        <v>4.8710619770076877E-3</v>
      </c>
      <c r="AL167" t="s">
        <v>150</v>
      </c>
      <c r="AM167">
        <v>2.7777777777777776E-2</v>
      </c>
      <c r="AN167" t="s">
        <v>150</v>
      </c>
      <c r="AO167" t="e">
        <v>#N/A</v>
      </c>
      <c r="AP167" t="s">
        <v>150</v>
      </c>
      <c r="AQ167" t="e">
        <v>#N/A</v>
      </c>
      <c r="AR167" t="s">
        <v>150</v>
      </c>
      <c r="AS167" t="e">
        <v>#N/A</v>
      </c>
      <c r="AT167" t="s">
        <v>150</v>
      </c>
      <c r="AU167">
        <v>0</v>
      </c>
      <c r="AV167" t="s">
        <v>150</v>
      </c>
      <c r="AW167" t="e">
        <v>#N/A</v>
      </c>
      <c r="AX167" t="s">
        <v>150</v>
      </c>
      <c r="AY167">
        <v>-2.9850746268656581E-2</v>
      </c>
      <c r="AZ167" t="s">
        <v>150</v>
      </c>
      <c r="BA167">
        <v>0</v>
      </c>
      <c r="BB167" t="s">
        <v>150</v>
      </c>
      <c r="BC167" t="e">
        <v>#N/A</v>
      </c>
      <c r="BD167" t="s">
        <v>150</v>
      </c>
      <c r="BE167" t="e">
        <v>#N/A</v>
      </c>
      <c r="BF167" t="s">
        <v>150</v>
      </c>
      <c r="BG167">
        <v>-1.7857142857142856E-2</v>
      </c>
      <c r="BH167" t="s">
        <v>150</v>
      </c>
      <c r="BI167" t="e">
        <v>#N/A</v>
      </c>
    </row>
    <row r="168" spans="1:61" x14ac:dyDescent="0.25">
      <c r="A168" t="s">
        <v>152</v>
      </c>
      <c r="B168">
        <v>3.6128935771663887E-3</v>
      </c>
      <c r="C168" t="s">
        <v>152</v>
      </c>
      <c r="D168">
        <v>2.5084774796615117E-3</v>
      </c>
      <c r="E168" t="s">
        <v>152</v>
      </c>
      <c r="F168">
        <v>3.4973536596698777E-3</v>
      </c>
      <c r="G168" t="s">
        <v>152</v>
      </c>
      <c r="H168">
        <v>4.321879480872824E-3</v>
      </c>
      <c r="I168" t="s">
        <v>152</v>
      </c>
      <c r="J168">
        <v>4.2534698410318216E-3</v>
      </c>
      <c r="K168" t="s">
        <v>152</v>
      </c>
      <c r="L168">
        <v>4.0617897837333782E-3</v>
      </c>
      <c r="M168" t="s">
        <v>152</v>
      </c>
      <c r="N168">
        <v>4.7970957154597205E-3</v>
      </c>
      <c r="O168" t="s">
        <v>152</v>
      </c>
      <c r="P168">
        <v>3.1911833427570244E-3</v>
      </c>
      <c r="Q168" t="s">
        <v>152</v>
      </c>
      <c r="R168">
        <v>3.9237538403097396E-3</v>
      </c>
      <c r="S168" t="s">
        <v>152</v>
      </c>
      <c r="T168">
        <v>4.9291707009166599E-3</v>
      </c>
      <c r="U168" t="s">
        <v>152</v>
      </c>
      <c r="V168">
        <v>2.6259624669017862E-3</v>
      </c>
      <c r="W168" t="s">
        <v>152</v>
      </c>
      <c r="X168">
        <v>5.4884570443138742E-3</v>
      </c>
      <c r="Y168" t="s">
        <v>152</v>
      </c>
      <c r="Z168">
        <v>7.6552640955741573E-3</v>
      </c>
      <c r="AA168" t="s">
        <v>152</v>
      </c>
      <c r="AB168">
        <v>7.1237485234173035E-3</v>
      </c>
      <c r="AC168" t="s">
        <v>152</v>
      </c>
      <c r="AD168">
        <v>3.0838454442970579E-3</v>
      </c>
      <c r="AE168" t="s">
        <v>152</v>
      </c>
      <c r="AG168">
        <v>2.5409833729006337E-3</v>
      </c>
      <c r="AH168" t="s">
        <v>150</v>
      </c>
      <c r="AI168" t="e">
        <v>#N/A</v>
      </c>
      <c r="AJ168" t="s">
        <v>150</v>
      </c>
      <c r="AK168" t="e">
        <v>#N/A</v>
      </c>
      <c r="AL168" t="s">
        <v>151</v>
      </c>
      <c r="AM168">
        <v>7.7111523348420252E-2</v>
      </c>
      <c r="AN168" t="s">
        <v>151</v>
      </c>
      <c r="AO168">
        <v>7.3916656250694629E-2</v>
      </c>
      <c r="AP168" t="s">
        <v>151</v>
      </c>
      <c r="AQ168">
        <v>6.0290765798263438E-2</v>
      </c>
      <c r="AR168" t="s">
        <v>151</v>
      </c>
      <c r="AS168">
        <v>5.5888088503482911E-2</v>
      </c>
      <c r="AT168" t="s">
        <v>151</v>
      </c>
      <c r="AU168">
        <v>4.9148373688924427E-2</v>
      </c>
      <c r="AV168" t="s">
        <v>151</v>
      </c>
      <c r="AW168">
        <v>9.1308700842148427E-2</v>
      </c>
      <c r="AX168" t="s">
        <v>151</v>
      </c>
      <c r="AY168">
        <v>8.315309475490601E-2</v>
      </c>
      <c r="AZ168" t="s">
        <v>151</v>
      </c>
      <c r="BA168">
        <v>7.9503543578962416E-2</v>
      </c>
      <c r="BB168" t="s">
        <v>151</v>
      </c>
      <c r="BC168">
        <v>5.1901759669404898E-2</v>
      </c>
      <c r="BD168" t="s">
        <v>151</v>
      </c>
      <c r="BE168">
        <v>5.5587467733418633E-2</v>
      </c>
      <c r="BF168" t="s">
        <v>151</v>
      </c>
      <c r="BG168">
        <v>6.4062844950774925E-2</v>
      </c>
      <c r="BH168" t="s">
        <v>151</v>
      </c>
      <c r="BI168">
        <v>6.4748259074433517E-2</v>
      </c>
    </row>
    <row r="169" spans="1:61" x14ac:dyDescent="0.25">
      <c r="A169" t="s">
        <v>153</v>
      </c>
      <c r="B169">
        <v>-0.64886650355478714</v>
      </c>
      <c r="C169" t="s">
        <v>153</v>
      </c>
      <c r="D169">
        <v>0.13866680150992172</v>
      </c>
      <c r="E169" t="s">
        <v>153</v>
      </c>
      <c r="F169">
        <v>0.8969043480309673</v>
      </c>
      <c r="G169" t="s">
        <v>153</v>
      </c>
      <c r="H169">
        <v>0.45104823539165517</v>
      </c>
      <c r="I169" t="s">
        <v>153</v>
      </c>
      <c r="J169">
        <v>0.11648944009809359</v>
      </c>
      <c r="K169" t="s">
        <v>153</v>
      </c>
      <c r="L169">
        <v>-0.11705481635438497</v>
      </c>
      <c r="M169" t="s">
        <v>153</v>
      </c>
      <c r="N169">
        <v>0.73550027917071326</v>
      </c>
      <c r="O169" t="s">
        <v>153</v>
      </c>
      <c r="P169">
        <v>1.8459181582276529</v>
      </c>
      <c r="Q169" t="s">
        <v>153</v>
      </c>
      <c r="R169">
        <v>3.3162697032097843</v>
      </c>
      <c r="S169" t="s">
        <v>153</v>
      </c>
      <c r="T169">
        <v>1.2243017325175285</v>
      </c>
      <c r="U169" t="s">
        <v>153</v>
      </c>
      <c r="V169">
        <v>0.5517392462579771</v>
      </c>
      <c r="W169" t="s">
        <v>153</v>
      </c>
      <c r="X169">
        <v>3.7112283620207225</v>
      </c>
      <c r="Y169" t="s">
        <v>153</v>
      </c>
      <c r="Z169">
        <v>1.7450847440942971</v>
      </c>
      <c r="AA169" t="s">
        <v>153</v>
      </c>
      <c r="AB169">
        <v>3.122891719731022</v>
      </c>
      <c r="AC169" t="s">
        <v>153</v>
      </c>
      <c r="AD169">
        <v>0.22050739209467007</v>
      </c>
      <c r="AE169" t="s">
        <v>153</v>
      </c>
      <c r="AG169">
        <v>-0.43349213459318436</v>
      </c>
      <c r="AH169" t="s">
        <v>151</v>
      </c>
      <c r="AI169">
        <v>6.9286542898180745E-2</v>
      </c>
      <c r="AJ169" t="s">
        <v>151</v>
      </c>
      <c r="AK169">
        <v>7.7069541721516852E-2</v>
      </c>
      <c r="AL169" t="s">
        <v>152</v>
      </c>
      <c r="AM169">
        <v>5.9461870331139624E-3</v>
      </c>
      <c r="AN169" t="s">
        <v>152</v>
      </c>
      <c r="AO169">
        <v>5.4636720712833544E-3</v>
      </c>
      <c r="AP169" t="s">
        <v>152</v>
      </c>
      <c r="AQ169">
        <v>3.6349764405410523E-3</v>
      </c>
      <c r="AR169" t="s">
        <v>152</v>
      </c>
      <c r="AS169">
        <v>3.123478436573139E-3</v>
      </c>
      <c r="AT169" t="s">
        <v>152</v>
      </c>
      <c r="AU169">
        <v>2.4155626362661587E-3</v>
      </c>
      <c r="AV169" t="s">
        <v>152</v>
      </c>
      <c r="AW169">
        <v>8.3372788494809578E-3</v>
      </c>
      <c r="AX169" t="s">
        <v>152</v>
      </c>
      <c r="AY169">
        <v>6.9144371673183777E-3</v>
      </c>
      <c r="AZ169" t="s">
        <v>152</v>
      </c>
      <c r="BA169">
        <v>6.3208134416119751E-3</v>
      </c>
      <c r="BB169" t="s">
        <v>152</v>
      </c>
      <c r="BC169">
        <v>2.6937926567806646E-3</v>
      </c>
      <c r="BD169" t="s">
        <v>152</v>
      </c>
      <c r="BE169">
        <v>3.0899665690138573E-3</v>
      </c>
      <c r="BF169" t="s">
        <v>152</v>
      </c>
      <c r="BG169">
        <v>4.1040481031870283E-3</v>
      </c>
      <c r="BH169" t="s">
        <v>152</v>
      </c>
      <c r="BI169">
        <v>4.1923370531699623E-3</v>
      </c>
    </row>
    <row r="170" spans="1:61" x14ac:dyDescent="0.25">
      <c r="A170" t="s">
        <v>154</v>
      </c>
      <c r="B170">
        <v>0.25730405779069548</v>
      </c>
      <c r="C170" t="s">
        <v>154</v>
      </c>
      <c r="D170">
        <v>-6.4727299414349015E-2</v>
      </c>
      <c r="E170" t="s">
        <v>154</v>
      </c>
      <c r="F170">
        <v>-6.5975514388083828E-2</v>
      </c>
      <c r="G170" t="s">
        <v>154</v>
      </c>
      <c r="H170">
        <v>-1.8538048366683716E-2</v>
      </c>
      <c r="I170" t="s">
        <v>154</v>
      </c>
      <c r="J170">
        <v>-0.2990702773158801</v>
      </c>
      <c r="K170" t="s">
        <v>154</v>
      </c>
      <c r="L170">
        <v>0.1571506510486059</v>
      </c>
      <c r="M170" t="s">
        <v>154</v>
      </c>
      <c r="N170">
        <v>-0.64262275683809533</v>
      </c>
      <c r="O170" t="s">
        <v>154</v>
      </c>
      <c r="P170">
        <v>-0.4876212453952905</v>
      </c>
      <c r="Q170" t="s">
        <v>154</v>
      </c>
      <c r="R170">
        <v>-0.53218813724333758</v>
      </c>
      <c r="S170" t="s">
        <v>154</v>
      </c>
      <c r="T170">
        <v>0.16002439233953153</v>
      </c>
      <c r="U170" t="s">
        <v>154</v>
      </c>
      <c r="V170">
        <v>-0.61817682453422917</v>
      </c>
      <c r="W170" t="s">
        <v>154</v>
      </c>
      <c r="X170">
        <v>-1.0290985687718681</v>
      </c>
      <c r="Y170" t="s">
        <v>154</v>
      </c>
      <c r="Z170">
        <v>8.9539672466005027E-2</v>
      </c>
      <c r="AA170" t="s">
        <v>154</v>
      </c>
      <c r="AB170">
        <v>-0.78886762143732769</v>
      </c>
      <c r="AC170" t="s">
        <v>154</v>
      </c>
      <c r="AD170">
        <v>0.17709481187376996</v>
      </c>
      <c r="AE170" t="s">
        <v>154</v>
      </c>
      <c r="AG170">
        <v>0.26215018003292462</v>
      </c>
      <c r="AH170" t="s">
        <v>152</v>
      </c>
      <c r="AI170">
        <v>4.8006250267814401E-3</v>
      </c>
      <c r="AJ170" t="s">
        <v>152</v>
      </c>
      <c r="AK170">
        <v>5.939714261164626E-3</v>
      </c>
      <c r="AL170" t="s">
        <v>153</v>
      </c>
      <c r="AM170">
        <v>0.88710509750452404</v>
      </c>
      <c r="AN170" t="s">
        <v>153</v>
      </c>
      <c r="AO170">
        <v>3.6894630796113721</v>
      </c>
      <c r="AP170" t="s">
        <v>153</v>
      </c>
      <c r="AQ170">
        <v>0.34340403126910113</v>
      </c>
      <c r="AR170" t="s">
        <v>153</v>
      </c>
      <c r="AS170">
        <v>2.6593829250025416</v>
      </c>
      <c r="AT170" t="s">
        <v>153</v>
      </c>
      <c r="AU170">
        <v>-0.49962518394719568</v>
      </c>
      <c r="AV170" t="s">
        <v>153</v>
      </c>
      <c r="AW170">
        <v>-0.21196498154111953</v>
      </c>
      <c r="AX170" t="s">
        <v>153</v>
      </c>
      <c r="AY170">
        <v>5.8507459127213028</v>
      </c>
      <c r="AZ170" t="s">
        <v>153</v>
      </c>
      <c r="BA170">
        <v>-2.519261756168456E-2</v>
      </c>
      <c r="BB170" t="s">
        <v>153</v>
      </c>
      <c r="BC170">
        <v>1.3019907538617415</v>
      </c>
      <c r="BD170" t="s">
        <v>153</v>
      </c>
      <c r="BE170">
        <v>0.36389759289741441</v>
      </c>
      <c r="BF170" t="s">
        <v>153</v>
      </c>
      <c r="BG170">
        <v>7.6578197591036901E-2</v>
      </c>
      <c r="BH170" t="s">
        <v>153</v>
      </c>
      <c r="BI170">
        <v>0.52872024892301805</v>
      </c>
    </row>
    <row r="171" spans="1:61" x14ac:dyDescent="0.25">
      <c r="A171" t="s">
        <v>155</v>
      </c>
      <c r="B171">
        <v>0.24028887379024672</v>
      </c>
      <c r="C171" t="s">
        <v>155</v>
      </c>
      <c r="D171">
        <v>0.22845893386202121</v>
      </c>
      <c r="E171" t="s">
        <v>155</v>
      </c>
      <c r="F171">
        <v>0.33780663780663767</v>
      </c>
      <c r="G171" t="s">
        <v>155</v>
      </c>
      <c r="H171">
        <v>0.34717363114708477</v>
      </c>
      <c r="I171" t="s">
        <v>155</v>
      </c>
      <c r="J171">
        <v>0.29387303984329693</v>
      </c>
      <c r="K171" t="s">
        <v>155</v>
      </c>
      <c r="L171">
        <v>0.28435374149659864</v>
      </c>
      <c r="M171" t="s">
        <v>155</v>
      </c>
      <c r="N171">
        <v>0.31813645436399929</v>
      </c>
      <c r="O171" t="s">
        <v>155</v>
      </c>
      <c r="P171">
        <v>0.33002342295449538</v>
      </c>
      <c r="Q171" t="s">
        <v>155</v>
      </c>
      <c r="R171">
        <v>0.39285714285714285</v>
      </c>
      <c r="S171" t="s">
        <v>155</v>
      </c>
      <c r="T171">
        <v>0.37633831464165657</v>
      </c>
      <c r="U171" t="s">
        <v>155</v>
      </c>
      <c r="V171">
        <v>0.23083314515969924</v>
      </c>
      <c r="W171" t="s">
        <v>155</v>
      </c>
      <c r="X171">
        <v>0.46542597187758461</v>
      </c>
      <c r="Y171" t="s">
        <v>155</v>
      </c>
      <c r="Z171">
        <v>0.50530291730075538</v>
      </c>
      <c r="AA171" t="s">
        <v>155</v>
      </c>
      <c r="AB171">
        <v>0.54217794057473023</v>
      </c>
      <c r="AC171" t="s">
        <v>155</v>
      </c>
      <c r="AD171">
        <v>0.26798113422008163</v>
      </c>
      <c r="AE171" t="s">
        <v>155</v>
      </c>
      <c r="AG171">
        <v>0.19954261232051873</v>
      </c>
      <c r="AH171" t="s">
        <v>153</v>
      </c>
      <c r="AI171">
        <v>3.9429474930205131</v>
      </c>
      <c r="AJ171" t="s">
        <v>153</v>
      </c>
      <c r="AK171">
        <v>-0.42180781950723301</v>
      </c>
      <c r="AL171" t="s">
        <v>154</v>
      </c>
      <c r="AM171">
        <v>0.73617342712442924</v>
      </c>
      <c r="AN171" t="s">
        <v>154</v>
      </c>
      <c r="AO171">
        <v>0.59683014770260334</v>
      </c>
      <c r="AP171" t="s">
        <v>154</v>
      </c>
      <c r="AQ171">
        <v>0.15527551293049263</v>
      </c>
      <c r="AR171" t="s">
        <v>154</v>
      </c>
      <c r="AS171">
        <v>1.1119745116088924</v>
      </c>
      <c r="AT171" t="s">
        <v>154</v>
      </c>
      <c r="AU171">
        <v>5.7083537098268529E-2</v>
      </c>
      <c r="AV171" t="s">
        <v>154</v>
      </c>
      <c r="AW171">
        <v>-0.12973149085798649</v>
      </c>
      <c r="AX171" t="s">
        <v>154</v>
      </c>
      <c r="AY171">
        <v>-1.2950434550746275</v>
      </c>
      <c r="AZ171" t="s">
        <v>154</v>
      </c>
      <c r="BA171">
        <v>0.31888146196935008</v>
      </c>
      <c r="BB171" t="s">
        <v>154</v>
      </c>
      <c r="BC171">
        <v>0.80645592006552769</v>
      </c>
      <c r="BD171" t="s">
        <v>154</v>
      </c>
      <c r="BE171">
        <v>-0.27789046550185714</v>
      </c>
      <c r="BF171" t="s">
        <v>154</v>
      </c>
      <c r="BG171">
        <v>0.29983742567461541</v>
      </c>
      <c r="BH171" t="s">
        <v>154</v>
      </c>
      <c r="BI171">
        <v>0.15872645297777535</v>
      </c>
    </row>
    <row r="172" spans="1:61" x14ac:dyDescent="0.25">
      <c r="A172" t="s">
        <v>156</v>
      </c>
      <c r="B172">
        <v>-0.11022395326192795</v>
      </c>
      <c r="C172" t="s">
        <v>156</v>
      </c>
      <c r="D172">
        <v>-0.12603305785123955</v>
      </c>
      <c r="E172" t="s">
        <v>156</v>
      </c>
      <c r="F172">
        <v>-0.16507936507936508</v>
      </c>
      <c r="G172" t="s">
        <v>156</v>
      </c>
      <c r="H172">
        <v>-0.18950781019746538</v>
      </c>
      <c r="I172" t="s">
        <v>156</v>
      </c>
      <c r="J172">
        <v>-0.17670682730923715</v>
      </c>
      <c r="K172" t="s">
        <v>156</v>
      </c>
      <c r="L172">
        <v>-0.17006802721088435</v>
      </c>
      <c r="M172" t="s">
        <v>156</v>
      </c>
      <c r="N172">
        <v>-0.18939393939393939</v>
      </c>
      <c r="O172" t="s">
        <v>156</v>
      </c>
      <c r="P172">
        <v>-0.20083682008368201</v>
      </c>
      <c r="Q172" t="s">
        <v>156</v>
      </c>
      <c r="R172">
        <v>-0.25</v>
      </c>
      <c r="S172" t="s">
        <v>156</v>
      </c>
      <c r="T172">
        <v>-0.17582417582417584</v>
      </c>
      <c r="U172" t="s">
        <v>156</v>
      </c>
      <c r="V172">
        <v>-0.1425661914460285</v>
      </c>
      <c r="W172" t="s">
        <v>156</v>
      </c>
      <c r="X172">
        <v>-0.30645161290322581</v>
      </c>
      <c r="Y172" t="s">
        <v>156</v>
      </c>
      <c r="Z172">
        <v>-0.23138671483042353</v>
      </c>
      <c r="AA172" t="s">
        <v>156</v>
      </c>
      <c r="AB172">
        <v>-0.31160799238820169</v>
      </c>
      <c r="AC172" t="s">
        <v>156</v>
      </c>
      <c r="AD172">
        <v>-0.10736407432897453</v>
      </c>
      <c r="AE172" t="s">
        <v>156</v>
      </c>
      <c r="AG172">
        <v>-7.0866141732283464E-2</v>
      </c>
      <c r="AH172" t="s">
        <v>154</v>
      </c>
      <c r="AI172">
        <v>0.71727265730506862</v>
      </c>
      <c r="AJ172" t="s">
        <v>154</v>
      </c>
      <c r="AK172">
        <v>2.1880252720935287E-2</v>
      </c>
      <c r="AL172" t="s">
        <v>155</v>
      </c>
      <c r="AM172">
        <v>0.36680053547523439</v>
      </c>
      <c r="AN172" t="s">
        <v>155</v>
      </c>
      <c r="AO172">
        <v>0.48937825735887835</v>
      </c>
      <c r="AP172" t="s">
        <v>155</v>
      </c>
      <c r="AQ172">
        <v>0.30519313766909395</v>
      </c>
      <c r="AR172" t="s">
        <v>155</v>
      </c>
      <c r="AS172">
        <v>0.30560225470144126</v>
      </c>
      <c r="AT172" t="s">
        <v>155</v>
      </c>
      <c r="AU172">
        <v>0.21120843037854009</v>
      </c>
      <c r="AV172" t="s">
        <v>155</v>
      </c>
      <c r="AW172">
        <v>0.40415449317468344</v>
      </c>
      <c r="AX172" t="s">
        <v>155</v>
      </c>
      <c r="AY172">
        <v>0.56933285509325671</v>
      </c>
      <c r="AZ172" t="s">
        <v>155</v>
      </c>
      <c r="BA172">
        <v>0.37648953301127219</v>
      </c>
      <c r="BB172" t="s">
        <v>155</v>
      </c>
      <c r="BC172">
        <v>0.2811473411528479</v>
      </c>
      <c r="BD172" t="s">
        <v>155</v>
      </c>
      <c r="BE172">
        <v>0.28553867199053534</v>
      </c>
      <c r="BF172" t="s">
        <v>155</v>
      </c>
      <c r="BG172">
        <v>0.29858179787828032</v>
      </c>
      <c r="BH172" t="s">
        <v>155</v>
      </c>
      <c r="BI172">
        <v>0.34529090651094163</v>
      </c>
    </row>
    <row r="173" spans="1:61" x14ac:dyDescent="0.25">
      <c r="A173" t="s">
        <v>157</v>
      </c>
      <c r="B173">
        <v>0.13006492052831878</v>
      </c>
      <c r="C173" t="s">
        <v>157</v>
      </c>
      <c r="D173">
        <v>0.10242587601078167</v>
      </c>
      <c r="E173" t="s">
        <v>157</v>
      </c>
      <c r="F173">
        <v>0.17272727272727256</v>
      </c>
      <c r="G173" t="s">
        <v>157</v>
      </c>
      <c r="H173">
        <v>0.15766582094961942</v>
      </c>
      <c r="I173" t="s">
        <v>157</v>
      </c>
      <c r="J173">
        <v>0.11716621253405979</v>
      </c>
      <c r="K173" t="s">
        <v>157</v>
      </c>
      <c r="L173">
        <v>0.11428571428571428</v>
      </c>
      <c r="M173" t="s">
        <v>157</v>
      </c>
      <c r="N173">
        <v>0.12874251497005987</v>
      </c>
      <c r="O173" t="s">
        <v>157</v>
      </c>
      <c r="P173">
        <v>0.12918660287081341</v>
      </c>
      <c r="Q173" t="s">
        <v>157</v>
      </c>
      <c r="R173">
        <v>0.14285714285714285</v>
      </c>
      <c r="S173" t="s">
        <v>157</v>
      </c>
      <c r="T173">
        <v>0.20051413881748073</v>
      </c>
      <c r="U173" t="s">
        <v>157</v>
      </c>
      <c r="V173">
        <v>8.8266953713670743E-2</v>
      </c>
      <c r="W173" t="s">
        <v>157</v>
      </c>
      <c r="X173">
        <v>0.15897435897435883</v>
      </c>
      <c r="Y173" t="s">
        <v>157</v>
      </c>
      <c r="Z173">
        <v>0.27391620247033183</v>
      </c>
      <c r="AA173" t="s">
        <v>157</v>
      </c>
      <c r="AB173">
        <v>0.23056994818652848</v>
      </c>
      <c r="AC173" t="s">
        <v>157</v>
      </c>
      <c r="AD173">
        <v>0.16061705989110708</v>
      </c>
      <c r="AE173" t="s">
        <v>157</v>
      </c>
      <c r="AG173">
        <v>0.12867647058823528</v>
      </c>
      <c r="AH173" t="s">
        <v>155</v>
      </c>
      <c r="AI173">
        <v>0.44725458137475305</v>
      </c>
      <c r="AJ173" t="s">
        <v>155</v>
      </c>
      <c r="AK173">
        <v>0.33690861057627697</v>
      </c>
      <c r="AL173" t="s">
        <v>156</v>
      </c>
      <c r="AM173">
        <v>-0.14457831325301204</v>
      </c>
      <c r="AN173" t="s">
        <v>156</v>
      </c>
      <c r="AO173">
        <v>-0.19649122807017544</v>
      </c>
      <c r="AP173" t="s">
        <v>156</v>
      </c>
      <c r="AQ173">
        <v>-0.13307984790874536</v>
      </c>
      <c r="AR173" t="s">
        <v>156</v>
      </c>
      <c r="AS173">
        <v>-8.4961748869730361E-2</v>
      </c>
      <c r="AT173" t="s">
        <v>156</v>
      </c>
      <c r="AU173">
        <v>-0.10983170947741354</v>
      </c>
      <c r="AV173" t="s">
        <v>156</v>
      </c>
      <c r="AW173">
        <v>-0.21972132904608788</v>
      </c>
      <c r="AX173" t="s">
        <v>156</v>
      </c>
      <c r="AY173">
        <v>-0.35609756097560968</v>
      </c>
      <c r="AZ173" t="s">
        <v>156</v>
      </c>
      <c r="BA173">
        <v>-0.19130434782608685</v>
      </c>
      <c r="BB173" t="s">
        <v>156</v>
      </c>
      <c r="BC173">
        <v>-9.769521843825249E-2</v>
      </c>
      <c r="BD173" t="s">
        <v>156</v>
      </c>
      <c r="BE173">
        <v>-0.15646258503401361</v>
      </c>
      <c r="BF173" t="s">
        <v>156</v>
      </c>
      <c r="BG173">
        <v>-0.13777777777777778</v>
      </c>
      <c r="BH173" t="s">
        <v>156</v>
      </c>
      <c r="BI173">
        <v>-0.17104172423321359</v>
      </c>
    </row>
    <row r="174" spans="1:61" x14ac:dyDescent="0.25">
      <c r="A174" t="s">
        <v>79</v>
      </c>
      <c r="B174">
        <v>0.41480314239672728</v>
      </c>
      <c r="C174" t="s">
        <v>79</v>
      </c>
      <c r="D174">
        <v>-0.18333333189424478</v>
      </c>
      <c r="E174" t="s">
        <v>79</v>
      </c>
      <c r="F174">
        <v>0.17006162091763008</v>
      </c>
      <c r="G174" t="s">
        <v>79</v>
      </c>
      <c r="H174">
        <v>-0.13643808401106436</v>
      </c>
      <c r="I174" t="s">
        <v>79</v>
      </c>
      <c r="J174">
        <v>-0.5827774781700219</v>
      </c>
      <c r="K174" t="s">
        <v>79</v>
      </c>
      <c r="L174">
        <v>-1.1384642672950926</v>
      </c>
      <c r="M174" t="s">
        <v>79</v>
      </c>
      <c r="N174">
        <v>-0.45437224506976948</v>
      </c>
      <c r="O174" t="s">
        <v>79</v>
      </c>
      <c r="P174">
        <v>0.20724543431203177</v>
      </c>
      <c r="Q174" t="s">
        <v>79</v>
      </c>
      <c r="R174">
        <v>-0.19278072812399571</v>
      </c>
      <c r="S174" t="s">
        <v>79</v>
      </c>
      <c r="T174">
        <v>-0.49740344890193655</v>
      </c>
      <c r="U174" t="s">
        <v>79</v>
      </c>
      <c r="V174">
        <v>-3.9317736823666877E-2</v>
      </c>
      <c r="W174" t="s">
        <v>79</v>
      </c>
      <c r="X174">
        <v>-0.30564147113552748</v>
      </c>
      <c r="Y174" t="s">
        <v>79</v>
      </c>
      <c r="Z174">
        <v>8.6079759066870598E-2</v>
      </c>
      <c r="AA174" t="s">
        <v>79</v>
      </c>
      <c r="AB174">
        <v>0.71728259203132061</v>
      </c>
      <c r="AC174" t="s">
        <v>79</v>
      </c>
      <c r="AD174">
        <v>0.22069174842027628</v>
      </c>
      <c r="AE174" t="s">
        <v>79</v>
      </c>
      <c r="AG174">
        <v>1.2404550869218272</v>
      </c>
      <c r="AH174" t="s">
        <v>156</v>
      </c>
      <c r="AI174">
        <v>-0.14682539682539683</v>
      </c>
      <c r="AJ174" t="s">
        <v>156</v>
      </c>
      <c r="AK174">
        <v>-0.15565217391304337</v>
      </c>
      <c r="AL174" t="s">
        <v>157</v>
      </c>
      <c r="AM174">
        <v>0.22222222222222238</v>
      </c>
      <c r="AN174" t="s">
        <v>157</v>
      </c>
      <c r="AO174">
        <v>0.29288702928870292</v>
      </c>
      <c r="AP174" t="s">
        <v>157</v>
      </c>
      <c r="AQ174">
        <v>0.17211328976034859</v>
      </c>
      <c r="AR174" t="s">
        <v>157</v>
      </c>
      <c r="AS174">
        <v>0.22064050583171091</v>
      </c>
      <c r="AT174" t="s">
        <v>157</v>
      </c>
      <c r="AU174">
        <v>0.10137672090112655</v>
      </c>
      <c r="AV174" t="s">
        <v>157</v>
      </c>
      <c r="AW174">
        <v>0.18443316412859559</v>
      </c>
      <c r="AX174" t="s">
        <v>157</v>
      </c>
      <c r="AY174">
        <v>0.21323529411764705</v>
      </c>
      <c r="AZ174" t="s">
        <v>157</v>
      </c>
      <c r="BA174">
        <v>0.18518518518518534</v>
      </c>
      <c r="BB174" t="s">
        <v>157</v>
      </c>
      <c r="BC174">
        <v>0.18345212271459543</v>
      </c>
      <c r="BD174" t="s">
        <v>157</v>
      </c>
      <c r="BE174">
        <v>0.12907608695652173</v>
      </c>
      <c r="BF174" t="s">
        <v>157</v>
      </c>
      <c r="BG174">
        <v>0.16080402010050251</v>
      </c>
      <c r="BH174" t="s">
        <v>157</v>
      </c>
      <c r="BI174">
        <v>0.17424918227772807</v>
      </c>
    </row>
    <row r="175" spans="1:61" ht="15.75" thickBot="1" x14ac:dyDescent="0.3">
      <c r="A175" s="83" t="s">
        <v>158</v>
      </c>
      <c r="B175" s="83">
        <v>60</v>
      </c>
      <c r="C175" s="83" t="s">
        <v>158</v>
      </c>
      <c r="D175" s="83">
        <v>60</v>
      </c>
      <c r="E175" s="83" t="s">
        <v>158</v>
      </c>
      <c r="F175" s="83">
        <v>60</v>
      </c>
      <c r="G175" s="83" t="s">
        <v>158</v>
      </c>
      <c r="H175" s="83">
        <v>60</v>
      </c>
      <c r="I175" s="83" t="s">
        <v>158</v>
      </c>
      <c r="J175" s="83">
        <v>60</v>
      </c>
      <c r="K175" s="83" t="s">
        <v>158</v>
      </c>
      <c r="L175" s="83">
        <v>60</v>
      </c>
      <c r="M175" s="83" t="s">
        <v>158</v>
      </c>
      <c r="N175" s="83">
        <v>60</v>
      </c>
      <c r="O175" s="83" t="s">
        <v>158</v>
      </c>
      <c r="P175" s="83">
        <v>60</v>
      </c>
      <c r="Q175" s="83" t="s">
        <v>158</v>
      </c>
      <c r="R175" s="83">
        <v>60</v>
      </c>
      <c r="S175" s="83" t="s">
        <v>158</v>
      </c>
      <c r="T175" s="83">
        <v>60</v>
      </c>
      <c r="U175" s="83" t="s">
        <v>158</v>
      </c>
      <c r="V175" s="83">
        <v>60</v>
      </c>
      <c r="W175" s="83" t="s">
        <v>158</v>
      </c>
      <c r="X175" s="83">
        <v>60</v>
      </c>
      <c r="Y175" s="83" t="s">
        <v>158</v>
      </c>
      <c r="Z175" s="83">
        <v>60</v>
      </c>
      <c r="AA175" s="83" t="s">
        <v>158</v>
      </c>
      <c r="AB175" s="83">
        <v>60</v>
      </c>
      <c r="AC175" s="83" t="s">
        <v>158</v>
      </c>
      <c r="AD175" s="83">
        <v>60</v>
      </c>
      <c r="AE175" s="83" t="s">
        <v>158</v>
      </c>
      <c r="AF175" s="83"/>
      <c r="AG175" s="83">
        <v>60</v>
      </c>
      <c r="AH175" t="s">
        <v>157</v>
      </c>
      <c r="AI175">
        <v>0.30042918454935624</v>
      </c>
      <c r="AJ175" t="s">
        <v>157</v>
      </c>
      <c r="AK175">
        <v>0.18125643666323363</v>
      </c>
      <c r="AL175" t="s">
        <v>79</v>
      </c>
      <c r="AM175">
        <v>6.9824094937751546E-2</v>
      </c>
      <c r="AN175" t="s">
        <v>79</v>
      </c>
      <c r="AO175">
        <v>-0.38579196025063445</v>
      </c>
      <c r="AP175" t="s">
        <v>79</v>
      </c>
      <c r="AQ175">
        <v>0.22661537216942426</v>
      </c>
      <c r="AR175" t="s">
        <v>79</v>
      </c>
      <c r="AS175">
        <v>0.13741203027428023</v>
      </c>
      <c r="AT175" t="s">
        <v>79</v>
      </c>
      <c r="AU175">
        <v>0.15742502790552274</v>
      </c>
      <c r="AV175" t="s">
        <v>79</v>
      </c>
      <c r="AW175">
        <v>-0.36578371913948771</v>
      </c>
      <c r="AX175" t="s">
        <v>79</v>
      </c>
      <c r="AY175">
        <v>0.64792127429421253</v>
      </c>
      <c r="AZ175" t="s">
        <v>79</v>
      </c>
      <c r="BA175">
        <v>-0.10739008187434473</v>
      </c>
      <c r="BB175" t="s">
        <v>79</v>
      </c>
      <c r="BC175">
        <v>0.67022433005688631</v>
      </c>
      <c r="BD175" t="s">
        <v>79</v>
      </c>
      <c r="BE175">
        <v>7.1690860182321847E-3</v>
      </c>
      <c r="BF175" t="s">
        <v>79</v>
      </c>
      <c r="BG175">
        <v>-0.35971556011957956</v>
      </c>
      <c r="BH175" t="s">
        <v>79</v>
      </c>
      <c r="BI175">
        <v>0.22417231421258046</v>
      </c>
    </row>
    <row r="176" spans="1:61" ht="15.75" thickBot="1" x14ac:dyDescent="0.3">
      <c r="AH176" t="s">
        <v>79</v>
      </c>
      <c r="AI176">
        <v>1.0712376794738168</v>
      </c>
      <c r="AJ176" t="s">
        <v>79</v>
      </c>
      <c r="AK176">
        <v>0.57030534448133519</v>
      </c>
      <c r="AL176" s="83" t="s">
        <v>158</v>
      </c>
      <c r="AM176" s="83">
        <v>60</v>
      </c>
      <c r="AN176" s="83" t="s">
        <v>158</v>
      </c>
      <c r="AO176" s="83">
        <v>60</v>
      </c>
      <c r="AP176" s="83" t="s">
        <v>158</v>
      </c>
      <c r="AQ176" s="83">
        <v>60</v>
      </c>
      <c r="AR176" s="83" t="s">
        <v>158</v>
      </c>
      <c r="AS176" s="83">
        <v>60</v>
      </c>
      <c r="AT176" s="83" t="s">
        <v>158</v>
      </c>
      <c r="AU176" s="83">
        <v>60</v>
      </c>
      <c r="AV176" s="83" t="s">
        <v>158</v>
      </c>
      <c r="AW176" s="83">
        <v>60</v>
      </c>
      <c r="AX176" s="83" t="s">
        <v>158</v>
      </c>
      <c r="AY176" s="83">
        <v>60</v>
      </c>
      <c r="AZ176" s="83" t="s">
        <v>158</v>
      </c>
      <c r="BA176" s="83">
        <v>60</v>
      </c>
      <c r="BB176" s="83" t="s">
        <v>158</v>
      </c>
      <c r="BC176" s="83">
        <v>60</v>
      </c>
      <c r="BD176" s="83" t="s">
        <v>158</v>
      </c>
      <c r="BE176" s="83">
        <v>60</v>
      </c>
      <c r="BF176" s="83" t="s">
        <v>158</v>
      </c>
      <c r="BG176" s="83">
        <v>60</v>
      </c>
      <c r="BH176" s="83" t="s">
        <v>158</v>
      </c>
      <c r="BI176" s="83">
        <v>60</v>
      </c>
    </row>
    <row r="177" spans="34:37" ht="15.75" thickBot="1" x14ac:dyDescent="0.3">
      <c r="AH177" s="83" t="s">
        <v>158</v>
      </c>
      <c r="AI177" s="83">
        <v>60</v>
      </c>
      <c r="AJ177" s="83" t="s">
        <v>158</v>
      </c>
      <c r="AK177" s="83">
        <v>60</v>
      </c>
    </row>
  </sheetData>
  <mergeCells count="3">
    <mergeCell ref="A1:AE1"/>
    <mergeCell ref="AH7:BL7"/>
    <mergeCell ref="AH45:AI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1086-B2B9-4D2E-A62B-713502C510F1}">
  <dimension ref="A1:BP62"/>
  <sheetViews>
    <sheetView tabSelected="1" topLeftCell="AB27" workbookViewId="0">
      <selection activeCell="AJ47" sqref="AJ47"/>
    </sheetView>
  </sheetViews>
  <sheetFormatPr defaultColWidth="8.85546875" defaultRowHeight="15" x14ac:dyDescent="0.25"/>
  <cols>
    <col min="1" max="1" width="10.42578125" bestFit="1" customWidth="1"/>
    <col min="33" max="33" width="12.42578125" bestFit="1" customWidth="1"/>
    <col min="34" max="34" width="9.42578125" customWidth="1"/>
  </cols>
  <sheetData>
    <row r="1" spans="1:63" x14ac:dyDescent="0.25">
      <c r="A1" s="30" t="s">
        <v>159</v>
      </c>
      <c r="B1" s="140" t="s">
        <v>160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96"/>
      <c r="AG1" s="96"/>
    </row>
    <row r="2" spans="1:63" x14ac:dyDescent="0.25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/>
      <c r="AG2" s="96"/>
      <c r="AH2" s="2" t="s">
        <v>5</v>
      </c>
      <c r="AI2" s="2" t="s">
        <v>6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15</v>
      </c>
      <c r="AS2" s="2" t="s">
        <v>16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21</v>
      </c>
      <c r="AY2" s="2" t="s">
        <v>22</v>
      </c>
      <c r="AZ2" s="2" t="s">
        <v>23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29</v>
      </c>
      <c r="BG2" s="2" t="s">
        <v>30</v>
      </c>
      <c r="BH2" s="2" t="s">
        <v>31</v>
      </c>
      <c r="BI2" s="2" t="s">
        <v>32</v>
      </c>
      <c r="BJ2" s="2" t="s">
        <v>33</v>
      </c>
      <c r="BK2" s="2" t="s">
        <v>34</v>
      </c>
    </row>
    <row r="3" spans="1:63" x14ac:dyDescent="0.25">
      <c r="A3" s="7">
        <v>43644</v>
      </c>
      <c r="B3" s="14">
        <v>0.10372021258357621</v>
      </c>
      <c r="C3" s="14">
        <v>0.03</v>
      </c>
      <c r="D3" s="14">
        <v>9.5132743362831992E-2</v>
      </c>
      <c r="E3" s="14">
        <v>-3.9855072463768114E-3</v>
      </c>
      <c r="F3" s="14">
        <v>1.0309278350515464E-2</v>
      </c>
      <c r="G3" s="14">
        <v>-6.3829787234042548E-2</v>
      </c>
      <c r="H3" s="14">
        <v>4.6728971962616819E-3</v>
      </c>
      <c r="I3" s="14">
        <v>4.6692607003891051E-2</v>
      </c>
      <c r="J3" s="14">
        <v>0</v>
      </c>
      <c r="K3" s="14">
        <v>-6.222222222222222E-2</v>
      </c>
      <c r="L3" s="14">
        <v>5.3497942386831275E-2</v>
      </c>
      <c r="M3" s="14">
        <v>2.7906976744186046E-2</v>
      </c>
      <c r="N3" s="14">
        <v>-4.0958000694203404E-2</v>
      </c>
      <c r="O3" s="14">
        <v>1.5251652262328302E-2</v>
      </c>
      <c r="P3" s="14">
        <v>8.7490406753645431E-2</v>
      </c>
      <c r="Q3" s="14">
        <v>6.133333333333333E-2</v>
      </c>
      <c r="R3" s="14">
        <v>-7.599309153713299E-2</v>
      </c>
      <c r="S3" s="14">
        <v>7.5837742504409167E-2</v>
      </c>
      <c r="T3" s="14">
        <v>-2.0477815699658702E-2</v>
      </c>
      <c r="U3" s="14">
        <v>-0.02</v>
      </c>
      <c r="V3" s="14">
        <v>4.4354838709677422E-2</v>
      </c>
      <c r="W3" s="14">
        <v>4.2923141878176529E-2</v>
      </c>
      <c r="X3" s="14">
        <v>8.6805555555555552E-2</v>
      </c>
      <c r="Y3" s="14">
        <v>3.9301310043668124E-2</v>
      </c>
      <c r="Z3" s="14">
        <v>-4.2424242424242427E-2</v>
      </c>
      <c r="AA3" s="14">
        <v>0</v>
      </c>
      <c r="AB3" s="14">
        <v>1.1990903452553235E-2</v>
      </c>
      <c r="AC3" s="14">
        <v>-1.7565872020075281E-2</v>
      </c>
      <c r="AD3" s="14">
        <v>0</v>
      </c>
      <c r="AE3" s="14">
        <v>-2.5138260432366649E-4</v>
      </c>
      <c r="AF3" s="14"/>
      <c r="AG3" s="30" t="s">
        <v>133</v>
      </c>
      <c r="AH3" s="14">
        <f>AVERAGE(B3:B62)</f>
        <v>1.3799324062151723E-2</v>
      </c>
      <c r="AI3" s="14">
        <f t="shared" ref="AI3:BK3" si="0">AVERAGE(C3:C62)</f>
        <v>5.736224815094353E-3</v>
      </c>
      <c r="AJ3" s="14">
        <f t="shared" si="0"/>
        <v>2.1402770306072565E-2</v>
      </c>
      <c r="AK3" s="14">
        <f t="shared" si="0"/>
        <v>2.4638696080612221E-5</v>
      </c>
      <c r="AL3" s="14">
        <f t="shared" si="0"/>
        <v>-1.4630894989442478E-3</v>
      </c>
      <c r="AM3" s="14">
        <f t="shared" si="0"/>
        <v>1.3458694163441183E-2</v>
      </c>
      <c r="AN3" s="14">
        <f t="shared" si="0"/>
        <v>7.1901683693884871E-3</v>
      </c>
      <c r="AO3" s="14">
        <f t="shared" si="0"/>
        <v>3.300889762182757E-3</v>
      </c>
      <c r="AP3" s="14">
        <f t="shared" si="0"/>
        <v>4.4993418993532434E-3</v>
      </c>
      <c r="AQ3" s="14">
        <f t="shared" si="0"/>
        <v>1.3189338331850452E-2</v>
      </c>
      <c r="AR3" s="14">
        <f t="shared" si="0"/>
        <v>4.3626750644119505E-3</v>
      </c>
      <c r="AS3" s="14">
        <f t="shared" si="0"/>
        <v>1.2350250488743683E-2</v>
      </c>
      <c r="AT3" s="14">
        <f t="shared" si="0"/>
        <v>1.2158305980005425E-2</v>
      </c>
      <c r="AU3" s="14">
        <f t="shared" si="0"/>
        <v>1.745403468350025E-4</v>
      </c>
      <c r="AV3" s="14">
        <f t="shared" si="0"/>
        <v>-4.2359869439851181E-3</v>
      </c>
      <c r="AW3" s="14">
        <f t="shared" si="0"/>
        <v>5.2424356372739993E-3</v>
      </c>
      <c r="AX3" s="14">
        <f t="shared" si="0"/>
        <v>1.9582855415562891E-3</v>
      </c>
      <c r="AY3" s="14">
        <f t="shared" si="0"/>
        <v>6.0150473112631463E-3</v>
      </c>
      <c r="AZ3" s="14">
        <f t="shared" si="0"/>
        <v>2.2076295282583043E-2</v>
      </c>
      <c r="BA3" s="14">
        <f t="shared" si="0"/>
        <v>8.1295142985514345E-3</v>
      </c>
      <c r="BB3" s="14">
        <f t="shared" si="0"/>
        <v>-1.1626969268159818E-3</v>
      </c>
      <c r="BC3" s="14">
        <f t="shared" si="0"/>
        <v>5.308753113070077E-3</v>
      </c>
      <c r="BD3" s="14">
        <f t="shared" si="0"/>
        <v>4.5513258795541372E-3</v>
      </c>
      <c r="BE3" s="14">
        <f t="shared" si="0"/>
        <v>7.2153744307462964E-3</v>
      </c>
      <c r="BF3" s="14">
        <f t="shared" si="0"/>
        <v>5.7906288301867058E-3</v>
      </c>
      <c r="BG3" s="14">
        <f t="shared" si="0"/>
        <v>6.616524637053158E-3</v>
      </c>
      <c r="BH3" s="14">
        <f t="shared" si="0"/>
        <v>-1.0924490225377515E-3</v>
      </c>
      <c r="BI3" s="14">
        <f t="shared" si="0"/>
        <v>5.4517424889122838E-3</v>
      </c>
      <c r="BJ3" s="14">
        <f t="shared" si="0"/>
        <v>-5.7333027531065303E-3</v>
      </c>
      <c r="BK3" s="14">
        <f t="shared" si="0"/>
        <v>-5.9661464777834862E-4</v>
      </c>
    </row>
    <row r="4" spans="1:63" x14ac:dyDescent="0.25">
      <c r="A4" s="7">
        <v>43677</v>
      </c>
      <c r="B4" s="14">
        <v>9.6769182976079532E-2</v>
      </c>
      <c r="C4" s="14">
        <v>-2.6699029126213591E-2</v>
      </c>
      <c r="D4" s="14">
        <v>0.10909090909090909</v>
      </c>
      <c r="E4" s="14">
        <v>7.3845034558021105E-2</v>
      </c>
      <c r="F4" s="14">
        <v>-1.5306122448979591E-2</v>
      </c>
      <c r="G4" s="14">
        <v>-0.13636363636363635</v>
      </c>
      <c r="H4" s="14">
        <v>3.2558139534883852E-2</v>
      </c>
      <c r="I4" s="14">
        <v>-2.6022304832713755E-2</v>
      </c>
      <c r="J4" s="14">
        <v>-7.0175438596491113E-2</v>
      </c>
      <c r="K4" s="14">
        <v>-1.4218009478672985E-2</v>
      </c>
      <c r="L4" s="14">
        <v>1.0416666666666666E-2</v>
      </c>
      <c r="M4" s="14">
        <v>-1.3574660633484035E-2</v>
      </c>
      <c r="N4" s="14">
        <v>9.7357944263481724E-2</v>
      </c>
      <c r="O4" s="14">
        <v>6.0090135202804209E-3</v>
      </c>
      <c r="P4" s="14">
        <v>-1.058574453069866E-2</v>
      </c>
      <c r="Q4" s="14">
        <v>9.2964824120602876E-2</v>
      </c>
      <c r="R4" s="14">
        <v>-1.3084112149532711E-2</v>
      </c>
      <c r="S4" s="14">
        <v>-3.7295081967213116E-2</v>
      </c>
      <c r="T4" s="14">
        <v>2.4390243902439025E-2</v>
      </c>
      <c r="U4" s="14">
        <v>5.1020408163265302E-3</v>
      </c>
      <c r="V4" s="14">
        <v>-2.5096525096525095E-2</v>
      </c>
      <c r="W4" s="14">
        <v>7.8864291914659268E-3</v>
      </c>
      <c r="X4" s="14">
        <v>4.9201277955271711E-2</v>
      </c>
      <c r="Y4" s="14">
        <v>-5.182072829131653E-2</v>
      </c>
      <c r="Z4" s="14">
        <v>2.5316455696202531E-2</v>
      </c>
      <c r="AA4" s="14">
        <v>-1.3274336283185717E-2</v>
      </c>
      <c r="AB4" s="14">
        <v>1.2257405515832482E-2</v>
      </c>
      <c r="AC4" s="14">
        <v>7.6628352490421452E-3</v>
      </c>
      <c r="AD4" s="14">
        <v>0.16279069767441862</v>
      </c>
      <c r="AE4" s="14">
        <v>-2.2881569021875898E-2</v>
      </c>
      <c r="AF4" s="14"/>
      <c r="AG4" s="30" t="s">
        <v>134</v>
      </c>
      <c r="AH4">
        <f>_xlfn.VAR.S(B3:B62)</f>
        <v>2.9742067601869863E-3</v>
      </c>
      <c r="AI4">
        <f t="shared" ref="AI4:BK4" si="1">_xlfn.VAR.S(C3:C62)</f>
        <v>5.4220684126109701E-3</v>
      </c>
      <c r="AJ4">
        <f t="shared" si="1"/>
        <v>5.249337811425627E-3</v>
      </c>
      <c r="AK4">
        <f t="shared" si="1"/>
        <v>4.5071451513715288E-3</v>
      </c>
      <c r="AL4">
        <f t="shared" si="1"/>
        <v>1.0428486136836236E-2</v>
      </c>
      <c r="AM4">
        <f t="shared" si="1"/>
        <v>1.1660041627087286E-2</v>
      </c>
      <c r="AN4">
        <f t="shared" si="1"/>
        <v>7.5078939394412764E-3</v>
      </c>
      <c r="AO4">
        <f t="shared" si="1"/>
        <v>7.7475900728728331E-3</v>
      </c>
      <c r="AP4">
        <f t="shared" si="1"/>
        <v>9.2935883030077892E-3</v>
      </c>
      <c r="AQ4">
        <f t="shared" si="1"/>
        <v>1.6920661192353234E-2</v>
      </c>
      <c r="AR4">
        <f t="shared" si="1"/>
        <v>2.3583264935077542E-3</v>
      </c>
      <c r="AS4">
        <f t="shared" si="1"/>
        <v>1.1367898879021147E-2</v>
      </c>
      <c r="AT4">
        <f t="shared" si="1"/>
        <v>7.8021436317058483E-3</v>
      </c>
      <c r="AU4">
        <f t="shared" si="1"/>
        <v>1.026562737456263E-2</v>
      </c>
      <c r="AV4">
        <f t="shared" si="1"/>
        <v>1.032765895950459E-2</v>
      </c>
      <c r="AW4">
        <f t="shared" si="1"/>
        <v>6.8846034267931767E-3</v>
      </c>
      <c r="AX4">
        <f t="shared" si="1"/>
        <v>6.5991097045756588E-3</v>
      </c>
      <c r="AY4">
        <f t="shared" si="1"/>
        <v>5.9262942626875821E-3</v>
      </c>
      <c r="AZ4">
        <f t="shared" si="1"/>
        <v>2.9726474438964819E-2</v>
      </c>
      <c r="BA4">
        <f t="shared" si="1"/>
        <v>5.5166685275716233E-3</v>
      </c>
      <c r="BB4">
        <f t="shared" si="1"/>
        <v>5.6606998204905288E-3</v>
      </c>
      <c r="BC4">
        <f t="shared" si="1"/>
        <v>6.2639356221265768E-3</v>
      </c>
      <c r="BD4">
        <f t="shared" si="1"/>
        <v>3.089339536414513E-3</v>
      </c>
      <c r="BE4">
        <f t="shared" si="1"/>
        <v>1.0553629147684356E-2</v>
      </c>
      <c r="BF4">
        <f t="shared" si="1"/>
        <v>1.5253500452564676E-2</v>
      </c>
      <c r="BG4">
        <f t="shared" si="1"/>
        <v>2.5844994532195531E-3</v>
      </c>
      <c r="BH4">
        <f t="shared" si="1"/>
        <v>1.9053708745939988E-3</v>
      </c>
      <c r="BI4">
        <f t="shared" si="1"/>
        <v>2.8212978240778975E-3</v>
      </c>
      <c r="BJ4">
        <f t="shared" si="1"/>
        <v>6.2444532709702736E-3</v>
      </c>
      <c r="BK4">
        <f t="shared" si="1"/>
        <v>9.470164100306093E-3</v>
      </c>
    </row>
    <row r="5" spans="1:63" x14ac:dyDescent="0.25">
      <c r="A5" s="7">
        <v>43707</v>
      </c>
      <c r="B5" s="14">
        <v>3.6397110890808798E-2</v>
      </c>
      <c r="C5" s="14">
        <v>-0.12718204488778054</v>
      </c>
      <c r="D5" s="14">
        <v>-5.4644808743169399E-3</v>
      </c>
      <c r="E5" s="14">
        <v>-2.4390243902439025E-2</v>
      </c>
      <c r="F5" s="14">
        <v>-0.13989637305699482</v>
      </c>
      <c r="G5" s="14">
        <v>-7.8947368421052627E-2</v>
      </c>
      <c r="H5" s="14">
        <v>-0.12612612612612623</v>
      </c>
      <c r="I5" s="14">
        <v>-0.16030534351145026</v>
      </c>
      <c r="J5" s="14">
        <v>-5.6603773584905662E-2</v>
      </c>
      <c r="K5" s="14">
        <v>-7.6923076923076927E-2</v>
      </c>
      <c r="L5" s="14">
        <v>1.6752577319587628E-2</v>
      </c>
      <c r="M5" s="14">
        <v>-0.14678899082568819</v>
      </c>
      <c r="N5" s="14">
        <v>-2.1108179419525065E-2</v>
      </c>
      <c r="O5" s="14">
        <v>-5.3260328521652564E-2</v>
      </c>
      <c r="P5" s="14">
        <v>-0.19400855920114124</v>
      </c>
      <c r="Q5" s="14">
        <v>3.4482758620689793E-2</v>
      </c>
      <c r="R5" s="14">
        <v>1.3257575757575758E-2</v>
      </c>
      <c r="S5" s="14">
        <v>-0.11685823754789272</v>
      </c>
      <c r="T5" s="14">
        <v>-0.10544217687074831</v>
      </c>
      <c r="U5" s="14">
        <v>-5.076142131979695E-3</v>
      </c>
      <c r="V5" s="14">
        <v>-8.1188118811881302E-2</v>
      </c>
      <c r="W5" s="14">
        <v>-0.11905469965974448</v>
      </c>
      <c r="X5" s="14">
        <v>1.7052375152253208E-2</v>
      </c>
      <c r="Y5" s="14">
        <v>-8.1240768094534718E-2</v>
      </c>
      <c r="Z5" s="14">
        <v>-9.8765432098765427E-2</v>
      </c>
      <c r="AA5" s="14">
        <v>-1.7937219730941704E-2</v>
      </c>
      <c r="AB5" s="14">
        <v>4.8637739656912211E-2</v>
      </c>
      <c r="AC5" s="14">
        <v>3.1685678073510776E-2</v>
      </c>
      <c r="AD5" s="14">
        <v>3.3333333333333333E-2</v>
      </c>
      <c r="AE5" s="14">
        <v>-3.3196088522902727E-2</v>
      </c>
      <c r="AF5" s="14"/>
      <c r="AG5" s="30" t="s">
        <v>76</v>
      </c>
      <c r="AH5">
        <f>SQRT(AH4)</f>
        <v>5.4536288470952862E-2</v>
      </c>
      <c r="AI5">
        <f t="shared" ref="AI5:BK5" si="2">SQRT(AI4)</f>
        <v>7.3634695712082421E-2</v>
      </c>
      <c r="AJ5">
        <f t="shared" si="2"/>
        <v>7.2452314051558261E-2</v>
      </c>
      <c r="AK5">
        <f t="shared" si="2"/>
        <v>6.7135275015237181E-2</v>
      </c>
      <c r="AL5">
        <f t="shared" si="2"/>
        <v>0.10211995954188503</v>
      </c>
      <c r="AM5">
        <f t="shared" si="2"/>
        <v>0.10798167264442279</v>
      </c>
      <c r="AN5">
        <f t="shared" si="2"/>
        <v>8.6648104072975976E-2</v>
      </c>
      <c r="AO5">
        <f t="shared" si="2"/>
        <v>8.8020395777756152E-2</v>
      </c>
      <c r="AP5">
        <f t="shared" si="2"/>
        <v>9.6403258777946865E-2</v>
      </c>
      <c r="AQ5">
        <f t="shared" si="2"/>
        <v>0.1300794418513288</v>
      </c>
      <c r="AR5">
        <f t="shared" si="2"/>
        <v>4.856260385839864E-2</v>
      </c>
      <c r="AS5">
        <f t="shared" si="2"/>
        <v>0.10662034927264658</v>
      </c>
      <c r="AT5">
        <f t="shared" si="2"/>
        <v>8.8329743754331405E-2</v>
      </c>
      <c r="AU5">
        <f t="shared" si="2"/>
        <v>0.10131943236399733</v>
      </c>
      <c r="AV5">
        <f t="shared" si="2"/>
        <v>0.10162509020662462</v>
      </c>
      <c r="AW5">
        <f t="shared" si="2"/>
        <v>8.2973510392131633E-2</v>
      </c>
      <c r="AX5">
        <f t="shared" si="2"/>
        <v>8.1234904472004266E-2</v>
      </c>
      <c r="AY5">
        <f t="shared" si="2"/>
        <v>7.6982428272220557E-2</v>
      </c>
      <c r="AZ5">
        <f t="shared" si="2"/>
        <v>0.17241367242467986</v>
      </c>
      <c r="BA5">
        <f t="shared" si="2"/>
        <v>7.4274279044441921E-2</v>
      </c>
      <c r="BB5">
        <f t="shared" si="2"/>
        <v>7.5237622373986068E-2</v>
      </c>
      <c r="BC5">
        <f t="shared" si="2"/>
        <v>7.9145029042426776E-2</v>
      </c>
      <c r="BD5">
        <f t="shared" si="2"/>
        <v>5.5581827393623114E-2</v>
      </c>
      <c r="BE5">
        <f t="shared" si="2"/>
        <v>0.10273085781635602</v>
      </c>
      <c r="BF5">
        <f t="shared" si="2"/>
        <v>0.1235050624572316</v>
      </c>
      <c r="BG5">
        <f t="shared" si="2"/>
        <v>5.0837972552212909E-2</v>
      </c>
      <c r="BH5">
        <f t="shared" si="2"/>
        <v>4.3650554115543583E-2</v>
      </c>
      <c r="BI5">
        <f t="shared" si="2"/>
        <v>5.3115890504423412E-2</v>
      </c>
      <c r="BJ5">
        <f t="shared" si="2"/>
        <v>7.9021853122856298E-2</v>
      </c>
      <c r="BK5">
        <f t="shared" si="2"/>
        <v>9.7314768151119252E-2</v>
      </c>
    </row>
    <row r="6" spans="1:63" x14ac:dyDescent="0.25">
      <c r="A6" s="7">
        <v>43738</v>
      </c>
      <c r="B6" s="14">
        <v>-7.7890133916371828E-3</v>
      </c>
      <c r="C6" s="14">
        <v>0.12857142857142856</v>
      </c>
      <c r="D6" s="14">
        <v>4.3956043956043959E-2</v>
      </c>
      <c r="E6" s="14">
        <v>4.4097222222222225E-2</v>
      </c>
      <c r="F6" s="14">
        <v>7.8313253012048195E-2</v>
      </c>
      <c r="G6" s="14">
        <v>5.7142857142857141E-2</v>
      </c>
      <c r="H6" s="14">
        <v>6.7010309278350375E-2</v>
      </c>
      <c r="I6" s="14">
        <v>0.12727272727272712</v>
      </c>
      <c r="J6" s="14">
        <v>0.08</v>
      </c>
      <c r="K6" s="14">
        <v>-4.1666666666666664E-2</v>
      </c>
      <c r="L6" s="14">
        <v>2.7883396704689482E-2</v>
      </c>
      <c r="M6" s="14">
        <v>0.12365591397849462</v>
      </c>
      <c r="N6" s="14">
        <v>4.2115902964959567E-2</v>
      </c>
      <c r="O6" s="14">
        <v>0.14090431125131442</v>
      </c>
      <c r="P6" s="14">
        <v>7.7876106194690264E-2</v>
      </c>
      <c r="Q6" s="14">
        <v>0.04</v>
      </c>
      <c r="R6" s="14">
        <v>2.9906542056074768E-2</v>
      </c>
      <c r="S6" s="14">
        <v>1.4461315979754157E-2</v>
      </c>
      <c r="T6" s="14">
        <v>2.6615969581749048E-2</v>
      </c>
      <c r="U6" s="14">
        <v>0.12244897959183688</v>
      </c>
      <c r="V6" s="14">
        <v>0.12715517241379323</v>
      </c>
      <c r="W6" s="14">
        <v>4.3345594198959371E-2</v>
      </c>
      <c r="X6" s="14">
        <v>-5.9880239520958084E-2</v>
      </c>
      <c r="Y6" s="14">
        <v>9.9678456591639875E-2</v>
      </c>
      <c r="Z6" s="14">
        <v>0.10273972602739725</v>
      </c>
      <c r="AA6" s="14">
        <v>0.1004566210045662</v>
      </c>
      <c r="AB6" s="14">
        <v>-5.889145496535797E-2</v>
      </c>
      <c r="AC6" s="14">
        <v>1.4742014742014743E-2</v>
      </c>
      <c r="AD6" s="14">
        <v>4.5161290322580643E-2</v>
      </c>
      <c r="AE6" s="14">
        <v>-1.8099547511312219E-2</v>
      </c>
      <c r="AF6" s="14"/>
    </row>
    <row r="7" spans="1:63" x14ac:dyDescent="0.25">
      <c r="A7" s="7">
        <v>43769</v>
      </c>
      <c r="B7" s="14">
        <v>3.3053298443740657E-2</v>
      </c>
      <c r="C7" s="14">
        <v>3.7974683544303653E-2</v>
      </c>
      <c r="D7" s="14">
        <v>1.0526315789473684E-2</v>
      </c>
      <c r="E7" s="14">
        <v>-0.10142999667442634</v>
      </c>
      <c r="F7" s="14">
        <v>0.14525139664804454</v>
      </c>
      <c r="G7" s="14">
        <v>-1.3513513513513514E-2</v>
      </c>
      <c r="H7" s="14">
        <v>0</v>
      </c>
      <c r="I7" s="14">
        <v>6.4516129032258063E-2</v>
      </c>
      <c r="J7" s="14">
        <v>5.5555555555555421E-2</v>
      </c>
      <c r="K7" s="14">
        <v>-1.6304347826086956E-2</v>
      </c>
      <c r="L7" s="14">
        <v>2.0961775585696531E-2</v>
      </c>
      <c r="M7" s="14">
        <v>2.3923444976076555E-2</v>
      </c>
      <c r="N7" s="14">
        <v>6.4015518913675892E-2</v>
      </c>
      <c r="O7" s="14">
        <v>4.9308755760368667E-2</v>
      </c>
      <c r="P7" s="14">
        <v>7.0607553366174053E-2</v>
      </c>
      <c r="Q7" s="14">
        <v>-2.7777777777777776E-2</v>
      </c>
      <c r="R7" s="14">
        <v>8.7114337568058073E-2</v>
      </c>
      <c r="S7" s="14">
        <v>-4.6329294369208837E-2</v>
      </c>
      <c r="T7" s="14">
        <v>-9.9999999999999895E-2</v>
      </c>
      <c r="U7" s="14">
        <v>-7.7272727272727521E-2</v>
      </c>
      <c r="V7" s="14">
        <v>5.7361376673040155E-3</v>
      </c>
      <c r="W7" s="14">
        <v>-5.6823147774640315E-2</v>
      </c>
      <c r="X7" s="14">
        <v>2.7388535031847135E-2</v>
      </c>
      <c r="Y7" s="14">
        <v>2.4853801169590642E-2</v>
      </c>
      <c r="Z7" s="14">
        <v>2.4844720496894408E-2</v>
      </c>
      <c r="AA7" s="14">
        <v>-2.4896265560165973E-2</v>
      </c>
      <c r="AB7" s="14">
        <v>-5.4601226993865028E-2</v>
      </c>
      <c r="AC7" s="14">
        <v>5.3268765133171775E-2</v>
      </c>
      <c r="AD7" s="14">
        <v>-3.0864197530864196E-2</v>
      </c>
      <c r="AE7" s="14">
        <v>-5.4215234480889128E-2</v>
      </c>
      <c r="AF7" s="14"/>
    </row>
    <row r="8" spans="1:63" x14ac:dyDescent="0.25">
      <c r="A8" s="7">
        <v>43798</v>
      </c>
      <c r="B8" s="14">
        <v>-5.7325689908013467E-3</v>
      </c>
      <c r="C8" s="14">
        <v>-2.6829268292682791E-2</v>
      </c>
      <c r="D8" s="14">
        <v>-5.208333333333333E-3</v>
      </c>
      <c r="E8" s="14">
        <v>0.13249444855662473</v>
      </c>
      <c r="F8" s="14">
        <v>-6.3414634146341339E-2</v>
      </c>
      <c r="G8" s="14">
        <v>9.5890410958904104E-2</v>
      </c>
      <c r="H8" s="14">
        <v>1.4492753623188545E-2</v>
      </c>
      <c r="I8" s="14">
        <v>6.4393939393939392E-2</v>
      </c>
      <c r="J8" s="14">
        <v>7.0175438596491363E-2</v>
      </c>
      <c r="K8" s="14">
        <v>7.18232044198895E-2</v>
      </c>
      <c r="L8" s="14">
        <v>-1.2077294685990203E-2</v>
      </c>
      <c r="M8" s="14">
        <v>6.0747663551401869E-2</v>
      </c>
      <c r="N8" s="14">
        <v>2.673959282892752E-2</v>
      </c>
      <c r="O8" s="14">
        <v>0.12340799297321037</v>
      </c>
      <c r="P8" s="14">
        <v>2.0705521472392636E-2</v>
      </c>
      <c r="Q8" s="14">
        <v>-2.197802197802198E-2</v>
      </c>
      <c r="R8" s="14">
        <v>4.1736227045075125E-2</v>
      </c>
      <c r="S8" s="14">
        <v>4.6586945690084702E-2</v>
      </c>
      <c r="T8" s="14">
        <v>4.1152263374484421E-3</v>
      </c>
      <c r="U8" s="14">
        <v>5.418719211822675E-2</v>
      </c>
      <c r="V8" s="14">
        <v>6.6539923954372623E-2</v>
      </c>
      <c r="W8" s="14">
        <v>-1.2639166714930384E-2</v>
      </c>
      <c r="X8" s="14">
        <v>2.9758214507129573E-2</v>
      </c>
      <c r="Y8" s="14">
        <v>-5.7061340941512127E-3</v>
      </c>
      <c r="Z8" s="14">
        <v>5.4545454545454543E-2</v>
      </c>
      <c r="AA8" s="14">
        <v>-2.553191489361702E-2</v>
      </c>
      <c r="AB8" s="14">
        <v>-9.7339390006489293E-3</v>
      </c>
      <c r="AC8" s="14">
        <v>-1.9540229885057474E-2</v>
      </c>
      <c r="AD8" s="14">
        <v>-2.5477707006369428E-2</v>
      </c>
      <c r="AE8" s="14">
        <v>0.13298939524218975</v>
      </c>
      <c r="AF8" s="14"/>
      <c r="AG8" s="14"/>
      <c r="AH8">
        <v>1</v>
      </c>
      <c r="AI8">
        <v>2</v>
      </c>
      <c r="AJ8">
        <v>3</v>
      </c>
      <c r="AK8">
        <v>4</v>
      </c>
      <c r="AL8">
        <v>5</v>
      </c>
      <c r="AM8">
        <v>6</v>
      </c>
      <c r="AN8">
        <v>7</v>
      </c>
      <c r="AO8">
        <v>8</v>
      </c>
      <c r="AP8">
        <v>9</v>
      </c>
      <c r="AQ8">
        <v>10</v>
      </c>
      <c r="AR8">
        <v>11</v>
      </c>
      <c r="AS8">
        <v>12</v>
      </c>
      <c r="AT8">
        <v>13</v>
      </c>
      <c r="AU8">
        <v>14</v>
      </c>
      <c r="AV8">
        <v>15</v>
      </c>
      <c r="AW8">
        <v>16</v>
      </c>
      <c r="AX8">
        <v>17</v>
      </c>
      <c r="AY8">
        <v>18</v>
      </c>
      <c r="AZ8">
        <v>19</v>
      </c>
      <c r="BA8">
        <v>20</v>
      </c>
      <c r="BB8">
        <v>21</v>
      </c>
      <c r="BC8">
        <v>22</v>
      </c>
      <c r="BD8">
        <v>23</v>
      </c>
      <c r="BE8">
        <v>24</v>
      </c>
      <c r="BF8">
        <v>25</v>
      </c>
      <c r="BG8">
        <v>26</v>
      </c>
      <c r="BH8">
        <v>27</v>
      </c>
      <c r="BI8">
        <v>28</v>
      </c>
      <c r="BJ8">
        <v>29</v>
      </c>
      <c r="BK8">
        <v>30</v>
      </c>
    </row>
    <row r="9" spans="1:63" x14ac:dyDescent="0.25">
      <c r="A9" s="7">
        <v>43830</v>
      </c>
      <c r="B9" s="14">
        <v>1.9978546527218973E-2</v>
      </c>
      <c r="C9" s="14">
        <v>3.7593984962405874E-2</v>
      </c>
      <c r="D9" s="14">
        <v>-1.3961605584642234E-2</v>
      </c>
      <c r="E9" s="14">
        <v>5.6209150326797387E-2</v>
      </c>
      <c r="F9" s="14">
        <v>0</v>
      </c>
      <c r="G9" s="14">
        <v>0.1125</v>
      </c>
      <c r="H9" s="14">
        <v>3.3333333333333333E-2</v>
      </c>
      <c r="I9" s="14">
        <v>7.8291814946619215E-2</v>
      </c>
      <c r="J9" s="14">
        <v>3.2786885245901641E-2</v>
      </c>
      <c r="K9" s="14">
        <v>9.7938144329896906E-2</v>
      </c>
      <c r="L9" s="14">
        <v>6.1124694376528114E-2</v>
      </c>
      <c r="M9" s="14">
        <v>6.1674008810572688E-2</v>
      </c>
      <c r="N9" s="14">
        <v>3.8472920982539349E-2</v>
      </c>
      <c r="O9" s="14">
        <v>5.3557466770914774E-2</v>
      </c>
      <c r="P9" s="14">
        <v>5.2592036063110442E-2</v>
      </c>
      <c r="Q9" s="14">
        <v>1.7977528089887642E-2</v>
      </c>
      <c r="R9" s="14">
        <v>1.6025641025641024E-2</v>
      </c>
      <c r="S9" s="14">
        <v>7.1887645798619379E-2</v>
      </c>
      <c r="T9" s="14">
        <v>-4.0983606557377046E-2</v>
      </c>
      <c r="U9" s="14">
        <v>7.4766355140186785E-2</v>
      </c>
      <c r="V9" s="14">
        <v>1.06951871657754E-2</v>
      </c>
      <c r="W9" s="14">
        <v>3.8353246940760433E-4</v>
      </c>
      <c r="X9" s="14">
        <v>1.5653220951234198E-2</v>
      </c>
      <c r="Y9" s="14">
        <v>2.1520803443328552E-2</v>
      </c>
      <c r="Z9" s="14">
        <v>0.10919540229885058</v>
      </c>
      <c r="AA9" s="14">
        <v>0.11353711790393001</v>
      </c>
      <c r="AB9" s="14">
        <v>-4.9584971603320226E-2</v>
      </c>
      <c r="AC9" s="14">
        <v>0.10550996483001188</v>
      </c>
      <c r="AD9" s="14">
        <v>-3.9215686274509803E-2</v>
      </c>
      <c r="AE9" s="14">
        <v>5.3124209461168734E-2</v>
      </c>
      <c r="AF9" s="14"/>
      <c r="AG9">
        <v>1</v>
      </c>
      <c r="AH9">
        <f>_xlfn.COVARIANCE.S(INDEX($B$3:$AE$62,,$AG9), INDEX($B$3:$AE$62,,AH$8))</f>
        <v>2.9742067601869868E-3</v>
      </c>
      <c r="AI9">
        <f t="shared" ref="AI9:BK17" si="3">_xlfn.COVARIANCE.S(INDEX($B$3:$AE$62,,$AG9), INDEX($B$3:$AE$62,,AI$8))</f>
        <v>-7.0680910858397738E-6</v>
      </c>
      <c r="AJ9">
        <f t="shared" si="3"/>
        <v>2.3366595855240426E-4</v>
      </c>
      <c r="AK9">
        <f t="shared" si="3"/>
        <v>7.9534751425759751E-4</v>
      </c>
      <c r="AL9">
        <f t="shared" si="3"/>
        <v>3.4396878989006064E-4</v>
      </c>
      <c r="AM9">
        <f t="shared" si="3"/>
        <v>1.9196215295979208E-4</v>
      </c>
      <c r="AN9">
        <f t="shared" si="3"/>
        <v>3.3184846996405404E-4</v>
      </c>
      <c r="AO9">
        <f t="shared" si="3"/>
        <v>1.239053709689616E-4</v>
      </c>
      <c r="AP9">
        <f t="shared" si="3"/>
        <v>-2.3387504948096265E-4</v>
      </c>
      <c r="AQ9">
        <f t="shared" si="3"/>
        <v>-9.2757642130825884E-4</v>
      </c>
      <c r="AR9">
        <f t="shared" si="3"/>
        <v>4.8530890787511617E-4</v>
      </c>
      <c r="AS9">
        <f t="shared" si="3"/>
        <v>-1.9149884126514743E-4</v>
      </c>
      <c r="AT9">
        <f t="shared" si="3"/>
        <v>4.5835705444287458E-4</v>
      </c>
      <c r="AU9">
        <f t="shared" si="3"/>
        <v>1.7110657327238234E-4</v>
      </c>
      <c r="AV9">
        <f t="shared" si="3"/>
        <v>5.278106566043683E-6</v>
      </c>
      <c r="AW9">
        <f t="shared" si="3"/>
        <v>1.1752786448776978E-3</v>
      </c>
      <c r="AX9">
        <f t="shared" si="3"/>
        <v>1.205633103399094E-4</v>
      </c>
      <c r="AY9">
        <f t="shared" si="3"/>
        <v>3.8728297940268804E-4</v>
      </c>
      <c r="AZ9">
        <f t="shared" si="3"/>
        <v>-2.0215470607178859E-3</v>
      </c>
      <c r="BA9">
        <f t="shared" si="3"/>
        <v>5.1272542052458867E-5</v>
      </c>
      <c r="BB9">
        <f t="shared" si="3"/>
        <v>6.1204493709032294E-4</v>
      </c>
      <c r="BC9">
        <f t="shared" si="3"/>
        <v>4.4136730830047235E-4</v>
      </c>
      <c r="BD9">
        <f t="shared" si="3"/>
        <v>7.2999611653333888E-6</v>
      </c>
      <c r="BE9">
        <f t="shared" si="3"/>
        <v>3.2875023951897587E-5</v>
      </c>
      <c r="BF9">
        <f t="shared" si="3"/>
        <v>-9.3446409330762918E-6</v>
      </c>
      <c r="BG9">
        <f t="shared" si="3"/>
        <v>4.3327160121594253E-4</v>
      </c>
      <c r="BH9">
        <f t="shared" si="3"/>
        <v>8.7298500455801093E-4</v>
      </c>
      <c r="BI9">
        <f t="shared" si="3"/>
        <v>4.4021613941922177E-4</v>
      </c>
      <c r="BJ9">
        <f t="shared" si="3"/>
        <v>2.4745545400475463E-4</v>
      </c>
      <c r="BK9">
        <f t="shared" si="3"/>
        <v>-1.5834094274022573E-4</v>
      </c>
    </row>
    <row r="10" spans="1:63" x14ac:dyDescent="0.25">
      <c r="A10" s="7">
        <v>43861</v>
      </c>
      <c r="B10" s="14">
        <v>-2.4056789798869466E-2</v>
      </c>
      <c r="C10" s="14">
        <v>-4.830917874396122E-2</v>
      </c>
      <c r="D10" s="14">
        <v>0.1168141592920354</v>
      </c>
      <c r="E10" s="14">
        <v>3.8675742574257425E-2</v>
      </c>
      <c r="F10" s="14">
        <v>-0.16145833333333334</v>
      </c>
      <c r="G10" s="14">
        <v>-4.49438202247191E-2</v>
      </c>
      <c r="H10" s="14">
        <v>-5.9907834101382486E-2</v>
      </c>
      <c r="I10" s="14">
        <v>9.9009900990099011E-3</v>
      </c>
      <c r="J10" s="14">
        <v>-9.5238095238095358E-2</v>
      </c>
      <c r="K10" s="14">
        <v>-0.17370892018779344</v>
      </c>
      <c r="L10" s="14">
        <v>6.4516129032258063E-2</v>
      </c>
      <c r="M10" s="14">
        <v>-9.1286307053941904E-2</v>
      </c>
      <c r="N10" s="14">
        <v>-1.7953833000855072E-2</v>
      </c>
      <c r="O10" s="14">
        <v>0.13283858998144712</v>
      </c>
      <c r="P10" s="14">
        <v>-6.7094932191291937E-2</v>
      </c>
      <c r="Q10" s="14">
        <v>3.0905077262693158E-2</v>
      </c>
      <c r="R10" s="14">
        <v>3.7854889589905363E-2</v>
      </c>
      <c r="S10" s="14">
        <v>-9.3049078392182891E-2</v>
      </c>
      <c r="T10" s="14">
        <v>-1.7094017094017217E-2</v>
      </c>
      <c r="U10" s="14">
        <v>-0.1217391304347825</v>
      </c>
      <c r="V10" s="14">
        <v>-3.7037037037037035E-2</v>
      </c>
      <c r="W10" s="14">
        <v>-9.9423117690305887E-2</v>
      </c>
      <c r="X10" s="14">
        <v>1.7783046828688635E-3</v>
      </c>
      <c r="Y10" s="14">
        <v>-0.11376404494382023</v>
      </c>
      <c r="Z10" s="14">
        <v>0.11398963730569948</v>
      </c>
      <c r="AA10" s="14">
        <v>-3.1372549019607621E-2</v>
      </c>
      <c r="AB10" s="14">
        <v>4.2059296713399218E-2</v>
      </c>
      <c r="AC10" s="14">
        <v>7.5291622481442208E-2</v>
      </c>
      <c r="AD10" s="14">
        <v>1.3605442176870748E-2</v>
      </c>
      <c r="AE10" s="14">
        <v>-7.7588277684362245E-2</v>
      </c>
      <c r="AF10" s="14"/>
      <c r="AG10">
        <v>2</v>
      </c>
      <c r="AH10">
        <f t="shared" ref="AH10:AW33" si="4">_xlfn.COVARIANCE.S(INDEX($B$3:$AE$62,,$AG10), INDEX($B$3:$AE$62,,AH$8))</f>
        <v>-7.0680910858397738E-6</v>
      </c>
      <c r="AI10">
        <f t="shared" si="3"/>
        <v>5.4220684126109683E-3</v>
      </c>
      <c r="AJ10">
        <f t="shared" si="3"/>
        <v>2.0461772324594616E-3</v>
      </c>
      <c r="AK10">
        <f t="shared" si="3"/>
        <v>1.9453389565113059E-3</v>
      </c>
      <c r="AL10">
        <f t="shared" si="3"/>
        <v>3.9101694695847103E-3</v>
      </c>
      <c r="AM10">
        <f t="shared" si="3"/>
        <v>3.7263011469900191E-3</v>
      </c>
      <c r="AN10">
        <f t="shared" si="3"/>
        <v>2.6398003145122607E-3</v>
      </c>
      <c r="AO10">
        <f t="shared" si="3"/>
        <v>4.9018109608617863E-3</v>
      </c>
      <c r="AP10">
        <f t="shared" si="3"/>
        <v>5.0357096155063735E-3</v>
      </c>
      <c r="AQ10">
        <f t="shared" si="3"/>
        <v>5.2130292315962076E-3</v>
      </c>
      <c r="AR10">
        <f t="shared" si="3"/>
        <v>5.4598557624659376E-4</v>
      </c>
      <c r="AS10">
        <f t="shared" si="3"/>
        <v>4.9169302576567457E-3</v>
      </c>
      <c r="AT10">
        <f t="shared" si="3"/>
        <v>2.9821980510193464E-3</v>
      </c>
      <c r="AU10">
        <f t="shared" si="3"/>
        <v>3.1825643147597536E-3</v>
      </c>
      <c r="AV10">
        <f t="shared" si="3"/>
        <v>4.4645440028012557E-3</v>
      </c>
      <c r="AW10">
        <f t="shared" si="3"/>
        <v>1.7756398589980284E-4</v>
      </c>
      <c r="AX10">
        <f t="shared" si="3"/>
        <v>1.5065960992747545E-3</v>
      </c>
      <c r="AY10">
        <f t="shared" si="3"/>
        <v>1.6614994069800945E-3</v>
      </c>
      <c r="AZ10">
        <f t="shared" si="3"/>
        <v>4.4838841490256734E-3</v>
      </c>
      <c r="BA10">
        <f t="shared" si="3"/>
        <v>1.5344472511254364E-3</v>
      </c>
      <c r="BB10">
        <f t="shared" si="3"/>
        <v>3.1895825499709098E-3</v>
      </c>
      <c r="BC10">
        <f t="shared" si="3"/>
        <v>3.6088295918396259E-3</v>
      </c>
      <c r="BD10">
        <f t="shared" si="3"/>
        <v>1.9187665348422626E-3</v>
      </c>
      <c r="BE10">
        <f t="shared" si="3"/>
        <v>4.590134744321738E-3</v>
      </c>
      <c r="BF10">
        <f t="shared" si="3"/>
        <v>4.9574493789440073E-3</v>
      </c>
      <c r="BG10">
        <f t="shared" si="3"/>
        <v>1.5361013706836854E-3</v>
      </c>
      <c r="BH10">
        <f t="shared" si="3"/>
        <v>1.8090831761926414E-4</v>
      </c>
      <c r="BI10">
        <f t="shared" si="3"/>
        <v>8.3824882369923641E-4</v>
      </c>
      <c r="BJ10">
        <f t="shared" si="3"/>
        <v>2.7163944859721115E-3</v>
      </c>
      <c r="BK10">
        <f t="shared" si="3"/>
        <v>3.9094046151735562E-3</v>
      </c>
    </row>
    <row r="11" spans="1:63" x14ac:dyDescent="0.25">
      <c r="A11" s="7">
        <v>43889</v>
      </c>
      <c r="B11" s="14">
        <v>-8.4859913793103342E-2</v>
      </c>
      <c r="C11" s="14">
        <v>-0.11928934010152284</v>
      </c>
      <c r="D11" s="14">
        <v>-3.6450079239302692E-2</v>
      </c>
      <c r="E11" s="14">
        <v>-8.7578194816800708E-2</v>
      </c>
      <c r="F11" s="14">
        <v>-0.11801242236024845</v>
      </c>
      <c r="G11" s="14">
        <v>-0.15294117647058825</v>
      </c>
      <c r="H11" s="14">
        <v>-7.3529411764705885E-2</v>
      </c>
      <c r="I11" s="14">
        <v>-0.15032679738562091</v>
      </c>
      <c r="J11" s="14">
        <v>-0.12280701754385955</v>
      </c>
      <c r="K11" s="14">
        <v>-0.10227272727272728</v>
      </c>
      <c r="L11" s="14">
        <v>-2.2727272727272849E-2</v>
      </c>
      <c r="M11" s="14">
        <v>-0.17808219178082191</v>
      </c>
      <c r="N11" s="14">
        <v>-0.1175275681950087</v>
      </c>
      <c r="O11" s="14">
        <v>-7.0094988535866362E-2</v>
      </c>
      <c r="P11" s="14">
        <v>-6.2739097169089514E-2</v>
      </c>
      <c r="Q11" s="14">
        <v>3.6402569593147749E-2</v>
      </c>
      <c r="R11" s="14">
        <v>-5.9270516717325229E-2</v>
      </c>
      <c r="S11" s="14">
        <v>-0.11655239960822733</v>
      </c>
      <c r="T11" s="14">
        <v>-7.3913043478260762E-2</v>
      </c>
      <c r="U11" s="14">
        <v>-2.9702970297029702E-2</v>
      </c>
      <c r="V11" s="14">
        <v>-0.11172161172161182</v>
      </c>
      <c r="W11" s="14">
        <v>-0.16402391994631024</v>
      </c>
      <c r="X11" s="14">
        <v>-9.2899408284023544E-2</v>
      </c>
      <c r="Y11" s="14">
        <v>-0.10776545166402536</v>
      </c>
      <c r="Z11" s="14">
        <v>-6.0465116279069767E-2</v>
      </c>
      <c r="AA11" s="14">
        <v>-7.6923076923077149E-2</v>
      </c>
      <c r="AB11" s="14">
        <v>-8.0282311424790476E-2</v>
      </c>
      <c r="AC11" s="14">
        <v>-6.9033530571992116E-2</v>
      </c>
      <c r="AD11" s="14">
        <v>-0.10067114093959731</v>
      </c>
      <c r="AE11" s="14">
        <v>-0.12890624999999989</v>
      </c>
      <c r="AF11" s="14"/>
      <c r="AG11">
        <v>3</v>
      </c>
      <c r="AH11">
        <f t="shared" si="4"/>
        <v>2.3366595855240426E-4</v>
      </c>
      <c r="AI11">
        <f t="shared" si="3"/>
        <v>2.0461772324594616E-3</v>
      </c>
      <c r="AJ11">
        <f t="shared" si="3"/>
        <v>5.2493378114256244E-3</v>
      </c>
      <c r="AK11">
        <f t="shared" si="3"/>
        <v>1.340022896573667E-3</v>
      </c>
      <c r="AL11">
        <f t="shared" si="3"/>
        <v>1.3323652092060165E-3</v>
      </c>
      <c r="AM11">
        <f t="shared" si="3"/>
        <v>1.8263239453889886E-3</v>
      </c>
      <c r="AN11">
        <f t="shared" si="3"/>
        <v>-1.9221774629400905E-4</v>
      </c>
      <c r="AO11">
        <f t="shared" si="3"/>
        <v>2.2432682049467498E-3</v>
      </c>
      <c r="AP11">
        <f t="shared" si="3"/>
        <v>1.6631944509339896E-3</v>
      </c>
      <c r="AQ11">
        <f t="shared" si="3"/>
        <v>1.4025961978816758E-3</v>
      </c>
      <c r="AR11">
        <f t="shared" si="3"/>
        <v>-3.802282742239564E-4</v>
      </c>
      <c r="AS11">
        <f t="shared" si="3"/>
        <v>7.4982709641459734E-4</v>
      </c>
      <c r="AT11">
        <f t="shared" si="3"/>
        <v>6.2601095632369187E-4</v>
      </c>
      <c r="AU11">
        <f t="shared" si="3"/>
        <v>1.5073459043001959E-3</v>
      </c>
      <c r="AV11">
        <f t="shared" si="3"/>
        <v>1.8430186738265762E-3</v>
      </c>
      <c r="AW11">
        <f t="shared" si="3"/>
        <v>-9.5349954705326674E-5</v>
      </c>
      <c r="AX11">
        <f t="shared" si="3"/>
        <v>1.7424077821522673E-4</v>
      </c>
      <c r="AY11">
        <f t="shared" si="3"/>
        <v>4.0184751960348843E-4</v>
      </c>
      <c r="AZ11">
        <f t="shared" si="3"/>
        <v>2.5163212996458834E-3</v>
      </c>
      <c r="BA11">
        <f t="shared" si="3"/>
        <v>-1.0035207685158316E-3</v>
      </c>
      <c r="BB11">
        <f t="shared" si="3"/>
        <v>4.8973848858270043E-4</v>
      </c>
      <c r="BC11">
        <f t="shared" si="3"/>
        <v>2.1400651031334541E-3</v>
      </c>
      <c r="BD11">
        <f t="shared" si="3"/>
        <v>9.2672453950028817E-4</v>
      </c>
      <c r="BE11">
        <f t="shared" si="3"/>
        <v>1.4242039529814483E-3</v>
      </c>
      <c r="BF11">
        <f t="shared" si="3"/>
        <v>3.2946844951340583E-3</v>
      </c>
      <c r="BG11">
        <f t="shared" si="3"/>
        <v>6.3040314166263689E-4</v>
      </c>
      <c r="BH11">
        <f t="shared" si="3"/>
        <v>5.1830194977489771E-4</v>
      </c>
      <c r="BI11">
        <f t="shared" si="3"/>
        <v>3.6175612296927129E-4</v>
      </c>
      <c r="BJ11">
        <f t="shared" si="3"/>
        <v>2.1386369831941829E-3</v>
      </c>
      <c r="BK11">
        <f t="shared" si="3"/>
        <v>2.5600745378687893E-3</v>
      </c>
    </row>
    <row r="12" spans="1:63" x14ac:dyDescent="0.25">
      <c r="A12" s="7">
        <v>43921</v>
      </c>
      <c r="B12" s="14">
        <v>6.2113629673241098E-2</v>
      </c>
      <c r="C12" s="14">
        <v>-0.23631123919308358</v>
      </c>
      <c r="D12" s="14">
        <v>-0.14144736842105263</v>
      </c>
      <c r="E12" s="14">
        <v>-9.9249102187397978E-2</v>
      </c>
      <c r="F12" s="14">
        <v>-0.16901408450704225</v>
      </c>
      <c r="G12" s="14">
        <v>-0.47222222222222221</v>
      </c>
      <c r="H12" s="14">
        <v>-0.23809523809523808</v>
      </c>
      <c r="I12" s="14">
        <v>-0.25384615384615383</v>
      </c>
      <c r="J12" s="14">
        <v>-0.36</v>
      </c>
      <c r="K12" s="14">
        <v>-0.37341772151898733</v>
      </c>
      <c r="L12" s="14">
        <v>-3.6544850498338874E-2</v>
      </c>
      <c r="M12" s="14">
        <v>-0.37222222222222229</v>
      </c>
      <c r="N12" s="14">
        <v>-0.33048339362051954</v>
      </c>
      <c r="O12" s="14">
        <v>-0.32511447692849593</v>
      </c>
      <c r="P12" s="14">
        <v>-0.18285714285714286</v>
      </c>
      <c r="Q12" s="14">
        <v>-0.19834710743801653</v>
      </c>
      <c r="R12" s="14">
        <v>-0.21324717285945072</v>
      </c>
      <c r="S12" s="14">
        <v>3.048780487804878E-2</v>
      </c>
      <c r="T12" s="14">
        <v>-0.45070422535211269</v>
      </c>
      <c r="U12" s="14">
        <v>7.1428571428571425E-2</v>
      </c>
      <c r="V12" s="14">
        <v>-0.12989690721649474</v>
      </c>
      <c r="W12" s="14">
        <v>-0.1359665939754128</v>
      </c>
      <c r="X12" s="14">
        <v>-0.20026092628832354</v>
      </c>
      <c r="Y12" s="14">
        <v>-0.20781527531083482</v>
      </c>
      <c r="Z12" s="14">
        <v>-0.41584158415841582</v>
      </c>
      <c r="AA12" s="14">
        <v>0</v>
      </c>
      <c r="AB12" s="14">
        <v>-2.2541966426858514E-2</v>
      </c>
      <c r="AC12" s="14">
        <v>-4.3432203389830629E-2</v>
      </c>
      <c r="AD12" s="14">
        <v>-0.15671641791044788</v>
      </c>
      <c r="AE12" s="14">
        <v>-0.22182361733931252</v>
      </c>
      <c r="AF12" s="14"/>
      <c r="AG12">
        <v>4</v>
      </c>
      <c r="AH12">
        <f t="shared" si="4"/>
        <v>7.9534751425759751E-4</v>
      </c>
      <c r="AI12">
        <f t="shared" si="3"/>
        <v>1.9453389565113059E-3</v>
      </c>
      <c r="AJ12">
        <f t="shared" si="3"/>
        <v>1.340022896573667E-3</v>
      </c>
      <c r="AK12">
        <f t="shared" si="3"/>
        <v>4.5071451513715279E-3</v>
      </c>
      <c r="AL12">
        <f t="shared" si="3"/>
        <v>2.3874824884540444E-3</v>
      </c>
      <c r="AM12">
        <f t="shared" si="3"/>
        <v>6.4591519053601996E-4</v>
      </c>
      <c r="AN12">
        <f t="shared" si="3"/>
        <v>1.2414222451303193E-3</v>
      </c>
      <c r="AO12">
        <f t="shared" si="3"/>
        <v>1.5324064158470871E-3</v>
      </c>
      <c r="AP12">
        <f t="shared" si="3"/>
        <v>1.5449888062396408E-3</v>
      </c>
      <c r="AQ12">
        <f t="shared" si="3"/>
        <v>1.1557342372513337E-3</v>
      </c>
      <c r="AR12">
        <f t="shared" si="3"/>
        <v>5.4809715992762225E-4</v>
      </c>
      <c r="AS12">
        <f t="shared" si="3"/>
        <v>1.6054577042373163E-3</v>
      </c>
      <c r="AT12">
        <f t="shared" si="3"/>
        <v>1.0231062860833202E-3</v>
      </c>
      <c r="AU12">
        <f t="shared" si="3"/>
        <v>1.7008227592544814E-3</v>
      </c>
      <c r="AV12">
        <f t="shared" si="3"/>
        <v>1.2123230695437893E-3</v>
      </c>
      <c r="AW12">
        <f t="shared" si="3"/>
        <v>4.6664651892345345E-4</v>
      </c>
      <c r="AX12">
        <f t="shared" si="3"/>
        <v>5.174450114152476E-4</v>
      </c>
      <c r="AY12">
        <f t="shared" si="3"/>
        <v>1.7293349734986239E-4</v>
      </c>
      <c r="AZ12">
        <f t="shared" si="3"/>
        <v>-2.8975613558880419E-4</v>
      </c>
      <c r="BA12">
        <f t="shared" si="3"/>
        <v>6.2515954418424261E-4</v>
      </c>
      <c r="BB12">
        <f t="shared" si="3"/>
        <v>8.9547207860630985E-4</v>
      </c>
      <c r="BC12">
        <f t="shared" si="3"/>
        <v>1.7990159726459694E-3</v>
      </c>
      <c r="BD12">
        <f t="shared" si="3"/>
        <v>8.6756188020716137E-4</v>
      </c>
      <c r="BE12">
        <f t="shared" si="3"/>
        <v>2.2770128190327346E-3</v>
      </c>
      <c r="BF12">
        <f t="shared" si="3"/>
        <v>2.9073617595919243E-3</v>
      </c>
      <c r="BG12">
        <f t="shared" si="3"/>
        <v>9.5675890251020431E-4</v>
      </c>
      <c r="BH12">
        <f t="shared" si="3"/>
        <v>7.8989728930046294E-4</v>
      </c>
      <c r="BI12">
        <f t="shared" si="3"/>
        <v>3.936176937678443E-4</v>
      </c>
      <c r="BJ12">
        <f t="shared" si="3"/>
        <v>2.8140699070945963E-3</v>
      </c>
      <c r="BK12">
        <f t="shared" si="3"/>
        <v>9.3615466602570336E-4</v>
      </c>
    </row>
    <row r="13" spans="1:63" x14ac:dyDescent="0.25">
      <c r="A13" s="7">
        <v>43951</v>
      </c>
      <c r="B13" s="14">
        <v>0.15327050997782704</v>
      </c>
      <c r="C13" s="14">
        <v>-9.8113207547169817E-2</v>
      </c>
      <c r="D13" s="14">
        <v>-2.681992337164751E-2</v>
      </c>
      <c r="E13" s="14">
        <v>0.11634650235592606</v>
      </c>
      <c r="F13" s="14">
        <v>-1.6949152542373003E-2</v>
      </c>
      <c r="G13" s="14">
        <v>5.2631578947368418E-2</v>
      </c>
      <c r="H13" s="14">
        <v>9.0277777777777776E-2</v>
      </c>
      <c r="I13" s="14">
        <v>5.6701030927834906E-2</v>
      </c>
      <c r="J13" s="14">
        <v>0</v>
      </c>
      <c r="K13" s="14">
        <v>-7.0707070707070704E-2</v>
      </c>
      <c r="L13" s="14">
        <v>-1.3793103448275734E-2</v>
      </c>
      <c r="M13" s="14">
        <v>-1.7699115044247538E-2</v>
      </c>
      <c r="N13" s="14">
        <v>0.16060903732809431</v>
      </c>
      <c r="O13" s="14">
        <v>0.15083507306889352</v>
      </c>
      <c r="P13" s="14">
        <v>8.9910089910089905E-2</v>
      </c>
      <c r="Q13" s="14">
        <v>0.22164948453608246</v>
      </c>
      <c r="R13" s="14">
        <v>2.2587268993839952E-2</v>
      </c>
      <c r="S13" s="14">
        <v>-8.8757396449704144E-3</v>
      </c>
      <c r="T13" s="14">
        <v>-3.4188034188034309E-2</v>
      </c>
      <c r="U13" s="14">
        <v>-5.7142857142857141E-2</v>
      </c>
      <c r="V13" s="14">
        <v>6.8720379146919433E-2</v>
      </c>
      <c r="W13" s="14">
        <v>-6.8076077686328659E-2</v>
      </c>
      <c r="X13" s="14">
        <v>1.1419249592169658E-2</v>
      </c>
      <c r="Y13" s="14">
        <v>-8.744394618834081E-2</v>
      </c>
      <c r="Z13" s="14">
        <v>0.24576271186440679</v>
      </c>
      <c r="AA13" s="14">
        <v>3.0701754385965042E-2</v>
      </c>
      <c r="AB13" s="14">
        <v>6.3788027477919527E-3</v>
      </c>
      <c r="AC13" s="14">
        <v>-1.107419712070749E-3</v>
      </c>
      <c r="AD13" s="14">
        <v>-8.8495575221236439E-3</v>
      </c>
      <c r="AE13" s="14">
        <v>-1.6519400691509797E-2</v>
      </c>
      <c r="AF13" s="14"/>
      <c r="AG13">
        <v>5</v>
      </c>
      <c r="AH13">
        <f t="shared" si="4"/>
        <v>3.4396878989006064E-4</v>
      </c>
      <c r="AI13">
        <f t="shared" si="3"/>
        <v>3.9101694695847103E-3</v>
      </c>
      <c r="AJ13">
        <f t="shared" si="3"/>
        <v>1.3323652092060165E-3</v>
      </c>
      <c r="AK13">
        <f t="shared" si="3"/>
        <v>2.3874824884540444E-3</v>
      </c>
      <c r="AL13">
        <f t="shared" si="3"/>
        <v>1.0428486136836232E-2</v>
      </c>
      <c r="AM13">
        <f t="shared" si="3"/>
        <v>2.7056603415264746E-3</v>
      </c>
      <c r="AN13">
        <f t="shared" si="3"/>
        <v>3.1240994164228706E-3</v>
      </c>
      <c r="AO13">
        <f t="shared" si="3"/>
        <v>4.0600664320071126E-3</v>
      </c>
      <c r="AP13">
        <f t="shared" si="3"/>
        <v>4.8036687450429419E-3</v>
      </c>
      <c r="AQ13">
        <f t="shared" si="3"/>
        <v>6.6139830265281099E-3</v>
      </c>
      <c r="AR13">
        <f t="shared" si="3"/>
        <v>1.002437839322811E-3</v>
      </c>
      <c r="AS13">
        <f t="shared" si="3"/>
        <v>4.7673838715697227E-3</v>
      </c>
      <c r="AT13">
        <f t="shared" si="3"/>
        <v>2.7969984274322348E-3</v>
      </c>
      <c r="AU13">
        <f t="shared" si="3"/>
        <v>4.5544050362616864E-3</v>
      </c>
      <c r="AV13">
        <f t="shared" si="3"/>
        <v>3.2639879616515621E-3</v>
      </c>
      <c r="AW13">
        <f t="shared" si="3"/>
        <v>9.2490492541197171E-4</v>
      </c>
      <c r="AX13">
        <f t="shared" si="3"/>
        <v>2.469042985716203E-3</v>
      </c>
      <c r="AY13">
        <f t="shared" si="3"/>
        <v>5.8017381878686016E-4</v>
      </c>
      <c r="AZ13">
        <f t="shared" si="3"/>
        <v>5.6076463328895189E-3</v>
      </c>
      <c r="BA13">
        <f t="shared" si="3"/>
        <v>2.6185730282682652E-3</v>
      </c>
      <c r="BB13">
        <f t="shared" si="3"/>
        <v>3.266727084442271E-3</v>
      </c>
      <c r="BC13">
        <f t="shared" si="3"/>
        <v>2.6691617102598537E-3</v>
      </c>
      <c r="BD13">
        <f t="shared" si="3"/>
        <v>2.3931162985175972E-3</v>
      </c>
      <c r="BE13">
        <f t="shared" si="3"/>
        <v>3.9551654925640131E-3</v>
      </c>
      <c r="BF13">
        <f t="shared" si="3"/>
        <v>6.1102891032890523E-3</v>
      </c>
      <c r="BG13">
        <f t="shared" si="3"/>
        <v>2.3886528536519384E-3</v>
      </c>
      <c r="BH13">
        <f t="shared" si="3"/>
        <v>7.2417679920321577E-5</v>
      </c>
      <c r="BI13">
        <f t="shared" si="3"/>
        <v>9.4445408727317182E-4</v>
      </c>
      <c r="BJ13">
        <f t="shared" si="3"/>
        <v>4.3214154412612458E-3</v>
      </c>
      <c r="BK13">
        <f t="shared" si="3"/>
        <v>2.7841993192793896E-3</v>
      </c>
    </row>
    <row r="14" spans="1:63" x14ac:dyDescent="0.25">
      <c r="A14" s="7">
        <v>43980</v>
      </c>
      <c r="B14" s="14">
        <v>3.1002162941600575E-2</v>
      </c>
      <c r="C14" s="14">
        <v>2.5104602510460369E-2</v>
      </c>
      <c r="D14" s="14">
        <v>-2.3622047244094488E-2</v>
      </c>
      <c r="E14" s="14">
        <v>3.5714285714285712E-2</v>
      </c>
      <c r="F14" s="14">
        <v>0</v>
      </c>
      <c r="G14" s="14">
        <v>-7.4999999999999997E-2</v>
      </c>
      <c r="H14" s="14">
        <v>0.2356687898089172</v>
      </c>
      <c r="I14" s="14">
        <v>-3.4146341463414498E-2</v>
      </c>
      <c r="J14" s="14">
        <v>-6.25E-2</v>
      </c>
      <c r="K14" s="14">
        <v>6.5217391304347824E-2</v>
      </c>
      <c r="L14" s="14">
        <v>-8.1585081585081581E-3</v>
      </c>
      <c r="M14" s="14">
        <v>0</v>
      </c>
      <c r="N14" s="14">
        <v>2.920016927634363E-2</v>
      </c>
      <c r="O14" s="14">
        <v>3.9909297052154194E-2</v>
      </c>
      <c r="P14" s="14">
        <v>-7.2410632447296161E-2</v>
      </c>
      <c r="Q14" s="14">
        <v>4.852320675105485E-2</v>
      </c>
      <c r="R14" s="14">
        <v>0.17670682730923681</v>
      </c>
      <c r="S14" s="14">
        <v>0.17042062415196743</v>
      </c>
      <c r="T14" s="14">
        <v>-0.17699115044247776</v>
      </c>
      <c r="U14" s="14">
        <v>-2.0202020202020204E-2</v>
      </c>
      <c r="V14" s="14">
        <v>0.11308203991130808</v>
      </c>
      <c r="W14" s="14">
        <v>-5.0594108762453051E-2</v>
      </c>
      <c r="X14" s="14">
        <v>5.32258064516129E-2</v>
      </c>
      <c r="Y14" s="14">
        <v>-9.5823095823095825E-2</v>
      </c>
      <c r="Z14" s="14">
        <v>-2.0408163265306121E-2</v>
      </c>
      <c r="AA14" s="14">
        <v>-2.9787234042553311E-2</v>
      </c>
      <c r="AB14" s="14">
        <v>5.6070209653827405E-2</v>
      </c>
      <c r="AC14" s="14">
        <v>1.7738359201773836E-2</v>
      </c>
      <c r="AD14" s="14">
        <v>0.18749999999999986</v>
      </c>
      <c r="AE14" s="14">
        <v>-1.2500000000000001E-2</v>
      </c>
      <c r="AF14" s="14"/>
      <c r="AG14">
        <v>6</v>
      </c>
      <c r="AH14">
        <f t="shared" si="4"/>
        <v>1.9196215295979208E-4</v>
      </c>
      <c r="AI14">
        <f t="shared" si="3"/>
        <v>3.7263011469900191E-3</v>
      </c>
      <c r="AJ14">
        <f t="shared" si="3"/>
        <v>1.8263239453889886E-3</v>
      </c>
      <c r="AK14">
        <f t="shared" si="3"/>
        <v>6.4591519053601996E-4</v>
      </c>
      <c r="AL14">
        <f t="shared" si="3"/>
        <v>2.7056603415264746E-3</v>
      </c>
      <c r="AM14">
        <f t="shared" si="3"/>
        <v>1.1660041627087284E-2</v>
      </c>
      <c r="AN14">
        <f t="shared" si="3"/>
        <v>2.726741700963591E-3</v>
      </c>
      <c r="AO14">
        <f t="shared" si="3"/>
        <v>5.4146349185208451E-3</v>
      </c>
      <c r="AP14">
        <f t="shared" si="3"/>
        <v>4.5780658992987215E-3</v>
      </c>
      <c r="AQ14">
        <f t="shared" si="3"/>
        <v>8.4414750765998345E-3</v>
      </c>
      <c r="AR14">
        <f t="shared" si="3"/>
        <v>3.2323384092478171E-4</v>
      </c>
      <c r="AS14">
        <f t="shared" si="3"/>
        <v>4.711242262545174E-3</v>
      </c>
      <c r="AT14">
        <f t="shared" si="3"/>
        <v>5.6079911265677091E-3</v>
      </c>
      <c r="AU14">
        <f t="shared" si="3"/>
        <v>4.7044002299851308E-3</v>
      </c>
      <c r="AV14">
        <f t="shared" si="3"/>
        <v>4.3915420004805106E-3</v>
      </c>
      <c r="AW14">
        <f t="shared" si="3"/>
        <v>1.49180680389829E-3</v>
      </c>
      <c r="AX14">
        <f t="shared" si="3"/>
        <v>2.6287577464196173E-3</v>
      </c>
      <c r="AY14">
        <f t="shared" si="3"/>
        <v>1.5542183148700085E-3</v>
      </c>
      <c r="AZ14">
        <f t="shared" si="3"/>
        <v>7.2327506763828469E-3</v>
      </c>
      <c r="BA14">
        <f t="shared" si="3"/>
        <v>9.0132692206132089E-4</v>
      </c>
      <c r="BB14">
        <f t="shared" si="3"/>
        <v>3.8227856405829617E-3</v>
      </c>
      <c r="BC14">
        <f t="shared" si="3"/>
        <v>3.0284885855157103E-3</v>
      </c>
      <c r="BD14">
        <f t="shared" si="3"/>
        <v>2.2155282003432069E-3</v>
      </c>
      <c r="BE14">
        <f t="shared" si="3"/>
        <v>4.1361533074119163E-3</v>
      </c>
      <c r="BF14">
        <f t="shared" si="3"/>
        <v>6.6135082023526795E-3</v>
      </c>
      <c r="BG14">
        <f t="shared" si="3"/>
        <v>2.022413842379096E-3</v>
      </c>
      <c r="BH14">
        <f t="shared" si="3"/>
        <v>5.6791721150333007E-4</v>
      </c>
      <c r="BI14">
        <f t="shared" si="3"/>
        <v>1.2691385495465577E-3</v>
      </c>
      <c r="BJ14">
        <f t="shared" si="3"/>
        <v>1.6823213278405167E-3</v>
      </c>
      <c r="BK14">
        <f t="shared" si="3"/>
        <v>4.5117236446569212E-3</v>
      </c>
    </row>
    <row r="15" spans="1:63" x14ac:dyDescent="0.25">
      <c r="A15" s="7">
        <v>44012</v>
      </c>
      <c r="B15" s="14">
        <v>-1.8531468531468531E-2</v>
      </c>
      <c r="C15" s="14">
        <v>0.10204081632653049</v>
      </c>
      <c r="D15" s="14">
        <v>-2.620967741935484E-2</v>
      </c>
      <c r="E15" s="14">
        <v>-2.6959247648902823E-2</v>
      </c>
      <c r="F15" s="14">
        <v>-1.7241379310344831E-2</v>
      </c>
      <c r="G15" s="14">
        <v>5.4054054054054057E-2</v>
      </c>
      <c r="H15" s="14">
        <v>0.13917525773195877</v>
      </c>
      <c r="I15" s="14">
        <v>0.11616161616161616</v>
      </c>
      <c r="J15" s="14">
        <v>3.3333333333333333E-2</v>
      </c>
      <c r="K15" s="14">
        <v>1.020408163265306E-2</v>
      </c>
      <c r="L15" s="14">
        <v>6.8155111633372498E-2</v>
      </c>
      <c r="M15" s="14">
        <v>9.9099099099098961E-2</v>
      </c>
      <c r="N15" s="14">
        <v>6.1677631578947369E-3</v>
      </c>
      <c r="O15" s="14">
        <v>-3.0527692978630614E-3</v>
      </c>
      <c r="P15" s="14">
        <v>0.16403162055335982</v>
      </c>
      <c r="Q15" s="14">
        <v>2.6156941649899283E-2</v>
      </c>
      <c r="R15" s="14">
        <v>-6.8259385665529013E-2</v>
      </c>
      <c r="S15" s="14">
        <v>5.4718293531184792E-2</v>
      </c>
      <c r="T15" s="14">
        <v>5.3763440860215055E-2</v>
      </c>
      <c r="U15" s="14">
        <v>7.7319587628865982E-2</v>
      </c>
      <c r="V15" s="14">
        <v>-1.9920318725098474E-3</v>
      </c>
      <c r="W15" s="14">
        <v>2.5665540778821633E-2</v>
      </c>
      <c r="X15" s="14">
        <v>8.1163859111791734E-2</v>
      </c>
      <c r="Y15" s="14">
        <v>0.19565217391304363</v>
      </c>
      <c r="Z15" s="14">
        <v>-6.9444444444444441E-3</v>
      </c>
      <c r="AA15" s="14">
        <v>0</v>
      </c>
      <c r="AB15" s="14">
        <v>5.3093259464450596E-3</v>
      </c>
      <c r="AC15" s="14">
        <v>-8.7145969498910684E-3</v>
      </c>
      <c r="AD15" s="14">
        <v>-3.007518796992481E-2</v>
      </c>
      <c r="AE15" s="14">
        <v>-0.12104430379746836</v>
      </c>
      <c r="AF15" s="14"/>
      <c r="AG15">
        <v>7</v>
      </c>
      <c r="AH15">
        <f t="shared" si="4"/>
        <v>3.3184846996405404E-4</v>
      </c>
      <c r="AI15">
        <f t="shared" si="3"/>
        <v>2.6398003145122607E-3</v>
      </c>
      <c r="AJ15">
        <f t="shared" si="3"/>
        <v>-1.9221774629400905E-4</v>
      </c>
      <c r="AK15">
        <f t="shared" si="3"/>
        <v>1.2414222451303193E-3</v>
      </c>
      <c r="AL15">
        <f t="shared" si="3"/>
        <v>3.1240994164228706E-3</v>
      </c>
      <c r="AM15">
        <f t="shared" si="3"/>
        <v>2.726741700963591E-3</v>
      </c>
      <c r="AN15">
        <f t="shared" si="3"/>
        <v>7.5078939394412772E-3</v>
      </c>
      <c r="AO15">
        <f t="shared" si="3"/>
        <v>2.7992592760826985E-3</v>
      </c>
      <c r="AP15">
        <f t="shared" si="3"/>
        <v>3.8140396802659828E-3</v>
      </c>
      <c r="AQ15">
        <f t="shared" si="3"/>
        <v>4.1860548139924809E-3</v>
      </c>
      <c r="AR15">
        <f t="shared" si="3"/>
        <v>9.3807916708822409E-4</v>
      </c>
      <c r="AS15">
        <f t="shared" si="3"/>
        <v>3.9904300069900931E-3</v>
      </c>
      <c r="AT15">
        <f t="shared" si="3"/>
        <v>4.8578206963239799E-3</v>
      </c>
      <c r="AU15">
        <f t="shared" si="3"/>
        <v>5.137037034592137E-3</v>
      </c>
      <c r="AV15">
        <f t="shared" si="3"/>
        <v>3.4912456291637866E-3</v>
      </c>
      <c r="AW15">
        <f t="shared" si="3"/>
        <v>2.2388173236544411E-3</v>
      </c>
      <c r="AX15">
        <f t="shared" si="3"/>
        <v>4.017733275095239E-3</v>
      </c>
      <c r="AY15">
        <f t="shared" si="3"/>
        <v>2.0102200620156132E-3</v>
      </c>
      <c r="AZ15">
        <f t="shared" si="3"/>
        <v>1.8057021622759303E-3</v>
      </c>
      <c r="BA15">
        <f t="shared" si="3"/>
        <v>2.3392451497455556E-3</v>
      </c>
      <c r="BB15">
        <f t="shared" si="3"/>
        <v>3.2949958717871245E-3</v>
      </c>
      <c r="BC15">
        <f t="shared" si="3"/>
        <v>1.4168695920888444E-4</v>
      </c>
      <c r="BD15">
        <f t="shared" si="3"/>
        <v>2.8410725236810218E-3</v>
      </c>
      <c r="BE15">
        <f t="shared" si="3"/>
        <v>2.9616986724087914E-3</v>
      </c>
      <c r="BF15">
        <f t="shared" si="3"/>
        <v>4.4430846123972171E-3</v>
      </c>
      <c r="BG15">
        <f t="shared" si="3"/>
        <v>1.0775361660323123E-3</v>
      </c>
      <c r="BH15">
        <f t="shared" si="3"/>
        <v>1.5829462010211993E-3</v>
      </c>
      <c r="BI15">
        <f t="shared" si="3"/>
        <v>8.7194776127467099E-4</v>
      </c>
      <c r="BJ15">
        <f t="shared" si="3"/>
        <v>2.5060561197431698E-3</v>
      </c>
      <c r="BK15">
        <f t="shared" si="3"/>
        <v>1.5898209979324303E-3</v>
      </c>
    </row>
    <row r="16" spans="1:63" x14ac:dyDescent="0.25">
      <c r="A16" s="7">
        <v>44043</v>
      </c>
      <c r="B16" s="14">
        <v>1.2943830898943118E-2</v>
      </c>
      <c r="C16" s="14">
        <v>-3.3333333333333333E-2</v>
      </c>
      <c r="D16" s="14">
        <v>1.4492753623188524E-2</v>
      </c>
      <c r="E16" s="14">
        <v>-0.18685567010309279</v>
      </c>
      <c r="F16" s="14">
        <v>-0.13157894736842093</v>
      </c>
      <c r="G16" s="14">
        <v>0.25641025641025639</v>
      </c>
      <c r="H16" s="14">
        <v>9.5022624434389136E-2</v>
      </c>
      <c r="I16" s="14">
        <v>-3.1674208144796379E-2</v>
      </c>
      <c r="J16" s="14">
        <v>-0.16129032258064516</v>
      </c>
      <c r="K16" s="14">
        <v>-4.0404040404040407E-2</v>
      </c>
      <c r="L16" s="14">
        <v>-8.910891089108923E-2</v>
      </c>
      <c r="M16" s="14">
        <v>-0.12295081967213115</v>
      </c>
      <c r="N16" s="14">
        <v>0.11360850020433183</v>
      </c>
      <c r="O16" s="14">
        <v>5.0743657042869643E-2</v>
      </c>
      <c r="P16" s="14">
        <v>-9.2529711375212223E-2</v>
      </c>
      <c r="Q16" s="14">
        <v>4.7058823529411882E-2</v>
      </c>
      <c r="R16" s="14">
        <v>1.282051282051282E-2</v>
      </c>
      <c r="S16" s="14">
        <v>1.4508683227082875E-2</v>
      </c>
      <c r="T16" s="14">
        <v>-0.19387755102040816</v>
      </c>
      <c r="U16" s="14">
        <v>-0.10526315789473684</v>
      </c>
      <c r="V16" s="14">
        <v>5.9880239520958087E-3</v>
      </c>
      <c r="W16" s="14">
        <v>-0.12656825440486549</v>
      </c>
      <c r="X16" s="14">
        <v>-4.0368271954674219E-2</v>
      </c>
      <c r="Y16" s="14">
        <v>-0.12272727272727284</v>
      </c>
      <c r="Z16" s="14">
        <v>-0.17482517482517482</v>
      </c>
      <c r="AA16" s="14">
        <v>-4.8245614035087599E-2</v>
      </c>
      <c r="AB16" s="14">
        <v>5.0057405281285876E-2</v>
      </c>
      <c r="AC16" s="14">
        <v>-1.098901098901099E-2</v>
      </c>
      <c r="AD16" s="14">
        <v>-0.10077519379844972</v>
      </c>
      <c r="AE16" s="14">
        <v>-1.8901890189018902E-2</v>
      </c>
      <c r="AF16" s="14"/>
      <c r="AG16">
        <v>8</v>
      </c>
      <c r="AH16">
        <f t="shared" si="4"/>
        <v>1.239053709689616E-4</v>
      </c>
      <c r="AI16">
        <f t="shared" si="3"/>
        <v>4.9018109608617863E-3</v>
      </c>
      <c r="AJ16">
        <f t="shared" si="3"/>
        <v>2.2432682049467498E-3</v>
      </c>
      <c r="AK16">
        <f t="shared" si="3"/>
        <v>1.5324064158470871E-3</v>
      </c>
      <c r="AL16">
        <f t="shared" si="3"/>
        <v>4.0600664320071126E-3</v>
      </c>
      <c r="AM16">
        <f t="shared" si="3"/>
        <v>5.4146349185208451E-3</v>
      </c>
      <c r="AN16">
        <f t="shared" si="3"/>
        <v>2.7992592760826985E-3</v>
      </c>
      <c r="AO16">
        <f t="shared" si="3"/>
        <v>7.7475900728728357E-3</v>
      </c>
      <c r="AP16">
        <f t="shared" si="3"/>
        <v>6.5148645020134312E-3</v>
      </c>
      <c r="AQ16">
        <f t="shared" si="3"/>
        <v>7.3444428857175996E-3</v>
      </c>
      <c r="AR16">
        <f t="shared" si="3"/>
        <v>7.6353431960923855E-4</v>
      </c>
      <c r="AS16">
        <f t="shared" si="3"/>
        <v>6.8838956110281865E-3</v>
      </c>
      <c r="AT16">
        <f t="shared" si="3"/>
        <v>4.911813316301061E-3</v>
      </c>
      <c r="AU16">
        <f t="shared" si="3"/>
        <v>5.8881805576112764E-3</v>
      </c>
      <c r="AV16">
        <f t="shared" si="3"/>
        <v>6.0013893466930096E-3</v>
      </c>
      <c r="AW16">
        <f t="shared" si="3"/>
        <v>1.5586950775462629E-3</v>
      </c>
      <c r="AX16">
        <f t="shared" si="3"/>
        <v>2.9092042007575159E-3</v>
      </c>
      <c r="AY16">
        <f t="shared" si="3"/>
        <v>1.8883825818139584E-3</v>
      </c>
      <c r="AZ16">
        <f t="shared" si="3"/>
        <v>9.0746608433520427E-3</v>
      </c>
      <c r="BA16">
        <f t="shared" si="3"/>
        <v>2.1021775876631757E-3</v>
      </c>
      <c r="BB16">
        <f t="shared" si="3"/>
        <v>5.0429379834261833E-3</v>
      </c>
      <c r="BC16">
        <f t="shared" si="3"/>
        <v>3.8195220526721172E-3</v>
      </c>
      <c r="BD16">
        <f t="shared" si="3"/>
        <v>2.712423883611819E-3</v>
      </c>
      <c r="BE16">
        <f t="shared" si="3"/>
        <v>5.2074189561557363E-3</v>
      </c>
      <c r="BF16">
        <f t="shared" si="3"/>
        <v>8.8016091240268688E-3</v>
      </c>
      <c r="BG16">
        <f t="shared" si="3"/>
        <v>2.2644145480916491E-3</v>
      </c>
      <c r="BH16">
        <f t="shared" si="3"/>
        <v>1.7012499027641877E-4</v>
      </c>
      <c r="BI16">
        <f t="shared" si="3"/>
        <v>1.2033535409988608E-3</v>
      </c>
      <c r="BJ16">
        <f t="shared" si="3"/>
        <v>2.5302090584286901E-3</v>
      </c>
      <c r="BK16">
        <f t="shared" si="3"/>
        <v>5.7918990667981934E-3</v>
      </c>
    </row>
    <row r="17" spans="1:63" x14ac:dyDescent="0.25">
      <c r="A17" s="7">
        <v>44074</v>
      </c>
      <c r="B17" s="14">
        <v>-2.2274325908558032E-2</v>
      </c>
      <c r="C17" s="14">
        <v>6.8965517241379309E-2</v>
      </c>
      <c r="D17" s="14">
        <v>6.1224489795918241E-2</v>
      </c>
      <c r="E17" s="14">
        <v>3.1695721077654518E-3</v>
      </c>
      <c r="F17" s="14">
        <v>6.0606060606060608E-2</v>
      </c>
      <c r="G17" s="14">
        <v>-6.1224489795918366E-2</v>
      </c>
      <c r="H17" s="14">
        <v>0.11570247933884298</v>
      </c>
      <c r="I17" s="14">
        <v>1.4018691588785047E-2</v>
      </c>
      <c r="J17" s="14">
        <v>7.6923076923077066E-2</v>
      </c>
      <c r="K17" s="14">
        <v>0.16842105263157911</v>
      </c>
      <c r="L17" s="14">
        <v>-6.400966183574866E-2</v>
      </c>
      <c r="M17" s="14">
        <v>5.6074766355140054E-2</v>
      </c>
      <c r="N17" s="14">
        <v>0.10788990825688073</v>
      </c>
      <c r="O17" s="14">
        <v>9.0757701915070779E-2</v>
      </c>
      <c r="P17" s="14">
        <v>0.10477081384471469</v>
      </c>
      <c r="Q17" s="14">
        <v>-1.8726591760299626E-3</v>
      </c>
      <c r="R17" s="14">
        <v>0.14647377938517178</v>
      </c>
      <c r="S17" s="14">
        <v>4.3336944745395447E-3</v>
      </c>
      <c r="T17" s="14">
        <v>5.0632911392405063E-2</v>
      </c>
      <c r="U17" s="14">
        <v>-1.6042780748663103E-2</v>
      </c>
      <c r="V17" s="14">
        <v>-2.1825396825396824E-2</v>
      </c>
      <c r="W17" s="14">
        <v>-2.4861564301523073E-2</v>
      </c>
      <c r="X17" s="14">
        <v>3.4686346863468637E-2</v>
      </c>
      <c r="Y17" s="14">
        <v>1.5544041450777202E-2</v>
      </c>
      <c r="Z17" s="14">
        <v>4.2372881355932202E-2</v>
      </c>
      <c r="AA17" s="14">
        <v>4.608294930875707E-3</v>
      </c>
      <c r="AB17" s="14">
        <v>-2.4710255849551718E-2</v>
      </c>
      <c r="AC17" s="14">
        <v>-7.6666666666666661E-2</v>
      </c>
      <c r="AD17" s="14">
        <v>-4.3103448275861829E-2</v>
      </c>
      <c r="AE17" s="14">
        <v>0.16009174311926605</v>
      </c>
      <c r="AF17" s="14"/>
      <c r="AG17">
        <v>9</v>
      </c>
      <c r="AH17">
        <f t="shared" si="4"/>
        <v>-2.3387504948096265E-4</v>
      </c>
      <c r="AI17">
        <f t="shared" si="3"/>
        <v>5.0357096155063735E-3</v>
      </c>
      <c r="AJ17">
        <f t="shared" si="3"/>
        <v>1.6631944509339896E-3</v>
      </c>
      <c r="AK17">
        <f t="shared" si="3"/>
        <v>1.5449888062396408E-3</v>
      </c>
      <c r="AL17">
        <f t="shared" si="3"/>
        <v>4.8036687450429419E-3</v>
      </c>
      <c r="AM17">
        <f t="shared" si="3"/>
        <v>4.5780658992987215E-3</v>
      </c>
      <c r="AN17">
        <f t="shared" si="3"/>
        <v>3.8140396802659828E-3</v>
      </c>
      <c r="AO17">
        <f t="shared" si="3"/>
        <v>6.5148645020134312E-3</v>
      </c>
      <c r="AP17">
        <f t="shared" si="3"/>
        <v>9.2935883030077892E-3</v>
      </c>
      <c r="AQ17">
        <f t="shared" si="3"/>
        <v>7.2402307826708139E-3</v>
      </c>
      <c r="AR17">
        <f t="shared" si="3"/>
        <v>6.6837448388818008E-4</v>
      </c>
      <c r="AS17">
        <f t="shared" si="3"/>
        <v>8.7663103300162758E-3</v>
      </c>
      <c r="AT17">
        <f t="shared" si="3"/>
        <v>4.7740182588948982E-3</v>
      </c>
      <c r="AU17">
        <f t="shared" si="3"/>
        <v>5.1585326418548206E-3</v>
      </c>
      <c r="AV17">
        <f t="shared" si="3"/>
        <v>6.130969313817649E-3</v>
      </c>
      <c r="AW17">
        <f t="shared" si="3"/>
        <v>1.1794955735176253E-3</v>
      </c>
      <c r="AX17">
        <f t="shared" si="3"/>
        <v>3.1669080138765136E-3</v>
      </c>
      <c r="AY17">
        <f t="shared" si="3"/>
        <v>1.9555620441864753E-3</v>
      </c>
      <c r="AZ17">
        <f t="shared" si="3"/>
        <v>1.0738787821152515E-2</v>
      </c>
      <c r="BA17">
        <f t="shared" si="3"/>
        <v>2.5708240231279798E-3</v>
      </c>
      <c r="BB17">
        <f t="shared" si="3"/>
        <v>4.4005706487011036E-3</v>
      </c>
      <c r="BC17">
        <f t="shared" si="3"/>
        <v>4.4521454231042047E-3</v>
      </c>
      <c r="BD17">
        <f t="shared" si="3"/>
        <v>3.142902981869949E-3</v>
      </c>
      <c r="BE17">
        <f t="shared" si="3"/>
        <v>6.7431074429625372E-3</v>
      </c>
      <c r="BF17">
        <f t="shared" ref="BF17:BK17" si="5">_xlfn.COVARIANCE.S(INDEX($B$3:$AE$62,,$AG17), INDEX($B$3:$AE$62,,BF$8))</f>
        <v>7.9667464264913928E-3</v>
      </c>
      <c r="BG17">
        <f t="shared" si="5"/>
        <v>1.8125592653199501E-3</v>
      </c>
      <c r="BH17">
        <f t="shared" si="5"/>
        <v>4.1256942171825129E-5</v>
      </c>
      <c r="BI17">
        <f t="shared" si="5"/>
        <v>8.0905756367900925E-4</v>
      </c>
      <c r="BJ17">
        <f t="shared" si="5"/>
        <v>3.0131777835406435E-3</v>
      </c>
      <c r="BK17">
        <f t="shared" si="5"/>
        <v>6.4329793360938213E-3</v>
      </c>
    </row>
    <row r="18" spans="1:63" x14ac:dyDescent="0.25">
      <c r="A18" s="7">
        <v>44104</v>
      </c>
      <c r="B18" s="14">
        <v>1.4028776978417265E-2</v>
      </c>
      <c r="C18" s="14">
        <v>1.0752688172043012E-2</v>
      </c>
      <c r="D18" s="14">
        <v>-7.3076923076923081E-2</v>
      </c>
      <c r="E18" s="14">
        <v>9.6761453396524491E-2</v>
      </c>
      <c r="F18" s="14">
        <v>-6.6666666666666666E-2</v>
      </c>
      <c r="G18" s="14">
        <v>-0.13043478260869565</v>
      </c>
      <c r="H18" s="14">
        <v>0.1</v>
      </c>
      <c r="I18" s="14">
        <v>-0.13364055299539171</v>
      </c>
      <c r="J18" s="14">
        <v>-7.142857142857155E-2</v>
      </c>
      <c r="K18" s="14">
        <v>-0.11711711711711723</v>
      </c>
      <c r="L18" s="14">
        <v>5.5483870967741933E-2</v>
      </c>
      <c r="M18" s="14">
        <v>-5.3097345132743244E-2</v>
      </c>
      <c r="N18" s="14">
        <v>-1.457436237164624E-2</v>
      </c>
      <c r="O18" s="14">
        <v>-5.6106870229007635E-2</v>
      </c>
      <c r="P18" s="14">
        <v>-9.2294665537679926E-2</v>
      </c>
      <c r="Q18" s="14">
        <v>5.6285178236397749E-3</v>
      </c>
      <c r="R18" s="14">
        <v>-1.1041009463722398E-2</v>
      </c>
      <c r="S18" s="14">
        <v>4.3149946062567418E-3</v>
      </c>
      <c r="T18" s="14">
        <v>-0.45783132530120479</v>
      </c>
      <c r="U18" s="14">
        <v>3.8043478260869568E-2</v>
      </c>
      <c r="V18" s="14">
        <v>-7.099391480730223E-2</v>
      </c>
      <c r="W18" s="14">
        <v>-0.12298265916695834</v>
      </c>
      <c r="X18" s="14">
        <v>-1.9258202567760341E-2</v>
      </c>
      <c r="Y18" s="14">
        <v>-9.1836734693877556E-2</v>
      </c>
      <c r="Z18" s="14">
        <v>-0.12195121951219512</v>
      </c>
      <c r="AA18" s="14">
        <v>-2.752293577981664E-2</v>
      </c>
      <c r="AB18" s="14">
        <v>7.0852017937219736E-2</v>
      </c>
      <c r="AC18" s="14">
        <v>3.0084235860409144E-2</v>
      </c>
      <c r="AD18" s="14">
        <v>-7.2072072072072196E-2</v>
      </c>
      <c r="AE18" s="14">
        <v>-0.1597469355476473</v>
      </c>
      <c r="AF18" s="14"/>
      <c r="AG18">
        <v>10</v>
      </c>
      <c r="AH18">
        <f t="shared" si="4"/>
        <v>-9.2757642130825884E-4</v>
      </c>
      <c r="AI18">
        <f t="shared" si="4"/>
        <v>5.2130292315962076E-3</v>
      </c>
      <c r="AJ18">
        <f t="shared" si="4"/>
        <v>1.4025961978816758E-3</v>
      </c>
      <c r="AK18">
        <f t="shared" si="4"/>
        <v>1.1557342372513337E-3</v>
      </c>
      <c r="AL18">
        <f t="shared" si="4"/>
        <v>6.6139830265281099E-3</v>
      </c>
      <c r="AM18">
        <f t="shared" si="4"/>
        <v>8.4414750765998345E-3</v>
      </c>
      <c r="AN18">
        <f t="shared" si="4"/>
        <v>4.1860548139924809E-3</v>
      </c>
      <c r="AO18">
        <f t="shared" si="4"/>
        <v>7.3444428857175996E-3</v>
      </c>
      <c r="AP18">
        <f t="shared" si="4"/>
        <v>7.2402307826708139E-3</v>
      </c>
      <c r="AQ18">
        <f t="shared" si="4"/>
        <v>1.6920661192353227E-2</v>
      </c>
      <c r="AR18">
        <f t="shared" si="4"/>
        <v>3.8718361511779181E-4</v>
      </c>
      <c r="AS18">
        <f t="shared" si="4"/>
        <v>7.4630971110393766E-3</v>
      </c>
      <c r="AT18">
        <f t="shared" si="4"/>
        <v>7.2468552880803703E-3</v>
      </c>
      <c r="AU18">
        <f t="shared" si="4"/>
        <v>6.5228740861592617E-3</v>
      </c>
      <c r="AV18">
        <f t="shared" si="4"/>
        <v>6.0080730674208129E-3</v>
      </c>
      <c r="AW18">
        <f t="shared" si="4"/>
        <v>1.9058690837703107E-3</v>
      </c>
      <c r="AX18">
        <f t="shared" ref="AX18:BK38" si="6">_xlfn.COVARIANCE.S(INDEX($B$3:$AE$62,,$AG18), INDEX($B$3:$AE$62,,AX$8))</f>
        <v>4.8658658204639056E-3</v>
      </c>
      <c r="AY18">
        <f t="shared" si="6"/>
        <v>1.6413896415363174E-3</v>
      </c>
      <c r="AZ18">
        <f t="shared" si="6"/>
        <v>1.2214827688808006E-2</v>
      </c>
      <c r="BA18">
        <f t="shared" si="6"/>
        <v>3.8105900023744175E-3</v>
      </c>
      <c r="BB18">
        <f t="shared" si="6"/>
        <v>5.6697149489282044E-3</v>
      </c>
      <c r="BC18">
        <f t="shared" si="6"/>
        <v>3.3952791327221048E-3</v>
      </c>
      <c r="BD18">
        <f t="shared" si="6"/>
        <v>3.5141009501986503E-3</v>
      </c>
      <c r="BE18">
        <f t="shared" si="6"/>
        <v>5.7007880114985235E-3</v>
      </c>
      <c r="BF18">
        <f t="shared" si="6"/>
        <v>1.0293673133988671E-2</v>
      </c>
      <c r="BG18">
        <f t="shared" si="6"/>
        <v>3.4794108392875432E-3</v>
      </c>
      <c r="BH18">
        <f t="shared" si="6"/>
        <v>3.4556488548512606E-4</v>
      </c>
      <c r="BI18">
        <f t="shared" si="6"/>
        <v>8.4302255937550622E-4</v>
      </c>
      <c r="BJ18">
        <f t="shared" si="6"/>
        <v>3.8429631951327368E-3</v>
      </c>
      <c r="BK18">
        <f t="shared" si="6"/>
        <v>6.87370024270079E-3</v>
      </c>
    </row>
    <row r="19" spans="1:63" x14ac:dyDescent="0.25">
      <c r="A19" s="7">
        <v>44134</v>
      </c>
      <c r="B19" s="14">
        <v>-8.1707461274683688E-2</v>
      </c>
      <c r="C19" s="14">
        <v>-9.9290780141843976E-2</v>
      </c>
      <c r="D19" s="14">
        <v>-0.17634854771784234</v>
      </c>
      <c r="E19" s="14">
        <v>-0.11847317248829672</v>
      </c>
      <c r="F19" s="14">
        <v>3.0612244897959183E-2</v>
      </c>
      <c r="G19" s="14">
        <v>-7.4999999999999997E-2</v>
      </c>
      <c r="H19" s="14">
        <v>-3.3670033670033669E-2</v>
      </c>
      <c r="I19" s="14">
        <v>-1.5957446808510637E-2</v>
      </c>
      <c r="J19" s="14">
        <v>7.6923076923077066E-2</v>
      </c>
      <c r="K19" s="14">
        <v>-9.1836734693877556E-2</v>
      </c>
      <c r="L19" s="14">
        <v>3.3007334963325044E-2</v>
      </c>
      <c r="M19" s="14">
        <v>0.16822429906542055</v>
      </c>
      <c r="N19" s="14">
        <v>-1.8487394957983194E-2</v>
      </c>
      <c r="O19" s="14">
        <v>-5.539830165790538E-2</v>
      </c>
      <c r="P19" s="14">
        <v>-0.14925373134328368</v>
      </c>
      <c r="Q19" s="14">
        <v>-1.8656716417910446E-2</v>
      </c>
      <c r="R19" s="14">
        <v>-1.4354066985645933E-2</v>
      </c>
      <c r="S19" s="14">
        <v>-6.4017185821697103E-2</v>
      </c>
      <c r="T19" s="14">
        <v>0.57777777777777772</v>
      </c>
      <c r="U19" s="14">
        <v>5.7591623036649213E-2</v>
      </c>
      <c r="V19" s="14">
        <v>-3.0567685589519528E-2</v>
      </c>
      <c r="W19" s="14">
        <v>2.9357009881141125E-3</v>
      </c>
      <c r="X19" s="14">
        <v>-3.272727272727273E-2</v>
      </c>
      <c r="Y19" s="14">
        <v>-1.1235955056179775E-2</v>
      </c>
      <c r="Z19" s="14">
        <v>-1.8518518518518517E-2</v>
      </c>
      <c r="AA19" s="14">
        <v>-3.3018867924528433E-2</v>
      </c>
      <c r="AB19" s="14">
        <v>-7.7889447236180909E-2</v>
      </c>
      <c r="AC19" s="14">
        <v>8.1775700934580767E-3</v>
      </c>
      <c r="AD19" s="14">
        <v>0</v>
      </c>
      <c r="AE19" s="14">
        <v>1.0352941176470589E-2</v>
      </c>
      <c r="AF19" s="14"/>
      <c r="AG19">
        <v>11</v>
      </c>
      <c r="AH19">
        <f t="shared" si="4"/>
        <v>4.8530890787511617E-4</v>
      </c>
      <c r="AI19">
        <f t="shared" si="4"/>
        <v>5.4598557624659376E-4</v>
      </c>
      <c r="AJ19">
        <f t="shared" si="4"/>
        <v>-3.802282742239564E-4</v>
      </c>
      <c r="AK19">
        <f t="shared" si="4"/>
        <v>5.4809715992762225E-4</v>
      </c>
      <c r="AL19">
        <f t="shared" si="4"/>
        <v>1.002437839322811E-3</v>
      </c>
      <c r="AM19">
        <f t="shared" si="4"/>
        <v>3.2323384092478171E-4</v>
      </c>
      <c r="AN19">
        <f t="shared" si="4"/>
        <v>9.3807916708822409E-4</v>
      </c>
      <c r="AO19">
        <f t="shared" si="4"/>
        <v>7.6353431960923855E-4</v>
      </c>
      <c r="AP19">
        <f t="shared" si="4"/>
        <v>6.6837448388818008E-4</v>
      </c>
      <c r="AQ19">
        <f t="shared" si="4"/>
        <v>3.8718361511779181E-4</v>
      </c>
      <c r="AR19">
        <f t="shared" si="4"/>
        <v>2.3583264935077542E-3</v>
      </c>
      <c r="AS19">
        <f t="shared" si="4"/>
        <v>8.5945060896341322E-4</v>
      </c>
      <c r="AT19">
        <f t="shared" si="4"/>
        <v>8.4367649511604172E-4</v>
      </c>
      <c r="AU19">
        <f t="shared" si="4"/>
        <v>1.4630993650151971E-3</v>
      </c>
      <c r="AV19">
        <f t="shared" si="4"/>
        <v>1.3052998308956461E-4</v>
      </c>
      <c r="AW19">
        <f t="shared" si="4"/>
        <v>1.2256767062209348E-3</v>
      </c>
      <c r="AX19">
        <f t="shared" si="6"/>
        <v>1.3128103845313661E-3</v>
      </c>
      <c r="AY19">
        <f t="shared" si="6"/>
        <v>3.3674953498740438E-4</v>
      </c>
      <c r="AZ19">
        <f t="shared" si="6"/>
        <v>-5.5719622548794454E-6</v>
      </c>
      <c r="BA19">
        <f t="shared" si="6"/>
        <v>1.4901082980387343E-3</v>
      </c>
      <c r="BB19">
        <f t="shared" si="6"/>
        <v>7.3246717207071943E-4</v>
      </c>
      <c r="BC19">
        <f t="shared" si="6"/>
        <v>-2.9209592790828035E-4</v>
      </c>
      <c r="BD19">
        <f t="shared" si="6"/>
        <v>6.1701566432533026E-4</v>
      </c>
      <c r="BE19">
        <f t="shared" si="6"/>
        <v>1.4580751818080571E-4</v>
      </c>
      <c r="BF19">
        <f t="shared" si="6"/>
        <v>1.5327606922702994E-3</v>
      </c>
      <c r="BG19">
        <f t="shared" si="6"/>
        <v>9.8346203140354561E-4</v>
      </c>
      <c r="BH19">
        <f t="shared" si="6"/>
        <v>3.3261943103006839E-4</v>
      </c>
      <c r="BI19">
        <f t="shared" si="6"/>
        <v>1.6904151935574117E-3</v>
      </c>
      <c r="BJ19">
        <f t="shared" si="6"/>
        <v>3.9554667864760392E-4</v>
      </c>
      <c r="BK19">
        <f t="shared" si="6"/>
        <v>-5.0807600258630822E-4</v>
      </c>
    </row>
    <row r="20" spans="1:63" x14ac:dyDescent="0.25">
      <c r="A20" s="7">
        <v>44165</v>
      </c>
      <c r="B20" s="14">
        <v>5.0218902910121044E-3</v>
      </c>
      <c r="C20" s="14">
        <v>0.24803149606299213</v>
      </c>
      <c r="D20" s="14">
        <v>0.26952141057934509</v>
      </c>
      <c r="E20" s="14">
        <v>7.8431372549019607E-2</v>
      </c>
      <c r="F20" s="14">
        <v>0.15841584158415842</v>
      </c>
      <c r="G20" s="14">
        <v>0.1891891891891892</v>
      </c>
      <c r="H20" s="14">
        <v>-4.5296167247386762E-2</v>
      </c>
      <c r="I20" s="14">
        <v>0.36756756756756742</v>
      </c>
      <c r="J20" s="14">
        <v>0.28571428571428553</v>
      </c>
      <c r="K20" s="14">
        <v>0.4157303370786517</v>
      </c>
      <c r="L20" s="14">
        <v>-7.6923076923076802E-2</v>
      </c>
      <c r="M20" s="14">
        <v>0.24</v>
      </c>
      <c r="N20" s="14">
        <v>0.12191780821917808</v>
      </c>
      <c r="O20" s="14">
        <v>0.13698630136986301</v>
      </c>
      <c r="P20" s="14">
        <v>0.24013157894736858</v>
      </c>
      <c r="Q20" s="14">
        <v>-5.5133079847908745E-2</v>
      </c>
      <c r="R20" s="14">
        <v>1.1326860841423949E-2</v>
      </c>
      <c r="S20" s="14">
        <v>0.10947899931145283</v>
      </c>
      <c r="T20" s="14">
        <v>0.49295774647887325</v>
      </c>
      <c r="U20" s="14">
        <v>4.4554455445544552E-2</v>
      </c>
      <c r="V20" s="14">
        <v>0.23198198198198183</v>
      </c>
      <c r="W20" s="14">
        <v>0.31463859906781305</v>
      </c>
      <c r="X20" s="14">
        <v>9.6992481203007519E-2</v>
      </c>
      <c r="Y20" s="14">
        <v>0.28409090909090895</v>
      </c>
      <c r="Z20" s="14">
        <v>0.45283018867924529</v>
      </c>
      <c r="AA20" s="14">
        <v>0.10731707317073186</v>
      </c>
      <c r="AB20" s="14">
        <v>3.7920072661217073E-2</v>
      </c>
      <c r="AC20" s="14">
        <v>4.2873696407879351E-2</v>
      </c>
      <c r="AD20" s="14">
        <v>0.20388349514563106</v>
      </c>
      <c r="AE20" s="14">
        <v>0.41173730787144852</v>
      </c>
      <c r="AF20" s="14"/>
      <c r="AG20">
        <v>12</v>
      </c>
      <c r="AH20">
        <f t="shared" si="4"/>
        <v>-1.9149884126514743E-4</v>
      </c>
      <c r="AI20">
        <f t="shared" si="4"/>
        <v>4.9169302576567457E-3</v>
      </c>
      <c r="AJ20">
        <f t="shared" si="4"/>
        <v>7.4982709641459734E-4</v>
      </c>
      <c r="AK20">
        <f t="shared" si="4"/>
        <v>1.6054577042373163E-3</v>
      </c>
      <c r="AL20">
        <f t="shared" si="4"/>
        <v>4.7673838715697227E-3</v>
      </c>
      <c r="AM20">
        <f t="shared" si="4"/>
        <v>4.711242262545174E-3</v>
      </c>
      <c r="AN20">
        <f t="shared" si="4"/>
        <v>3.9904300069900931E-3</v>
      </c>
      <c r="AO20">
        <f t="shared" si="4"/>
        <v>6.8838956110281865E-3</v>
      </c>
      <c r="AP20">
        <f t="shared" si="4"/>
        <v>8.7663103300162758E-3</v>
      </c>
      <c r="AQ20">
        <f t="shared" si="4"/>
        <v>7.4630971110393766E-3</v>
      </c>
      <c r="AR20">
        <f t="shared" si="4"/>
        <v>8.5945060896341322E-4</v>
      </c>
      <c r="AS20">
        <f t="shared" si="4"/>
        <v>1.1367898879021145E-2</v>
      </c>
      <c r="AT20">
        <f t="shared" si="4"/>
        <v>5.2991735106507213E-3</v>
      </c>
      <c r="AU20">
        <f t="shared" si="4"/>
        <v>5.6814205865017295E-3</v>
      </c>
      <c r="AV20">
        <f t="shared" si="4"/>
        <v>6.2431152756434339E-3</v>
      </c>
      <c r="AW20">
        <f t="shared" si="4"/>
        <v>1.718554173392325E-3</v>
      </c>
      <c r="AX20">
        <f t="shared" si="6"/>
        <v>3.6045236335112796E-3</v>
      </c>
      <c r="AY20">
        <f t="shared" si="6"/>
        <v>2.4376634476093884E-3</v>
      </c>
      <c r="AZ20">
        <f t="shared" si="6"/>
        <v>1.128616154893531E-2</v>
      </c>
      <c r="BA20">
        <f t="shared" si="6"/>
        <v>2.4175082605420086E-3</v>
      </c>
      <c r="BB20">
        <f t="shared" si="6"/>
        <v>4.6229331320301282E-3</v>
      </c>
      <c r="BC20">
        <f t="shared" si="6"/>
        <v>4.5175797925951942E-3</v>
      </c>
      <c r="BD20">
        <f t="shared" si="6"/>
        <v>3.1489581761449683E-3</v>
      </c>
      <c r="BE20">
        <f t="shared" si="6"/>
        <v>6.699520649141766E-3</v>
      </c>
      <c r="BF20">
        <f t="shared" si="6"/>
        <v>8.3610319380384435E-3</v>
      </c>
      <c r="BG20">
        <f t="shared" si="6"/>
        <v>1.7398629185103715E-3</v>
      </c>
      <c r="BH20">
        <f t="shared" si="6"/>
        <v>-4.8138632318873618E-5</v>
      </c>
      <c r="BI20">
        <f t="shared" si="6"/>
        <v>3.5886899558998321E-4</v>
      </c>
      <c r="BJ20">
        <f t="shared" si="6"/>
        <v>2.7065574710805193E-3</v>
      </c>
      <c r="BK20">
        <f t="shared" si="6"/>
        <v>6.2086879284186484E-3</v>
      </c>
    </row>
    <row r="21" spans="1:63" x14ac:dyDescent="0.25">
      <c r="A21" s="7">
        <v>44196</v>
      </c>
      <c r="B21" s="14">
        <v>-6.1627162075592684E-2</v>
      </c>
      <c r="C21" s="14">
        <v>1.2618296529968454E-2</v>
      </c>
      <c r="D21" s="14">
        <v>-2.9761904761904875E-2</v>
      </c>
      <c r="E21" s="14">
        <v>2.5757575757575757E-2</v>
      </c>
      <c r="F21" s="14">
        <v>0.12820512820512819</v>
      </c>
      <c r="G21" s="14">
        <v>6.8181818181818177E-2</v>
      </c>
      <c r="H21" s="14">
        <v>-1.4598540145985401E-2</v>
      </c>
      <c r="I21" s="14">
        <v>5.1383399209486286E-2</v>
      </c>
      <c r="J21" s="14">
        <v>0</v>
      </c>
      <c r="K21" s="14">
        <v>7.9365079365079361E-2</v>
      </c>
      <c r="L21" s="14">
        <v>1.9230769230769232E-2</v>
      </c>
      <c r="M21" s="14">
        <v>8.387096774193549E-2</v>
      </c>
      <c r="N21" s="14">
        <v>8.1501831501831504E-2</v>
      </c>
      <c r="O21" s="14">
        <v>4.1792168674698794E-2</v>
      </c>
      <c r="P21" s="14">
        <v>0.15119363395225463</v>
      </c>
      <c r="Q21" s="14">
        <v>2.6156941649899283E-2</v>
      </c>
      <c r="R21" s="14">
        <v>4.1599999999999998E-2</v>
      </c>
      <c r="S21" s="14">
        <v>0.13156805957798925</v>
      </c>
      <c r="T21" s="14">
        <v>4.7169811320754852E-2</v>
      </c>
      <c r="U21" s="14">
        <v>7.1090047393364789E-2</v>
      </c>
      <c r="V21" s="14">
        <v>3.6563071297989032E-2</v>
      </c>
      <c r="W21" s="14">
        <v>1.4825561098224114E-2</v>
      </c>
      <c r="X21" s="14">
        <v>3.1528444139821796E-2</v>
      </c>
      <c r="Y21" s="14">
        <v>3.0973451327433756E-2</v>
      </c>
      <c r="Z21" s="14">
        <v>7.792207792207792E-2</v>
      </c>
      <c r="AA21" s="14">
        <v>1.7621145374449341E-2</v>
      </c>
      <c r="AB21" s="14">
        <v>-3.9159921242616497E-2</v>
      </c>
      <c r="AC21" s="14">
        <v>-5.5555555555556815E-3</v>
      </c>
      <c r="AD21" s="14">
        <v>-2.4193548387096774E-2</v>
      </c>
      <c r="AE21" s="14">
        <v>2.276476410425602E-2</v>
      </c>
      <c r="AF21" s="14"/>
      <c r="AG21">
        <v>13</v>
      </c>
      <c r="AH21">
        <f t="shared" si="4"/>
        <v>4.5835705444287458E-4</v>
      </c>
      <c r="AI21">
        <f t="shared" si="4"/>
        <v>2.9821980510193464E-3</v>
      </c>
      <c r="AJ21">
        <f t="shared" si="4"/>
        <v>6.2601095632369187E-4</v>
      </c>
      <c r="AK21">
        <f t="shared" si="4"/>
        <v>1.0231062860833202E-3</v>
      </c>
      <c r="AL21">
        <f t="shared" si="4"/>
        <v>2.7969984274322348E-3</v>
      </c>
      <c r="AM21">
        <f t="shared" si="4"/>
        <v>5.6079911265677091E-3</v>
      </c>
      <c r="AN21">
        <f t="shared" si="4"/>
        <v>4.8578206963239799E-3</v>
      </c>
      <c r="AO21">
        <f t="shared" si="4"/>
        <v>4.911813316301061E-3</v>
      </c>
      <c r="AP21">
        <f t="shared" si="4"/>
        <v>4.7740182588948982E-3</v>
      </c>
      <c r="AQ21">
        <f t="shared" si="4"/>
        <v>7.2468552880803703E-3</v>
      </c>
      <c r="AR21">
        <f t="shared" si="4"/>
        <v>8.4367649511604172E-4</v>
      </c>
      <c r="AS21">
        <f t="shared" si="4"/>
        <v>5.2991735106507213E-3</v>
      </c>
      <c r="AT21">
        <f t="shared" si="4"/>
        <v>7.8021436317058457E-3</v>
      </c>
      <c r="AU21">
        <f t="shared" si="4"/>
        <v>6.1118050724560868E-3</v>
      </c>
      <c r="AV21">
        <f t="shared" si="4"/>
        <v>4.0248333893041256E-3</v>
      </c>
      <c r="AW21">
        <f t="shared" si="4"/>
        <v>2.8506223697757744E-3</v>
      </c>
      <c r="AX21">
        <f t="shared" si="6"/>
        <v>4.6722584261862481E-3</v>
      </c>
      <c r="AY21">
        <f t="shared" si="6"/>
        <v>1.3566534061545462E-3</v>
      </c>
      <c r="AZ21">
        <f t="shared" si="6"/>
        <v>6.3817007039356092E-3</v>
      </c>
      <c r="BA21">
        <f t="shared" si="6"/>
        <v>2.2741234406821959E-3</v>
      </c>
      <c r="BB21">
        <f t="shared" si="6"/>
        <v>4.2416178091237442E-3</v>
      </c>
      <c r="BC21">
        <f t="shared" si="6"/>
        <v>1.5328689725977599E-3</v>
      </c>
      <c r="BD21">
        <f t="shared" si="6"/>
        <v>2.7242284055849883E-3</v>
      </c>
      <c r="BE21">
        <f t="shared" si="6"/>
        <v>2.7486556364604343E-3</v>
      </c>
      <c r="BF21">
        <f t="shared" si="6"/>
        <v>7.2249427167166104E-3</v>
      </c>
      <c r="BG21">
        <f t="shared" si="6"/>
        <v>2.0095657408971536E-3</v>
      </c>
      <c r="BH21">
        <f t="shared" si="6"/>
        <v>1.1426486622710152E-3</v>
      </c>
      <c r="BI21">
        <f t="shared" si="6"/>
        <v>1.383484239174425E-3</v>
      </c>
      <c r="BJ21">
        <f t="shared" si="6"/>
        <v>2.2438535806991637E-3</v>
      </c>
      <c r="BK21">
        <f t="shared" si="6"/>
        <v>3.7095482860315288E-3</v>
      </c>
    </row>
    <row r="22" spans="1:63" x14ac:dyDescent="0.25">
      <c r="A22" s="7">
        <v>44225</v>
      </c>
      <c r="B22" s="14">
        <v>2.2801747678864136E-2</v>
      </c>
      <c r="C22" s="14">
        <v>3.1152647975077882E-2</v>
      </c>
      <c r="D22" s="14">
        <v>-5.5214723926380258E-2</v>
      </c>
      <c r="E22" s="14">
        <v>-1.8833087149187591E-2</v>
      </c>
      <c r="F22" s="14">
        <v>-4.5454545454545456E-2</v>
      </c>
      <c r="G22" s="14">
        <v>0.10638297872340426</v>
      </c>
      <c r="H22" s="14">
        <v>2.9629629629629631E-2</v>
      </c>
      <c r="I22" s="14">
        <v>-8.2706766917293228E-2</v>
      </c>
      <c r="J22" s="14">
        <v>-8.3333333333333329E-2</v>
      </c>
      <c r="K22" s="14">
        <v>4.4117647058823532E-2</v>
      </c>
      <c r="L22" s="14">
        <v>-1.7610062893081761E-2</v>
      </c>
      <c r="M22" s="14">
        <v>-0.11904761904761904</v>
      </c>
      <c r="N22" s="14">
        <v>9.0883432119672591E-2</v>
      </c>
      <c r="O22" s="14">
        <v>-7.8062883989880733E-2</v>
      </c>
      <c r="P22" s="14">
        <v>-0.12903225806451613</v>
      </c>
      <c r="Q22" s="14">
        <v>-2.3529411764705663E-2</v>
      </c>
      <c r="R22" s="14">
        <v>-7.9877112135176648E-2</v>
      </c>
      <c r="S22" s="14">
        <v>2.1755027422303473E-2</v>
      </c>
      <c r="T22" s="14">
        <v>-0.17117117117117128</v>
      </c>
      <c r="U22" s="14">
        <v>7.9646017699115182E-2</v>
      </c>
      <c r="V22" s="14">
        <v>2.4691358024691357E-2</v>
      </c>
      <c r="W22" s="14">
        <v>3.5991132176439233E-2</v>
      </c>
      <c r="X22" s="14">
        <v>-5.7142857142857141E-2</v>
      </c>
      <c r="Y22" s="14">
        <v>-4.7210300429184428E-2</v>
      </c>
      <c r="Z22" s="14">
        <v>-0.12048192771084337</v>
      </c>
      <c r="AA22" s="14">
        <v>3.4632034632034632E-2</v>
      </c>
      <c r="AB22" s="14">
        <v>-3.4608378870673952E-2</v>
      </c>
      <c r="AC22" s="14">
        <v>3.0167597765363388E-2</v>
      </c>
      <c r="AD22" s="14">
        <v>3.3057851239669422E-2</v>
      </c>
      <c r="AE22" s="14">
        <v>-0.10096774193548387</v>
      </c>
      <c r="AF22" s="14"/>
      <c r="AG22">
        <v>14</v>
      </c>
      <c r="AH22">
        <f t="shared" si="4"/>
        <v>1.7110657327238234E-4</v>
      </c>
      <c r="AI22">
        <f t="shared" si="4"/>
        <v>3.1825643147597536E-3</v>
      </c>
      <c r="AJ22">
        <f t="shared" si="4"/>
        <v>1.5073459043001959E-3</v>
      </c>
      <c r="AK22">
        <f t="shared" si="4"/>
        <v>1.7008227592544814E-3</v>
      </c>
      <c r="AL22">
        <f t="shared" si="4"/>
        <v>4.5544050362616864E-3</v>
      </c>
      <c r="AM22">
        <f t="shared" si="4"/>
        <v>4.7044002299851308E-3</v>
      </c>
      <c r="AN22">
        <f t="shared" si="4"/>
        <v>5.137037034592137E-3</v>
      </c>
      <c r="AO22">
        <f t="shared" si="4"/>
        <v>5.8881805576112764E-3</v>
      </c>
      <c r="AP22">
        <f t="shared" si="4"/>
        <v>5.1585326418548206E-3</v>
      </c>
      <c r="AQ22">
        <f t="shared" si="4"/>
        <v>6.5228740861592617E-3</v>
      </c>
      <c r="AR22">
        <f t="shared" si="4"/>
        <v>1.4630993650151971E-3</v>
      </c>
      <c r="AS22">
        <f t="shared" si="4"/>
        <v>5.6814205865017295E-3</v>
      </c>
      <c r="AT22">
        <f t="shared" si="4"/>
        <v>6.1118050724560868E-3</v>
      </c>
      <c r="AU22">
        <f t="shared" si="4"/>
        <v>1.0265627374562627E-2</v>
      </c>
      <c r="AV22">
        <f t="shared" si="4"/>
        <v>4.725311344831392E-3</v>
      </c>
      <c r="AW22">
        <f t="shared" si="4"/>
        <v>2.7553829461981027E-3</v>
      </c>
      <c r="AX22">
        <f t="shared" si="6"/>
        <v>5.4378535086084872E-3</v>
      </c>
      <c r="AY22">
        <f t="shared" si="6"/>
        <v>1.1916719397409201E-3</v>
      </c>
      <c r="AZ22">
        <f t="shared" si="6"/>
        <v>6.2254357280092359E-3</v>
      </c>
      <c r="BA22">
        <f t="shared" si="6"/>
        <v>1.9024139403557789E-3</v>
      </c>
      <c r="BB22">
        <f t="shared" si="6"/>
        <v>5.1171405581329037E-3</v>
      </c>
      <c r="BC22">
        <f t="shared" si="6"/>
        <v>6.0604400524406985E-4</v>
      </c>
      <c r="BD22">
        <f t="shared" si="6"/>
        <v>3.0451420573409248E-3</v>
      </c>
      <c r="BE22">
        <f t="shared" si="6"/>
        <v>2.9723445559541642E-3</v>
      </c>
      <c r="BF22">
        <f t="shared" si="6"/>
        <v>1.0298173609903023E-2</v>
      </c>
      <c r="BG22">
        <f t="shared" si="6"/>
        <v>2.1894110597700982E-3</v>
      </c>
      <c r="BH22">
        <f t="shared" si="6"/>
        <v>9.0914947900008725E-4</v>
      </c>
      <c r="BI22">
        <f t="shared" si="6"/>
        <v>1.8297550667794489E-3</v>
      </c>
      <c r="BJ22">
        <f t="shared" si="6"/>
        <v>3.119164848238903E-3</v>
      </c>
      <c r="BK22">
        <f t="shared" si="6"/>
        <v>4.3330445022461148E-3</v>
      </c>
    </row>
    <row r="23" spans="1:63" x14ac:dyDescent="0.25">
      <c r="A23" s="7">
        <v>44253</v>
      </c>
      <c r="B23" s="14">
        <v>-7.2887464957949538E-2</v>
      </c>
      <c r="C23" s="14">
        <v>8.1570996978851965E-2</v>
      </c>
      <c r="D23" s="14">
        <v>4.7619047619047616E-2</v>
      </c>
      <c r="E23" s="14">
        <v>-6.4734663153933003E-2</v>
      </c>
      <c r="F23" s="14">
        <v>-1.5873015873015872E-2</v>
      </c>
      <c r="G23" s="14">
        <v>1.9230769230769232E-2</v>
      </c>
      <c r="H23" s="14">
        <v>-4.6762589928057555E-2</v>
      </c>
      <c r="I23" s="14">
        <v>6.1475409836065573E-2</v>
      </c>
      <c r="J23" s="14">
        <v>0.18181818181818182</v>
      </c>
      <c r="K23" s="14">
        <v>0</v>
      </c>
      <c r="L23" s="14">
        <v>-5.1216389244558257E-2</v>
      </c>
      <c r="M23" s="14">
        <v>0.25</v>
      </c>
      <c r="N23" s="14">
        <v>-2.1992238033635304E-2</v>
      </c>
      <c r="O23" s="14">
        <v>1.528812230497844E-2</v>
      </c>
      <c r="P23" s="14">
        <v>0.20105820105820105</v>
      </c>
      <c r="Q23" s="14">
        <v>-6.2248995983935851E-2</v>
      </c>
      <c r="R23" s="14">
        <v>-5.6761268781302172E-2</v>
      </c>
      <c r="S23" s="14">
        <v>0.10699588477366255</v>
      </c>
      <c r="T23" s="14">
        <v>0.17391304347826086</v>
      </c>
      <c r="U23" s="14">
        <v>-7.3770491803278798E-2</v>
      </c>
      <c r="V23" s="14">
        <v>2.5817555938037865E-2</v>
      </c>
      <c r="W23" s="14">
        <v>8.2963148806800446E-2</v>
      </c>
      <c r="X23" s="14">
        <v>3.1712473572938688E-2</v>
      </c>
      <c r="Y23" s="14">
        <v>4.0540540540540404E-2</v>
      </c>
      <c r="Z23" s="14">
        <v>8.2191780821917804E-2</v>
      </c>
      <c r="AA23" s="14">
        <v>-5.8577405857740586E-2</v>
      </c>
      <c r="AB23" s="14">
        <v>-0.11957547169811321</v>
      </c>
      <c r="AC23" s="14">
        <v>-6.8329718004338513E-2</v>
      </c>
      <c r="AD23" s="14">
        <v>-2.4E-2</v>
      </c>
      <c r="AE23" s="14">
        <v>0.21815572299964137</v>
      </c>
      <c r="AF23" s="14"/>
      <c r="AG23">
        <v>15</v>
      </c>
      <c r="AH23">
        <f t="shared" si="4"/>
        <v>5.278106566043683E-6</v>
      </c>
      <c r="AI23">
        <f t="shared" si="4"/>
        <v>4.4645440028012557E-3</v>
      </c>
      <c r="AJ23">
        <f t="shared" si="4"/>
        <v>1.8430186738265762E-3</v>
      </c>
      <c r="AK23">
        <f t="shared" si="4"/>
        <v>1.2123230695437893E-3</v>
      </c>
      <c r="AL23">
        <f t="shared" si="4"/>
        <v>3.2639879616515621E-3</v>
      </c>
      <c r="AM23">
        <f t="shared" si="4"/>
        <v>4.3915420004805106E-3</v>
      </c>
      <c r="AN23">
        <f t="shared" si="4"/>
        <v>3.4912456291637866E-3</v>
      </c>
      <c r="AO23">
        <f t="shared" si="4"/>
        <v>6.0013893466930096E-3</v>
      </c>
      <c r="AP23">
        <f t="shared" si="4"/>
        <v>6.130969313817649E-3</v>
      </c>
      <c r="AQ23">
        <f t="shared" si="4"/>
        <v>6.0080730674208129E-3</v>
      </c>
      <c r="AR23">
        <f t="shared" si="4"/>
        <v>1.3052998308956461E-4</v>
      </c>
      <c r="AS23">
        <f t="shared" si="4"/>
        <v>6.2431152756434339E-3</v>
      </c>
      <c r="AT23">
        <f t="shared" si="4"/>
        <v>4.0248333893041256E-3</v>
      </c>
      <c r="AU23">
        <f t="shared" si="4"/>
        <v>4.725311344831392E-3</v>
      </c>
      <c r="AV23">
        <f t="shared" si="4"/>
        <v>1.0327658959504589E-2</v>
      </c>
      <c r="AW23">
        <f t="shared" si="4"/>
        <v>6.9941826376898985E-5</v>
      </c>
      <c r="AX23">
        <f t="shared" si="6"/>
        <v>1.9048365650830067E-3</v>
      </c>
      <c r="AY23">
        <f t="shared" si="6"/>
        <v>3.0773900485373501E-3</v>
      </c>
      <c r="AZ23">
        <f t="shared" si="6"/>
        <v>6.2897503679077401E-3</v>
      </c>
      <c r="BA23">
        <f t="shared" si="6"/>
        <v>2.1432255864554921E-3</v>
      </c>
      <c r="BB23">
        <f t="shared" si="6"/>
        <v>4.7140813078994639E-3</v>
      </c>
      <c r="BC23">
        <f t="shared" si="6"/>
        <v>2.9019956864692392E-3</v>
      </c>
      <c r="BD23">
        <f t="shared" si="6"/>
        <v>2.4293153969367175E-3</v>
      </c>
      <c r="BE23">
        <f t="shared" si="6"/>
        <v>6.1715775482650082E-3</v>
      </c>
      <c r="BF23">
        <f t="shared" si="6"/>
        <v>7.5481350026914921E-3</v>
      </c>
      <c r="BG23">
        <f t="shared" si="6"/>
        <v>1.6983432637494081E-3</v>
      </c>
      <c r="BH23">
        <f t="shared" si="6"/>
        <v>-1.1702297069877125E-4</v>
      </c>
      <c r="BI23">
        <f t="shared" si="6"/>
        <v>2.3572107684095682E-4</v>
      </c>
      <c r="BJ23">
        <f t="shared" si="6"/>
        <v>1.8797370023704574E-3</v>
      </c>
      <c r="BK23">
        <f t="shared" si="6"/>
        <v>5.3476207491656479E-3</v>
      </c>
    </row>
    <row r="24" spans="1:63" x14ac:dyDescent="0.25">
      <c r="A24" s="7">
        <v>44286</v>
      </c>
      <c r="B24" s="14">
        <v>4.3484521238300933E-2</v>
      </c>
      <c r="C24" s="14">
        <v>0.12569832402234637</v>
      </c>
      <c r="D24" s="14">
        <v>4.3388429752066117E-2</v>
      </c>
      <c r="E24" s="14">
        <v>0.11629778672032193</v>
      </c>
      <c r="F24" s="14">
        <v>0.25</v>
      </c>
      <c r="G24" s="14">
        <v>1.8867924528301886E-2</v>
      </c>
      <c r="H24" s="14">
        <v>0.2</v>
      </c>
      <c r="I24" s="14">
        <v>7.7220077220077218E-2</v>
      </c>
      <c r="J24" s="14">
        <v>0.10256410256410256</v>
      </c>
      <c r="K24" s="14">
        <v>6.3380281690140844E-2</v>
      </c>
      <c r="L24" s="14">
        <v>7.1524966261808362E-2</v>
      </c>
      <c r="M24" s="14">
        <v>6.4864864864864868E-2</v>
      </c>
      <c r="N24" s="14">
        <v>4.0476190476190603E-2</v>
      </c>
      <c r="O24" s="14">
        <v>0.13513513513513514</v>
      </c>
      <c r="P24" s="14">
        <v>9.3979441997063137E-2</v>
      </c>
      <c r="Q24" s="14">
        <v>3.6402569593147749E-2</v>
      </c>
      <c r="R24" s="14">
        <v>3.0088495575221239E-2</v>
      </c>
      <c r="S24" s="14">
        <v>-0.10295781477291094</v>
      </c>
      <c r="T24" s="14">
        <v>-2.7777777777777776E-2</v>
      </c>
      <c r="U24" s="14">
        <v>7.5221238938053353E-2</v>
      </c>
      <c r="V24" s="14">
        <v>-1.6778523489932886E-3</v>
      </c>
      <c r="W24" s="14">
        <v>-2.4870367468196593E-2</v>
      </c>
      <c r="X24" s="14">
        <v>5.0546448087431695E-2</v>
      </c>
      <c r="Y24" s="14">
        <v>8.0086580086580081E-2</v>
      </c>
      <c r="Z24" s="14">
        <v>0.13924050632911392</v>
      </c>
      <c r="AA24" s="14">
        <v>1.7777777777777778E-2</v>
      </c>
      <c r="AB24" s="14">
        <v>8.6525582641307261E-2</v>
      </c>
      <c r="AC24" s="14">
        <v>7.7997671711292196E-2</v>
      </c>
      <c r="AD24" s="14">
        <v>8.1967213114754092E-2</v>
      </c>
      <c r="AE24" s="14">
        <v>9.131075110456419E-3</v>
      </c>
      <c r="AF24" s="14"/>
      <c r="AG24">
        <v>16</v>
      </c>
      <c r="AH24">
        <f t="shared" si="4"/>
        <v>1.1752786448776978E-3</v>
      </c>
      <c r="AI24">
        <f t="shared" si="4"/>
        <v>1.7756398589980284E-4</v>
      </c>
      <c r="AJ24">
        <f t="shared" si="4"/>
        <v>-9.5349954705326674E-5</v>
      </c>
      <c r="AK24">
        <f t="shared" si="4"/>
        <v>4.6664651892345345E-4</v>
      </c>
      <c r="AL24">
        <f t="shared" si="4"/>
        <v>9.2490492541197171E-4</v>
      </c>
      <c r="AM24">
        <f t="shared" si="4"/>
        <v>1.49180680389829E-3</v>
      </c>
      <c r="AN24">
        <f t="shared" si="4"/>
        <v>2.2388173236544411E-3</v>
      </c>
      <c r="AO24">
        <f t="shared" si="4"/>
        <v>1.5586950775462629E-3</v>
      </c>
      <c r="AP24">
        <f t="shared" si="4"/>
        <v>1.1794955735176253E-3</v>
      </c>
      <c r="AQ24">
        <f t="shared" si="4"/>
        <v>1.9058690837703107E-3</v>
      </c>
      <c r="AR24">
        <f t="shared" si="4"/>
        <v>1.2256767062209348E-3</v>
      </c>
      <c r="AS24">
        <f t="shared" si="4"/>
        <v>1.718554173392325E-3</v>
      </c>
      <c r="AT24">
        <f t="shared" si="4"/>
        <v>2.8506223697757744E-3</v>
      </c>
      <c r="AU24">
        <f t="shared" si="4"/>
        <v>2.7553829461981027E-3</v>
      </c>
      <c r="AV24">
        <f t="shared" si="4"/>
        <v>6.9941826376898985E-5</v>
      </c>
      <c r="AW24">
        <f t="shared" si="4"/>
        <v>6.8846034267931767E-3</v>
      </c>
      <c r="AX24">
        <f t="shared" si="6"/>
        <v>3.4115742919475539E-3</v>
      </c>
      <c r="AY24">
        <f t="shared" si="6"/>
        <v>-1.1736893608797006E-3</v>
      </c>
      <c r="AZ24">
        <f t="shared" si="6"/>
        <v>1.8282350145316731E-3</v>
      </c>
      <c r="BA24">
        <f t="shared" si="6"/>
        <v>4.2353155061094995E-4</v>
      </c>
      <c r="BB24">
        <f t="shared" si="6"/>
        <v>1.9345080400854724E-3</v>
      </c>
      <c r="BC24">
        <f t="shared" si="6"/>
        <v>-8.4731474738187844E-4</v>
      </c>
      <c r="BD24">
        <f t="shared" si="6"/>
        <v>1.2341226928295481E-3</v>
      </c>
      <c r="BE24">
        <f t="shared" si="6"/>
        <v>-6.2725932277535345E-4</v>
      </c>
      <c r="BF24">
        <f t="shared" si="6"/>
        <v>3.3091989663041445E-3</v>
      </c>
      <c r="BG24">
        <f t="shared" si="6"/>
        <v>7.2553604237426939E-4</v>
      </c>
      <c r="BH24">
        <f t="shared" si="6"/>
        <v>8.5107793019881728E-4</v>
      </c>
      <c r="BI24">
        <f t="shared" si="6"/>
        <v>6.9989322970019033E-4</v>
      </c>
      <c r="BJ24">
        <f t="shared" si="6"/>
        <v>4.4125020754276045E-4</v>
      </c>
      <c r="BK24">
        <f t="shared" si="6"/>
        <v>4.5285595231574449E-4</v>
      </c>
    </row>
    <row r="25" spans="1:63" x14ac:dyDescent="0.25">
      <c r="A25" s="7">
        <v>44316</v>
      </c>
      <c r="B25" s="14">
        <v>6.4578446253622315E-2</v>
      </c>
      <c r="C25" s="14">
        <v>-1.9851116625310174E-2</v>
      </c>
      <c r="D25" s="14">
        <v>1.9801980198018675E-3</v>
      </c>
      <c r="E25" s="14">
        <v>-3.3165104542177359E-2</v>
      </c>
      <c r="F25" s="14">
        <v>6.4516129032258063E-2</v>
      </c>
      <c r="G25" s="14">
        <v>5.5555555555555421E-2</v>
      </c>
      <c r="H25" s="14">
        <v>0.12264150943396226</v>
      </c>
      <c r="I25" s="14">
        <v>-2.5089605734767026E-2</v>
      </c>
      <c r="J25" s="14">
        <v>4.6511627906976744E-2</v>
      </c>
      <c r="K25" s="14">
        <v>4.6357615894039736E-2</v>
      </c>
      <c r="L25" s="14">
        <v>5.4156171284634617E-2</v>
      </c>
      <c r="M25" s="14">
        <v>5.076142131979695E-3</v>
      </c>
      <c r="N25" s="14">
        <v>-8.1362827358250692E-3</v>
      </c>
      <c r="O25" s="14">
        <v>6.5306122448979598E-2</v>
      </c>
      <c r="P25" s="14">
        <v>-4.0268456375838931E-3</v>
      </c>
      <c r="Q25" s="14">
        <v>3.3057851239669422E-2</v>
      </c>
      <c r="R25" s="14">
        <v>5.4982817869415807E-2</v>
      </c>
      <c r="S25" s="14">
        <v>9.4774774774774778E-2</v>
      </c>
      <c r="T25" s="14">
        <v>0</v>
      </c>
      <c r="U25" s="14">
        <v>-2.0576131687242913E-2</v>
      </c>
      <c r="V25" s="14">
        <v>3.0252100840336135E-2</v>
      </c>
      <c r="W25" s="14">
        <v>-3.7663072719776862E-2</v>
      </c>
      <c r="X25" s="14">
        <v>5.7217165149545009E-2</v>
      </c>
      <c r="Y25" s="14">
        <v>4.2084168336673347E-2</v>
      </c>
      <c r="Z25" s="14">
        <v>0</v>
      </c>
      <c r="AA25" s="14">
        <v>-3.4934497816593885E-2</v>
      </c>
      <c r="AB25" s="14">
        <v>4.3392504930966469E-2</v>
      </c>
      <c r="AC25" s="14">
        <v>4.5356371490280781E-2</v>
      </c>
      <c r="AD25" s="14">
        <v>3.787878787878788E-2</v>
      </c>
      <c r="AE25" s="14">
        <v>-5.3123175715119673E-2</v>
      </c>
      <c r="AF25" s="14"/>
      <c r="AG25">
        <v>17</v>
      </c>
      <c r="AH25">
        <f t="shared" si="4"/>
        <v>1.205633103399094E-4</v>
      </c>
      <c r="AI25">
        <f t="shared" si="4"/>
        <v>1.5065960992747545E-3</v>
      </c>
      <c r="AJ25">
        <f t="shared" si="4"/>
        <v>1.7424077821522673E-4</v>
      </c>
      <c r="AK25">
        <f t="shared" si="4"/>
        <v>5.174450114152476E-4</v>
      </c>
      <c r="AL25">
        <f t="shared" si="4"/>
        <v>2.469042985716203E-3</v>
      </c>
      <c r="AM25">
        <f t="shared" si="4"/>
        <v>2.6287577464196173E-3</v>
      </c>
      <c r="AN25">
        <f t="shared" si="4"/>
        <v>4.017733275095239E-3</v>
      </c>
      <c r="AO25">
        <f t="shared" si="4"/>
        <v>2.9092042007575159E-3</v>
      </c>
      <c r="AP25">
        <f t="shared" si="4"/>
        <v>3.1669080138765136E-3</v>
      </c>
      <c r="AQ25">
        <f t="shared" si="4"/>
        <v>4.8658658204639056E-3</v>
      </c>
      <c r="AR25">
        <f t="shared" si="4"/>
        <v>1.3128103845313661E-3</v>
      </c>
      <c r="AS25">
        <f t="shared" si="4"/>
        <v>3.6045236335112796E-3</v>
      </c>
      <c r="AT25">
        <f t="shared" si="4"/>
        <v>4.6722584261862481E-3</v>
      </c>
      <c r="AU25">
        <f t="shared" si="4"/>
        <v>5.4378535086084872E-3</v>
      </c>
      <c r="AV25">
        <f t="shared" si="4"/>
        <v>1.9048365650830067E-3</v>
      </c>
      <c r="AW25">
        <f t="shared" si="4"/>
        <v>3.4115742919475539E-3</v>
      </c>
      <c r="AX25">
        <f t="shared" si="6"/>
        <v>6.5991097045756588E-3</v>
      </c>
      <c r="AY25">
        <f t="shared" si="6"/>
        <v>1.2039396546810624E-3</v>
      </c>
      <c r="AZ25">
        <f t="shared" si="6"/>
        <v>3.3583897331810578E-3</v>
      </c>
      <c r="BA25">
        <f t="shared" si="6"/>
        <v>1.5718040185963937E-3</v>
      </c>
      <c r="BB25">
        <f t="shared" si="6"/>
        <v>3.4756538944972289E-3</v>
      </c>
      <c r="BC25">
        <f t="shared" si="6"/>
        <v>-4.2000660671706282E-4</v>
      </c>
      <c r="BD25">
        <f t="shared" si="6"/>
        <v>2.1817384845658613E-3</v>
      </c>
      <c r="BE25">
        <f t="shared" si="6"/>
        <v>7.4904634176949634E-4</v>
      </c>
      <c r="BF25">
        <f t="shared" si="6"/>
        <v>5.7672404386767025E-3</v>
      </c>
      <c r="BG25">
        <f t="shared" si="6"/>
        <v>1.534039417577377E-3</v>
      </c>
      <c r="BH25">
        <f t="shared" si="6"/>
        <v>9.2887833124799893E-4</v>
      </c>
      <c r="BI25">
        <f t="shared" si="6"/>
        <v>1.7124213517561763E-3</v>
      </c>
      <c r="BJ25">
        <f t="shared" si="6"/>
        <v>1.4741630520637421E-3</v>
      </c>
      <c r="BK25">
        <f t="shared" si="6"/>
        <v>2.3671419769269852E-3</v>
      </c>
    </row>
    <row r="26" spans="1:63" x14ac:dyDescent="0.25">
      <c r="A26" s="7">
        <v>44347</v>
      </c>
      <c r="B26" s="14">
        <v>4.2903434867141689E-2</v>
      </c>
      <c r="C26" s="14">
        <v>2.7848101265822642E-2</v>
      </c>
      <c r="D26" s="14">
        <v>4.1501976284585095E-2</v>
      </c>
      <c r="E26" s="14">
        <v>1.1558538404175988E-2</v>
      </c>
      <c r="F26" s="14">
        <v>6.0606060606060608E-2</v>
      </c>
      <c r="G26" s="14">
        <v>-3.5087719298245369E-2</v>
      </c>
      <c r="H26" s="14">
        <v>8.4033613445378148E-3</v>
      </c>
      <c r="I26" s="14">
        <v>4.4117647058823532E-2</v>
      </c>
      <c r="J26" s="14">
        <v>0.1111111111111111</v>
      </c>
      <c r="K26" s="14">
        <v>4.4303797468354431E-2</v>
      </c>
      <c r="L26" s="14">
        <v>3.1063321385902308E-2</v>
      </c>
      <c r="M26" s="14">
        <v>5.0505050505050504E-2</v>
      </c>
      <c r="N26" s="14">
        <v>4.5629325813893874E-2</v>
      </c>
      <c r="O26" s="14">
        <v>8.9399744572158362E-3</v>
      </c>
      <c r="P26" s="14">
        <v>-2.2237196765498651E-2</v>
      </c>
      <c r="Q26" s="14">
        <v>-5.1999999999999998E-2</v>
      </c>
      <c r="R26" s="14">
        <v>-1.7915309446254073E-2</v>
      </c>
      <c r="S26" s="14">
        <v>-1.9749835418038184E-3</v>
      </c>
      <c r="T26" s="14">
        <v>1.9047619047619049E-2</v>
      </c>
      <c r="U26" s="14">
        <v>0.11764705882352941</v>
      </c>
      <c r="V26" s="14">
        <v>-1.3050570962479609E-2</v>
      </c>
      <c r="W26" s="14">
        <v>-2.0497963273574848E-2</v>
      </c>
      <c r="X26" s="14">
        <v>-4.7355473554735683E-2</v>
      </c>
      <c r="Y26" s="14">
        <v>-2.3076923076923078E-2</v>
      </c>
      <c r="Z26" s="14">
        <v>-0.05</v>
      </c>
      <c r="AA26" s="14">
        <v>9.0497737556561094E-3</v>
      </c>
      <c r="AB26" s="14">
        <v>-1.4177693761814746E-3</v>
      </c>
      <c r="AC26" s="14">
        <v>1.6528925619834711E-2</v>
      </c>
      <c r="AD26" s="14">
        <v>-6.569343065693431E-2</v>
      </c>
      <c r="AE26" s="14">
        <v>-1.9112207151664611E-2</v>
      </c>
      <c r="AF26" s="14"/>
      <c r="AG26">
        <v>18</v>
      </c>
      <c r="AH26">
        <f t="shared" si="4"/>
        <v>3.8728297940268804E-4</v>
      </c>
      <c r="AI26">
        <f t="shared" si="4"/>
        <v>1.6614994069800945E-3</v>
      </c>
      <c r="AJ26">
        <f t="shared" si="4"/>
        <v>4.0184751960348843E-4</v>
      </c>
      <c r="AK26">
        <f t="shared" si="4"/>
        <v>1.7293349734986239E-4</v>
      </c>
      <c r="AL26">
        <f t="shared" si="4"/>
        <v>5.8017381878686016E-4</v>
      </c>
      <c r="AM26">
        <f t="shared" si="4"/>
        <v>1.5542183148700085E-3</v>
      </c>
      <c r="AN26">
        <f t="shared" si="4"/>
        <v>2.0102200620156132E-3</v>
      </c>
      <c r="AO26">
        <f t="shared" si="4"/>
        <v>1.8883825818139584E-3</v>
      </c>
      <c r="AP26">
        <f t="shared" si="4"/>
        <v>1.9555620441864753E-3</v>
      </c>
      <c r="AQ26">
        <f t="shared" si="4"/>
        <v>1.6413896415363174E-3</v>
      </c>
      <c r="AR26">
        <f t="shared" si="4"/>
        <v>3.3674953498740438E-4</v>
      </c>
      <c r="AS26">
        <f t="shared" si="4"/>
        <v>2.4376634476093884E-3</v>
      </c>
      <c r="AT26">
        <f t="shared" si="4"/>
        <v>1.3566534061545462E-3</v>
      </c>
      <c r="AU26">
        <f t="shared" si="4"/>
        <v>1.1916719397409201E-3</v>
      </c>
      <c r="AV26">
        <f t="shared" si="4"/>
        <v>3.0773900485373501E-3</v>
      </c>
      <c r="AW26">
        <f t="shared" si="4"/>
        <v>-1.1736893608797006E-3</v>
      </c>
      <c r="AX26">
        <f t="shared" si="6"/>
        <v>1.2039396546810624E-3</v>
      </c>
      <c r="AY26">
        <f t="shared" si="6"/>
        <v>5.9262942626875838E-3</v>
      </c>
      <c r="AZ26">
        <f t="shared" si="6"/>
        <v>-3.0196125766410436E-4</v>
      </c>
      <c r="BA26">
        <f t="shared" si="6"/>
        <v>1.3957549176498508E-3</v>
      </c>
      <c r="BB26">
        <f t="shared" si="6"/>
        <v>2.5241095870248732E-3</v>
      </c>
      <c r="BC26">
        <f t="shared" si="6"/>
        <v>1.7702328303365654E-3</v>
      </c>
      <c r="BD26">
        <f t="shared" si="6"/>
        <v>1.5665772863308297E-3</v>
      </c>
      <c r="BE26">
        <f t="shared" si="6"/>
        <v>1.9491272476255483E-3</v>
      </c>
      <c r="BF26">
        <f t="shared" si="6"/>
        <v>1.6638253581870491E-3</v>
      </c>
      <c r="BG26">
        <f t="shared" si="6"/>
        <v>3.416473146125779E-4</v>
      </c>
      <c r="BH26">
        <f t="shared" si="6"/>
        <v>9.9781187741414997E-5</v>
      </c>
      <c r="BI26">
        <f t="shared" si="6"/>
        <v>5.556088900103603E-4</v>
      </c>
      <c r="BJ26">
        <f t="shared" si="6"/>
        <v>5.9514023181015058E-4</v>
      </c>
      <c r="BK26">
        <f t="shared" si="6"/>
        <v>1.8513754757840148E-3</v>
      </c>
    </row>
    <row r="27" spans="1:63" x14ac:dyDescent="0.25">
      <c r="A27" s="7">
        <v>44377</v>
      </c>
      <c r="B27" s="14">
        <v>7.9169773800646409E-2</v>
      </c>
      <c r="C27" s="14">
        <v>-1.2315270935960453E-2</v>
      </c>
      <c r="D27" s="14">
        <v>-9.4876660341555973E-3</v>
      </c>
      <c r="E27" s="14">
        <v>3.2067821599705122E-2</v>
      </c>
      <c r="F27" s="14">
        <v>0.10857142857142857</v>
      </c>
      <c r="G27" s="14">
        <v>-7.2727272727272849E-2</v>
      </c>
      <c r="H27" s="14">
        <v>1.3888888888888888E-2</v>
      </c>
      <c r="I27" s="14">
        <v>-9.154929577464789E-2</v>
      </c>
      <c r="J27" s="14">
        <v>-0.06</v>
      </c>
      <c r="K27" s="14">
        <v>-0.11515151515151516</v>
      </c>
      <c r="L27" s="14">
        <v>-1.9698725376593278E-2</v>
      </c>
      <c r="M27" s="14">
        <v>-1.9230769230769232E-2</v>
      </c>
      <c r="N27" s="14">
        <v>-3.7018877175778377E-2</v>
      </c>
      <c r="O27" s="14">
        <v>-6.3924050632911386E-2</v>
      </c>
      <c r="P27" s="14">
        <v>-8.4769124741557553E-2</v>
      </c>
      <c r="Q27" s="14">
        <v>4.4303797468354431E-2</v>
      </c>
      <c r="R27" s="14">
        <v>7.6285240464344942E-2</v>
      </c>
      <c r="S27" s="14">
        <v>-1.8964379947229552E-2</v>
      </c>
      <c r="T27" s="14">
        <v>-7.476635514018691E-2</v>
      </c>
      <c r="U27" s="14">
        <v>2.2556390977443608E-2</v>
      </c>
      <c r="V27" s="14">
        <v>-1.3223140495867768E-2</v>
      </c>
      <c r="W27" s="14">
        <v>8.2084241426855858E-2</v>
      </c>
      <c r="X27" s="14">
        <v>2.6468689477081989E-2</v>
      </c>
      <c r="Y27" s="14">
        <v>-9.251968503936997E-2</v>
      </c>
      <c r="Z27" s="14">
        <v>-7.0175438596491224E-2</v>
      </c>
      <c r="AA27" s="14">
        <v>0</v>
      </c>
      <c r="AB27" s="14">
        <v>9.4652153336488402E-4</v>
      </c>
      <c r="AC27" s="14">
        <v>-1.016260162601626E-2</v>
      </c>
      <c r="AD27" s="14">
        <v>-5.46875E-2</v>
      </c>
      <c r="AE27" s="14">
        <v>-1.8856065367693273E-2</v>
      </c>
      <c r="AF27" s="14"/>
      <c r="AG27">
        <v>19</v>
      </c>
      <c r="AH27">
        <f t="shared" si="4"/>
        <v>-2.0215470607178859E-3</v>
      </c>
      <c r="AI27">
        <f t="shared" si="4"/>
        <v>4.4838841490256734E-3</v>
      </c>
      <c r="AJ27">
        <f t="shared" si="4"/>
        <v>2.5163212996458834E-3</v>
      </c>
      <c r="AK27">
        <f t="shared" si="4"/>
        <v>-2.8975613558880419E-4</v>
      </c>
      <c r="AL27">
        <f t="shared" si="4"/>
        <v>5.6076463328895189E-3</v>
      </c>
      <c r="AM27">
        <f t="shared" si="4"/>
        <v>7.2327506763828469E-3</v>
      </c>
      <c r="AN27">
        <f t="shared" si="4"/>
        <v>1.8057021622759303E-3</v>
      </c>
      <c r="AO27">
        <f t="shared" si="4"/>
        <v>9.0746608433520427E-3</v>
      </c>
      <c r="AP27">
        <f t="shared" si="4"/>
        <v>1.0738787821152515E-2</v>
      </c>
      <c r="AQ27">
        <f t="shared" si="4"/>
        <v>1.2214827688808006E-2</v>
      </c>
      <c r="AR27">
        <f t="shared" si="4"/>
        <v>-5.5719622548794454E-6</v>
      </c>
      <c r="AS27">
        <f t="shared" si="4"/>
        <v>1.128616154893531E-2</v>
      </c>
      <c r="AT27">
        <f t="shared" si="4"/>
        <v>6.3817007039356092E-3</v>
      </c>
      <c r="AU27">
        <f t="shared" si="4"/>
        <v>6.2254357280092359E-3</v>
      </c>
      <c r="AV27">
        <f t="shared" si="4"/>
        <v>6.2897503679077401E-3</v>
      </c>
      <c r="AW27">
        <f t="shared" si="4"/>
        <v>1.8282350145316731E-3</v>
      </c>
      <c r="AX27">
        <f t="shared" si="6"/>
        <v>3.3583897331810578E-3</v>
      </c>
      <c r="AY27">
        <f t="shared" si="6"/>
        <v>-3.0196125766410436E-4</v>
      </c>
      <c r="AZ27">
        <f t="shared" si="6"/>
        <v>2.9726474438964836E-2</v>
      </c>
      <c r="BA27">
        <f t="shared" si="6"/>
        <v>3.0110563553925117E-3</v>
      </c>
      <c r="BB27">
        <f t="shared" si="6"/>
        <v>5.615973018768039E-3</v>
      </c>
      <c r="BC27">
        <f t="shared" si="6"/>
        <v>6.822039841592166E-3</v>
      </c>
      <c r="BD27">
        <f t="shared" si="6"/>
        <v>3.3076954584744644E-3</v>
      </c>
      <c r="BE27">
        <f t="shared" si="6"/>
        <v>8.1280099157505833E-3</v>
      </c>
      <c r="BF27">
        <f t="shared" si="6"/>
        <v>1.2250268296758019E-2</v>
      </c>
      <c r="BG27">
        <f t="shared" si="6"/>
        <v>2.7607315839758557E-3</v>
      </c>
      <c r="BH27">
        <f t="shared" si="6"/>
        <v>-1.1590500437087448E-3</v>
      </c>
      <c r="BI27">
        <f t="shared" si="6"/>
        <v>-1.9522625065473916E-4</v>
      </c>
      <c r="BJ27">
        <f t="shared" si="6"/>
        <v>4.0247864849723295E-3</v>
      </c>
      <c r="BK27">
        <f t="shared" si="6"/>
        <v>9.2763152213735829E-3</v>
      </c>
    </row>
    <row r="28" spans="1:63" x14ac:dyDescent="0.25">
      <c r="A28" s="7">
        <v>44407</v>
      </c>
      <c r="B28" s="14">
        <v>-4.779454105723828E-2</v>
      </c>
      <c r="C28" s="14">
        <v>-4.488778054862843E-2</v>
      </c>
      <c r="D28" s="14">
        <v>0.10344827586206896</v>
      </c>
      <c r="E28" s="14">
        <v>-4.2857142857142858E-2</v>
      </c>
      <c r="F28" s="14">
        <v>-0.10309278350515463</v>
      </c>
      <c r="G28" s="14">
        <v>-0.11764705882352941</v>
      </c>
      <c r="H28" s="14">
        <v>8.21917808219178E-3</v>
      </c>
      <c r="I28" s="14">
        <v>1.1627906976744186E-2</v>
      </c>
      <c r="J28" s="14">
        <v>-2.1276595744680851E-2</v>
      </c>
      <c r="K28" s="14">
        <v>-7.5342465753424653E-2</v>
      </c>
      <c r="L28" s="14">
        <v>3.5460992907800069E-3</v>
      </c>
      <c r="M28" s="14">
        <v>-4.9019607843138651E-3</v>
      </c>
      <c r="N28" s="14">
        <v>3.3095723014255462E-3</v>
      </c>
      <c r="O28" s="14">
        <v>-1.8255578093306288E-2</v>
      </c>
      <c r="P28" s="14">
        <v>-1.2048192771084338E-2</v>
      </c>
      <c r="Q28" s="14">
        <v>0.14545454545454545</v>
      </c>
      <c r="R28" s="14">
        <v>8.1664098613251149E-2</v>
      </c>
      <c r="S28" s="14">
        <v>2.5550512691208605E-2</v>
      </c>
      <c r="T28" s="14">
        <v>1.0101010101010102E-2</v>
      </c>
      <c r="U28" s="14">
        <v>4.0441176470588237E-2</v>
      </c>
      <c r="V28" s="14">
        <v>4.1876046901172533E-2</v>
      </c>
      <c r="W28" s="14">
        <v>-1.3221804330997688E-3</v>
      </c>
      <c r="X28" s="14">
        <v>-2.1383647798742137E-2</v>
      </c>
      <c r="Y28" s="14">
        <v>-6.2906724511930703E-2</v>
      </c>
      <c r="Z28" s="14">
        <v>3.7735849056603772E-2</v>
      </c>
      <c r="AA28" s="14">
        <v>4.4843049327354258E-2</v>
      </c>
      <c r="AB28" s="14">
        <v>-1.867612293144208E-2</v>
      </c>
      <c r="AC28" s="14">
        <v>0.10164271047227925</v>
      </c>
      <c r="AD28" s="14">
        <v>-4.1322314049586896E-2</v>
      </c>
      <c r="AE28" s="14">
        <v>-2.4343369634849454E-2</v>
      </c>
      <c r="AF28" s="14"/>
      <c r="AG28">
        <v>20</v>
      </c>
      <c r="AH28">
        <f t="shared" si="4"/>
        <v>5.1272542052458867E-5</v>
      </c>
      <c r="AI28">
        <f t="shared" si="4"/>
        <v>1.5344472511254364E-3</v>
      </c>
      <c r="AJ28">
        <f t="shared" si="4"/>
        <v>-1.0035207685158316E-3</v>
      </c>
      <c r="AK28">
        <f t="shared" si="4"/>
        <v>6.2515954418424261E-4</v>
      </c>
      <c r="AL28">
        <f t="shared" si="4"/>
        <v>2.6185730282682652E-3</v>
      </c>
      <c r="AM28">
        <f t="shared" si="4"/>
        <v>9.0132692206132089E-4</v>
      </c>
      <c r="AN28">
        <f t="shared" si="4"/>
        <v>2.3392451497455556E-3</v>
      </c>
      <c r="AO28">
        <f t="shared" si="4"/>
        <v>2.1021775876631757E-3</v>
      </c>
      <c r="AP28">
        <f t="shared" si="4"/>
        <v>2.5708240231279798E-3</v>
      </c>
      <c r="AQ28">
        <f t="shared" si="4"/>
        <v>3.8105900023744175E-3</v>
      </c>
      <c r="AR28">
        <f t="shared" si="4"/>
        <v>1.4901082980387343E-3</v>
      </c>
      <c r="AS28">
        <f t="shared" si="4"/>
        <v>2.4175082605420086E-3</v>
      </c>
      <c r="AT28">
        <f t="shared" si="4"/>
        <v>2.2741234406821959E-3</v>
      </c>
      <c r="AU28">
        <f t="shared" si="4"/>
        <v>1.9024139403557789E-3</v>
      </c>
      <c r="AV28">
        <f t="shared" si="4"/>
        <v>2.1432255864554921E-3</v>
      </c>
      <c r="AW28">
        <f t="shared" si="4"/>
        <v>4.2353155061094995E-4</v>
      </c>
      <c r="AX28">
        <f t="shared" si="6"/>
        <v>1.5718040185963937E-3</v>
      </c>
      <c r="AY28">
        <f t="shared" si="6"/>
        <v>1.3957549176498508E-3</v>
      </c>
      <c r="AZ28">
        <f t="shared" si="6"/>
        <v>3.0110563553925117E-3</v>
      </c>
      <c r="BA28">
        <f t="shared" si="6"/>
        <v>5.5166685275716216E-3</v>
      </c>
      <c r="BB28">
        <f t="shared" si="6"/>
        <v>2.5834194883093443E-3</v>
      </c>
      <c r="BC28">
        <f t="shared" si="6"/>
        <v>8.4173176253874392E-4</v>
      </c>
      <c r="BD28">
        <f t="shared" si="6"/>
        <v>6.0093346919446898E-4</v>
      </c>
      <c r="BE28">
        <f t="shared" si="6"/>
        <v>1.9433531519455311E-3</v>
      </c>
      <c r="BF28">
        <f t="shared" si="6"/>
        <v>2.7177779302961181E-3</v>
      </c>
      <c r="BG28">
        <f t="shared" si="6"/>
        <v>2.5309972313063349E-3</v>
      </c>
      <c r="BH28">
        <f t="shared" si="6"/>
        <v>-6.2964904030804942E-6</v>
      </c>
      <c r="BI28">
        <f t="shared" si="6"/>
        <v>1.5533451908295694E-3</v>
      </c>
      <c r="BJ28">
        <f t="shared" si="6"/>
        <v>8.9887886384965119E-4</v>
      </c>
      <c r="BK28">
        <f t="shared" si="6"/>
        <v>1.601315082460381E-3</v>
      </c>
    </row>
    <row r="29" spans="1:63" x14ac:dyDescent="0.25">
      <c r="A29" s="7">
        <v>44439</v>
      </c>
      <c r="B29" s="14">
        <v>2.9753265602322207E-2</v>
      </c>
      <c r="C29" s="14">
        <v>4.1775456919060053E-2</v>
      </c>
      <c r="D29" s="14">
        <v>-1.3888888888888888E-2</v>
      </c>
      <c r="E29" s="14">
        <v>1.828358208955224E-2</v>
      </c>
      <c r="F29" s="14">
        <v>-2.2988505747126436E-2</v>
      </c>
      <c r="G29" s="14">
        <v>0.15555555555555556</v>
      </c>
      <c r="H29" s="14">
        <v>-4.8913043478260872E-2</v>
      </c>
      <c r="I29" s="14">
        <v>3.4482758620689655E-2</v>
      </c>
      <c r="J29" s="14">
        <v>-4.3478260869565216E-2</v>
      </c>
      <c r="K29" s="14">
        <v>0.33333333333333331</v>
      </c>
      <c r="L29" s="14">
        <v>1.884570082449941E-2</v>
      </c>
      <c r="M29" s="14">
        <v>5.418719211822675E-2</v>
      </c>
      <c r="N29" s="14">
        <v>3.5523978685612794E-3</v>
      </c>
      <c r="O29" s="14">
        <v>1.2396694214876033E-2</v>
      </c>
      <c r="P29" s="14">
        <v>0.11661585365853659</v>
      </c>
      <c r="Q29" s="14">
        <v>2.292768959435626E-2</v>
      </c>
      <c r="R29" s="14">
        <v>-1.4245014245014246E-3</v>
      </c>
      <c r="S29" s="14">
        <v>-0.117849532863465</v>
      </c>
      <c r="T29" s="14">
        <v>0.14999999999999986</v>
      </c>
      <c r="U29" s="14">
        <v>7.4204946996466431E-2</v>
      </c>
      <c r="V29" s="14">
        <v>3.3762057877813507E-2</v>
      </c>
      <c r="W29" s="14">
        <v>-1.0083826091728551E-2</v>
      </c>
      <c r="X29" s="14">
        <v>-7.2622107969151667E-2</v>
      </c>
      <c r="Y29" s="14">
        <v>5.3240740740740741E-2</v>
      </c>
      <c r="Z29" s="14">
        <v>0.10909090909090909</v>
      </c>
      <c r="AA29" s="14">
        <v>9.442060085836898E-2</v>
      </c>
      <c r="AB29" s="14">
        <v>-2.5295109612141653E-2</v>
      </c>
      <c r="AC29" s="14">
        <v>-1.4911463187325256E-2</v>
      </c>
      <c r="AD29" s="14">
        <v>5.1724137931034614E-2</v>
      </c>
      <c r="AE29" s="14">
        <v>5.318450426789232E-2</v>
      </c>
      <c r="AF29" s="14"/>
      <c r="AG29">
        <v>21</v>
      </c>
      <c r="AH29">
        <f t="shared" si="4"/>
        <v>6.1204493709032294E-4</v>
      </c>
      <c r="AI29">
        <f t="shared" si="4"/>
        <v>3.1895825499709098E-3</v>
      </c>
      <c r="AJ29">
        <f t="shared" si="4"/>
        <v>4.8973848858270043E-4</v>
      </c>
      <c r="AK29">
        <f t="shared" si="4"/>
        <v>8.9547207860630985E-4</v>
      </c>
      <c r="AL29">
        <f t="shared" si="4"/>
        <v>3.266727084442271E-3</v>
      </c>
      <c r="AM29">
        <f t="shared" si="4"/>
        <v>3.8227856405829617E-3</v>
      </c>
      <c r="AN29">
        <f t="shared" si="4"/>
        <v>3.2949958717871245E-3</v>
      </c>
      <c r="AO29">
        <f t="shared" si="4"/>
        <v>5.0429379834261833E-3</v>
      </c>
      <c r="AP29">
        <f t="shared" si="4"/>
        <v>4.4005706487011036E-3</v>
      </c>
      <c r="AQ29">
        <f t="shared" si="4"/>
        <v>5.6697149489282044E-3</v>
      </c>
      <c r="AR29">
        <f t="shared" si="4"/>
        <v>7.3246717207071943E-4</v>
      </c>
      <c r="AS29">
        <f t="shared" si="4"/>
        <v>4.6229331320301282E-3</v>
      </c>
      <c r="AT29">
        <f t="shared" si="4"/>
        <v>4.2416178091237442E-3</v>
      </c>
      <c r="AU29">
        <f t="shared" si="4"/>
        <v>5.1171405581329037E-3</v>
      </c>
      <c r="AV29">
        <f t="shared" si="4"/>
        <v>4.7140813078994639E-3</v>
      </c>
      <c r="AW29">
        <f t="shared" si="4"/>
        <v>1.9345080400854724E-3</v>
      </c>
      <c r="AX29">
        <f t="shared" si="6"/>
        <v>3.4756538944972289E-3</v>
      </c>
      <c r="AY29">
        <f t="shared" si="6"/>
        <v>2.5241095870248732E-3</v>
      </c>
      <c r="AZ29">
        <f t="shared" si="6"/>
        <v>5.615973018768039E-3</v>
      </c>
      <c r="BA29">
        <f t="shared" si="6"/>
        <v>2.5834194883093443E-3</v>
      </c>
      <c r="BB29">
        <f t="shared" si="6"/>
        <v>5.660699820490527E-3</v>
      </c>
      <c r="BC29">
        <f t="shared" si="6"/>
        <v>2.1926375837773363E-3</v>
      </c>
      <c r="BD29">
        <f t="shared" si="6"/>
        <v>2.0877955191167192E-3</v>
      </c>
      <c r="BE29">
        <f t="shared" si="6"/>
        <v>3.5617054854195037E-3</v>
      </c>
      <c r="BF29">
        <f t="shared" si="6"/>
        <v>6.6308567130169442E-3</v>
      </c>
      <c r="BG29">
        <f t="shared" si="6"/>
        <v>2.042739883601851E-3</v>
      </c>
      <c r="BH29">
        <f t="shared" si="6"/>
        <v>4.5048085504629609E-4</v>
      </c>
      <c r="BI29">
        <f t="shared" si="6"/>
        <v>1.2857435823647309E-3</v>
      </c>
      <c r="BJ29">
        <f t="shared" si="6"/>
        <v>2.7083632704733734E-3</v>
      </c>
      <c r="BK29">
        <f t="shared" si="6"/>
        <v>4.015586599353198E-3</v>
      </c>
    </row>
    <row r="30" spans="1:63" x14ac:dyDescent="0.25">
      <c r="A30" s="7">
        <v>44469</v>
      </c>
      <c r="B30" s="14">
        <v>5.2149400986610292E-2</v>
      </c>
      <c r="C30" s="14">
        <v>-2.0050125313283207E-2</v>
      </c>
      <c r="D30" s="14">
        <v>-5.2816901408450703E-3</v>
      </c>
      <c r="E30" s="14">
        <v>-4.5804323928178819E-2</v>
      </c>
      <c r="F30" s="14">
        <v>-5.8823529411764705E-2</v>
      </c>
      <c r="G30" s="14">
        <v>9.615384615384602E-2</v>
      </c>
      <c r="H30" s="14">
        <v>-0.04</v>
      </c>
      <c r="I30" s="14">
        <v>4.0740740740740744E-2</v>
      </c>
      <c r="J30" s="14">
        <v>6.8181818181818177E-2</v>
      </c>
      <c r="K30" s="14">
        <v>2.2222222222222223E-2</v>
      </c>
      <c r="L30" s="14">
        <v>-6.0115606936416051E-2</v>
      </c>
      <c r="M30" s="14">
        <v>5.6074766355140054E-2</v>
      </c>
      <c r="N30" s="14">
        <v>3.8179519595448921E-2</v>
      </c>
      <c r="O30" s="14">
        <v>-9.2517006802721083E-2</v>
      </c>
      <c r="P30" s="14">
        <v>-6.8259385665529011E-3</v>
      </c>
      <c r="Q30" s="14">
        <v>6.8965517241379309E-3</v>
      </c>
      <c r="R30" s="14">
        <v>-2.5677603423680456E-2</v>
      </c>
      <c r="S30" s="14">
        <v>-8.7142326272761056E-2</v>
      </c>
      <c r="T30" s="14">
        <v>0.21739130434782625</v>
      </c>
      <c r="U30" s="14">
        <v>-6.25E-2</v>
      </c>
      <c r="V30" s="14">
        <v>-4.9766718506998445E-2</v>
      </c>
      <c r="W30" s="14">
        <v>0.15744102891038617</v>
      </c>
      <c r="X30" s="14">
        <v>-1.386001386001386E-3</v>
      </c>
      <c r="Y30" s="14">
        <v>-4.1758241758241631E-2</v>
      </c>
      <c r="Z30" s="14">
        <v>-0.14754098360655737</v>
      </c>
      <c r="AA30" s="14">
        <v>-7.8431372549019624E-3</v>
      </c>
      <c r="AB30" s="14">
        <v>-1.0133465150766302E-2</v>
      </c>
      <c r="AC30" s="14">
        <v>-8.4200567644276247E-2</v>
      </c>
      <c r="AD30" s="14">
        <v>-7.3770491803278798E-2</v>
      </c>
      <c r="AE30" s="14">
        <v>3.3665835411471182E-2</v>
      </c>
      <c r="AF30" s="14"/>
      <c r="AG30">
        <v>22</v>
      </c>
      <c r="AH30">
        <f t="shared" si="4"/>
        <v>4.4136730830047235E-4</v>
      </c>
      <c r="AI30">
        <f t="shared" si="4"/>
        <v>3.6088295918396259E-3</v>
      </c>
      <c r="AJ30">
        <f t="shared" si="4"/>
        <v>2.1400651031334541E-3</v>
      </c>
      <c r="AK30">
        <f t="shared" si="4"/>
        <v>1.7990159726459694E-3</v>
      </c>
      <c r="AL30">
        <f t="shared" si="4"/>
        <v>2.6691617102598537E-3</v>
      </c>
      <c r="AM30">
        <f t="shared" si="4"/>
        <v>3.0284885855157103E-3</v>
      </c>
      <c r="AN30">
        <f t="shared" si="4"/>
        <v>1.4168695920888444E-4</v>
      </c>
      <c r="AO30">
        <f t="shared" si="4"/>
        <v>3.8195220526721172E-3</v>
      </c>
      <c r="AP30">
        <f t="shared" si="4"/>
        <v>4.4521454231042047E-3</v>
      </c>
      <c r="AQ30">
        <f t="shared" si="4"/>
        <v>3.3952791327221048E-3</v>
      </c>
      <c r="AR30">
        <f t="shared" si="4"/>
        <v>-2.9209592790828035E-4</v>
      </c>
      <c r="AS30">
        <f t="shared" si="4"/>
        <v>4.5175797925951942E-3</v>
      </c>
      <c r="AT30">
        <f t="shared" si="4"/>
        <v>1.5328689725977599E-3</v>
      </c>
      <c r="AU30">
        <f t="shared" si="4"/>
        <v>6.0604400524406985E-4</v>
      </c>
      <c r="AV30">
        <f t="shared" si="4"/>
        <v>2.9019956864692392E-3</v>
      </c>
      <c r="AW30">
        <f t="shared" si="4"/>
        <v>-8.4731474738187844E-4</v>
      </c>
      <c r="AX30">
        <f t="shared" si="6"/>
        <v>-4.2000660671706282E-4</v>
      </c>
      <c r="AY30">
        <f t="shared" si="6"/>
        <v>1.7702328303365654E-3</v>
      </c>
      <c r="AZ30">
        <f t="shared" si="6"/>
        <v>6.822039841592166E-3</v>
      </c>
      <c r="BA30">
        <f t="shared" si="6"/>
        <v>8.4173176253874392E-4</v>
      </c>
      <c r="BB30">
        <f t="shared" si="6"/>
        <v>2.1926375837773363E-3</v>
      </c>
      <c r="BC30">
        <f t="shared" si="6"/>
        <v>6.2639356221265751E-3</v>
      </c>
      <c r="BD30">
        <f t="shared" si="6"/>
        <v>1.5532086636075213E-3</v>
      </c>
      <c r="BE30">
        <f t="shared" si="6"/>
        <v>4.8044501247946425E-3</v>
      </c>
      <c r="BF30">
        <f t="shared" si="6"/>
        <v>3.2281972263608024E-3</v>
      </c>
      <c r="BG30">
        <f t="shared" si="6"/>
        <v>1.1709470346214826E-3</v>
      </c>
      <c r="BH30">
        <f t="shared" si="6"/>
        <v>-2.205170286926536E-5</v>
      </c>
      <c r="BI30">
        <f t="shared" si="6"/>
        <v>-6.0622808973773471E-5</v>
      </c>
      <c r="BJ30">
        <f t="shared" si="6"/>
        <v>2.8957243484635372E-3</v>
      </c>
      <c r="BK30">
        <f t="shared" si="6"/>
        <v>4.4722261168447233E-3</v>
      </c>
    </row>
    <row r="31" spans="1:63" x14ac:dyDescent="0.25">
      <c r="A31" s="7">
        <v>44498</v>
      </c>
      <c r="B31" s="14">
        <v>1.5181960258986381E-2</v>
      </c>
      <c r="C31" s="14">
        <v>-2.5575447570332483E-3</v>
      </c>
      <c r="D31" s="14">
        <v>-2.3008849557522124E-2</v>
      </c>
      <c r="E31" s="14">
        <v>-2.227342549923195E-2</v>
      </c>
      <c r="F31" s="14">
        <v>-0.13125000000000001</v>
      </c>
      <c r="G31" s="14">
        <v>5.263157894736855E-2</v>
      </c>
      <c r="H31" s="14">
        <v>-2.976190476190476E-3</v>
      </c>
      <c r="I31" s="14">
        <v>2.8469750889679714E-2</v>
      </c>
      <c r="J31" s="14">
        <v>6.3829787234042548E-2</v>
      </c>
      <c r="K31" s="14">
        <v>0</v>
      </c>
      <c r="L31" s="14">
        <v>5.7810578105780913E-2</v>
      </c>
      <c r="M31" s="14">
        <v>-1.7699115044247538E-2</v>
      </c>
      <c r="N31" s="14">
        <v>-2.9956161714564052E-2</v>
      </c>
      <c r="O31" s="14">
        <v>1.9865067466266866E-2</v>
      </c>
      <c r="P31" s="14">
        <v>2.6804123711340205E-2</v>
      </c>
      <c r="Q31" s="14">
        <v>6.8493150684931503E-3</v>
      </c>
      <c r="R31" s="14">
        <v>1.171303074670571E-2</v>
      </c>
      <c r="S31" s="14">
        <v>-7.1850193364543055E-2</v>
      </c>
      <c r="T31" s="14">
        <v>-5.7142857142857141E-2</v>
      </c>
      <c r="U31" s="14">
        <v>4.912280701754386E-2</v>
      </c>
      <c r="V31" s="14">
        <v>6.5466448445171853E-3</v>
      </c>
      <c r="W31" s="14">
        <v>9.2918552578010773E-3</v>
      </c>
      <c r="X31" s="14">
        <v>-5.898681471200555E-2</v>
      </c>
      <c r="Y31" s="14">
        <v>0.13532110091743105</v>
      </c>
      <c r="Z31" s="14">
        <v>-6.41025641025641E-3</v>
      </c>
      <c r="AA31" s="14">
        <v>6.7193675889328189E-2</v>
      </c>
      <c r="AB31" s="14">
        <v>-2.3220973782771537E-2</v>
      </c>
      <c r="AC31" s="14">
        <v>7.3347107438016534E-2</v>
      </c>
      <c r="AD31" s="14">
        <v>-4.424778761061935E-2</v>
      </c>
      <c r="AE31" s="14">
        <v>-1.38721351025329E-2</v>
      </c>
      <c r="AF31" s="14"/>
      <c r="AG31">
        <v>23</v>
      </c>
      <c r="AH31">
        <f t="shared" si="4"/>
        <v>7.2999611653333888E-6</v>
      </c>
      <c r="AI31">
        <f t="shared" si="4"/>
        <v>1.9187665348422626E-3</v>
      </c>
      <c r="AJ31">
        <f t="shared" si="4"/>
        <v>9.2672453950028817E-4</v>
      </c>
      <c r="AK31">
        <f t="shared" si="4"/>
        <v>8.6756188020716137E-4</v>
      </c>
      <c r="AL31">
        <f t="shared" si="4"/>
        <v>2.3931162985175972E-3</v>
      </c>
      <c r="AM31">
        <f t="shared" si="4"/>
        <v>2.2155282003432069E-3</v>
      </c>
      <c r="AN31">
        <f t="shared" si="4"/>
        <v>2.8410725236810218E-3</v>
      </c>
      <c r="AO31">
        <f t="shared" si="4"/>
        <v>2.712423883611819E-3</v>
      </c>
      <c r="AP31">
        <f t="shared" si="4"/>
        <v>3.142902981869949E-3</v>
      </c>
      <c r="AQ31">
        <f t="shared" si="4"/>
        <v>3.5141009501986503E-3</v>
      </c>
      <c r="AR31">
        <f t="shared" si="4"/>
        <v>6.1701566432533026E-4</v>
      </c>
      <c r="AS31">
        <f t="shared" si="4"/>
        <v>3.1489581761449683E-3</v>
      </c>
      <c r="AT31">
        <f t="shared" si="4"/>
        <v>2.7242284055849883E-3</v>
      </c>
      <c r="AU31">
        <f t="shared" si="4"/>
        <v>3.0451420573409248E-3</v>
      </c>
      <c r="AV31">
        <f t="shared" si="4"/>
        <v>2.4293153969367175E-3</v>
      </c>
      <c r="AW31">
        <f t="shared" si="4"/>
        <v>1.2341226928295481E-3</v>
      </c>
      <c r="AX31">
        <f t="shared" si="6"/>
        <v>2.1817384845658613E-3</v>
      </c>
      <c r="AY31">
        <f t="shared" si="6"/>
        <v>1.5665772863308297E-3</v>
      </c>
      <c r="AZ31">
        <f t="shared" si="6"/>
        <v>3.3076954584744644E-3</v>
      </c>
      <c r="BA31">
        <f t="shared" si="6"/>
        <v>6.0093346919446898E-4</v>
      </c>
      <c r="BB31">
        <f t="shared" si="6"/>
        <v>2.0877955191167192E-3</v>
      </c>
      <c r="BC31">
        <f t="shared" si="6"/>
        <v>1.5532086636075213E-3</v>
      </c>
      <c r="BD31">
        <f t="shared" si="6"/>
        <v>3.0893395364145126E-3</v>
      </c>
      <c r="BE31">
        <f t="shared" si="6"/>
        <v>2.0867810912903583E-3</v>
      </c>
      <c r="BF31">
        <f t="shared" si="6"/>
        <v>3.9950875475898498E-3</v>
      </c>
      <c r="BG31">
        <f t="shared" si="6"/>
        <v>3.932254753018977E-4</v>
      </c>
      <c r="BH31">
        <f t="shared" si="6"/>
        <v>9.282231766250201E-4</v>
      </c>
      <c r="BI31">
        <f t="shared" si="6"/>
        <v>4.4895540891982391E-4</v>
      </c>
      <c r="BJ31">
        <f t="shared" si="6"/>
        <v>1.874997399692987E-3</v>
      </c>
      <c r="BK31">
        <f t="shared" si="6"/>
        <v>2.4903998052067449E-3</v>
      </c>
    </row>
    <row r="32" spans="1:63" x14ac:dyDescent="0.25">
      <c r="A32" s="7">
        <v>44530</v>
      </c>
      <c r="B32" s="14">
        <v>-8.9949417198152623E-2</v>
      </c>
      <c r="C32" s="14">
        <v>-2.564102564102564E-2</v>
      </c>
      <c r="D32" s="14">
        <v>-7.246376811594203E-3</v>
      </c>
      <c r="E32" s="14">
        <v>-6.2843676355066776E-3</v>
      </c>
      <c r="F32" s="14">
        <v>0.14388489208633093</v>
      </c>
      <c r="G32" s="14">
        <v>8.3333333333333329E-2</v>
      </c>
      <c r="H32" s="14">
        <v>-5.3731343283582089E-2</v>
      </c>
      <c r="I32" s="14">
        <v>-2.4221453287197232E-2</v>
      </c>
      <c r="J32" s="14">
        <v>-0.06</v>
      </c>
      <c r="K32" s="14">
        <v>0.28260869565217389</v>
      </c>
      <c r="L32" s="14">
        <v>7.5581395348837205E-2</v>
      </c>
      <c r="M32" s="14">
        <v>-3.6036036036036161E-2</v>
      </c>
      <c r="N32" s="14">
        <v>-1.3055485814712529E-2</v>
      </c>
      <c r="O32" s="14">
        <v>5.8801911062109522E-3</v>
      </c>
      <c r="P32" s="14">
        <v>-0.1459170013386881</v>
      </c>
      <c r="Q32" s="14">
        <v>4.4217687074829932E-2</v>
      </c>
      <c r="R32" s="14">
        <v>8.1041968162083936E-2</v>
      </c>
      <c r="S32" s="14">
        <v>1.1403508771929825E-2</v>
      </c>
      <c r="T32" s="14">
        <v>-6.8181818181818177E-2</v>
      </c>
      <c r="U32" s="14">
        <v>-7.3578595317725759E-2</v>
      </c>
      <c r="V32" s="14">
        <v>-5.0406504065040651E-2</v>
      </c>
      <c r="W32" s="14">
        <v>-6.2290900462688335E-2</v>
      </c>
      <c r="X32" s="14">
        <v>6.3421828908554578E-2</v>
      </c>
      <c r="Y32" s="14">
        <v>-0.1595959595959596</v>
      </c>
      <c r="Z32" s="14">
        <v>1.935483870967742E-2</v>
      </c>
      <c r="AA32" s="14">
        <v>2.5925925925925925E-2</v>
      </c>
      <c r="AB32" s="14">
        <v>-1.354805725971347E-2</v>
      </c>
      <c r="AC32" s="14">
        <v>4.4273339749759381E-2</v>
      </c>
      <c r="AD32" s="14">
        <v>9.2592592592593906E-3</v>
      </c>
      <c r="AE32" s="14">
        <v>-0.14281345565749248</v>
      </c>
      <c r="AF32" s="14"/>
      <c r="AG32">
        <v>24</v>
      </c>
      <c r="AH32">
        <f t="shared" si="4"/>
        <v>3.2875023951897587E-5</v>
      </c>
      <c r="AI32">
        <f t="shared" si="4"/>
        <v>4.590134744321738E-3</v>
      </c>
      <c r="AJ32">
        <f t="shared" si="4"/>
        <v>1.4242039529814483E-3</v>
      </c>
      <c r="AK32">
        <f t="shared" si="4"/>
        <v>2.2770128190327346E-3</v>
      </c>
      <c r="AL32">
        <f t="shared" si="4"/>
        <v>3.9551654925640131E-3</v>
      </c>
      <c r="AM32">
        <f t="shared" si="4"/>
        <v>4.1361533074119163E-3</v>
      </c>
      <c r="AN32">
        <f t="shared" si="4"/>
        <v>2.9616986724087914E-3</v>
      </c>
      <c r="AO32">
        <f t="shared" si="4"/>
        <v>5.2074189561557363E-3</v>
      </c>
      <c r="AP32">
        <f t="shared" si="4"/>
        <v>6.7431074429625372E-3</v>
      </c>
      <c r="AQ32">
        <f t="shared" si="4"/>
        <v>5.7007880114985235E-3</v>
      </c>
      <c r="AR32">
        <f t="shared" si="4"/>
        <v>1.4580751818080571E-4</v>
      </c>
      <c r="AS32">
        <f t="shared" si="4"/>
        <v>6.699520649141766E-3</v>
      </c>
      <c r="AT32">
        <f t="shared" si="4"/>
        <v>2.7486556364604343E-3</v>
      </c>
      <c r="AU32">
        <f t="shared" si="4"/>
        <v>2.9723445559541642E-3</v>
      </c>
      <c r="AV32">
        <f t="shared" si="4"/>
        <v>6.1715775482650082E-3</v>
      </c>
      <c r="AW32">
        <f t="shared" si="4"/>
        <v>-6.2725932277535345E-4</v>
      </c>
      <c r="AX32">
        <f t="shared" si="6"/>
        <v>7.4904634176949634E-4</v>
      </c>
      <c r="AY32">
        <f t="shared" si="6"/>
        <v>1.9491272476255483E-3</v>
      </c>
      <c r="AZ32">
        <f t="shared" si="6"/>
        <v>8.1280099157505833E-3</v>
      </c>
      <c r="BA32">
        <f t="shared" si="6"/>
        <v>1.9433531519455311E-3</v>
      </c>
      <c r="BB32">
        <f t="shared" si="6"/>
        <v>3.5617054854195037E-3</v>
      </c>
      <c r="BC32">
        <f t="shared" si="6"/>
        <v>4.8044501247946425E-3</v>
      </c>
      <c r="BD32">
        <f t="shared" si="6"/>
        <v>2.0867810912903583E-3</v>
      </c>
      <c r="BE32">
        <f t="shared" si="6"/>
        <v>1.0553629147684356E-2</v>
      </c>
      <c r="BF32">
        <f t="shared" si="6"/>
        <v>5.4606090444530107E-3</v>
      </c>
      <c r="BG32">
        <f t="shared" si="6"/>
        <v>1.4664410997183373E-3</v>
      </c>
      <c r="BH32">
        <f t="shared" si="6"/>
        <v>2.5365476735001986E-4</v>
      </c>
      <c r="BI32">
        <f t="shared" si="6"/>
        <v>-3.4014205085927625E-4</v>
      </c>
      <c r="BJ32">
        <f t="shared" si="6"/>
        <v>3.4286126982005245E-3</v>
      </c>
      <c r="BK32">
        <f t="shared" si="6"/>
        <v>4.1157404865695005E-3</v>
      </c>
    </row>
    <row r="33" spans="1:63" x14ac:dyDescent="0.25">
      <c r="A33" s="7">
        <v>44561</v>
      </c>
      <c r="B33" s="14">
        <v>4.8574190430159495E-2</v>
      </c>
      <c r="C33" s="14">
        <v>6.5789473684210523E-2</v>
      </c>
      <c r="D33" s="14">
        <v>3.6496350364963502E-3</v>
      </c>
      <c r="E33" s="14">
        <v>8.0632411067193682E-2</v>
      </c>
      <c r="F33" s="14">
        <v>6.9182389937106917E-2</v>
      </c>
      <c r="G33" s="14">
        <v>9.2307692307692313E-2</v>
      </c>
      <c r="H33" s="14">
        <v>6.6246056782334389E-2</v>
      </c>
      <c r="I33" s="14">
        <v>5.6737588652482268E-2</v>
      </c>
      <c r="J33" s="14">
        <v>2.1276595744680851E-2</v>
      </c>
      <c r="K33" s="14">
        <v>-2.1186440677966101E-2</v>
      </c>
      <c r="L33" s="14">
        <v>5.2972972972972973E-2</v>
      </c>
      <c r="M33" s="14">
        <v>6.0747663551401869E-2</v>
      </c>
      <c r="N33" s="14">
        <v>3.6631900279827018E-2</v>
      </c>
      <c r="O33" s="14">
        <v>4.3478260869565216E-2</v>
      </c>
      <c r="P33" s="14">
        <v>-1.567398119122257E-3</v>
      </c>
      <c r="Q33" s="14">
        <v>-4.8859934853420196E-2</v>
      </c>
      <c r="R33" s="14">
        <v>6.4257028112449793E-2</v>
      </c>
      <c r="S33" s="14">
        <v>6.0711188204683436E-2</v>
      </c>
      <c r="T33" s="14">
        <v>0</v>
      </c>
      <c r="U33" s="14">
        <v>-3.6101083032490976E-3</v>
      </c>
      <c r="V33" s="14">
        <v>3.5958904109589039E-2</v>
      </c>
      <c r="W33" s="14">
        <v>2.5607449439837199E-2</v>
      </c>
      <c r="X33" s="14">
        <v>9.5700416088765602E-2</v>
      </c>
      <c r="Y33" s="14">
        <v>7.6923076923077066E-2</v>
      </c>
      <c r="Z33" s="14">
        <v>0.11392405063291139</v>
      </c>
      <c r="AA33" s="14">
        <v>4.6931407942238268E-2</v>
      </c>
      <c r="AB33" s="14">
        <v>2.2544700699663005E-2</v>
      </c>
      <c r="AC33" s="14">
        <v>3.6866359447004608E-3</v>
      </c>
      <c r="AD33" s="14">
        <v>2.7522935779816512E-2</v>
      </c>
      <c r="AE33" s="14">
        <v>6.8498037816625043E-2</v>
      </c>
      <c r="AF33" s="14"/>
      <c r="AG33">
        <v>25</v>
      </c>
      <c r="AH33">
        <f t="shared" si="4"/>
        <v>-9.3446409330762918E-6</v>
      </c>
      <c r="AI33">
        <f t="shared" si="4"/>
        <v>4.9574493789440073E-3</v>
      </c>
      <c r="AJ33">
        <f t="shared" si="4"/>
        <v>3.2946844951340583E-3</v>
      </c>
      <c r="AK33">
        <f t="shared" si="4"/>
        <v>2.9073617595919243E-3</v>
      </c>
      <c r="AL33">
        <f t="shared" si="4"/>
        <v>6.1102891032890523E-3</v>
      </c>
      <c r="AM33">
        <f t="shared" si="4"/>
        <v>6.6135082023526795E-3</v>
      </c>
      <c r="AN33">
        <f t="shared" si="4"/>
        <v>4.4430846123972171E-3</v>
      </c>
      <c r="AO33">
        <f t="shared" ref="AO33:BD38" si="7">_xlfn.COVARIANCE.S(INDEX($B$3:$AE$62,,$AG33), INDEX($B$3:$AE$62,,AO$8))</f>
        <v>8.8016091240268688E-3</v>
      </c>
      <c r="AP33">
        <f t="shared" si="7"/>
        <v>7.9667464264913928E-3</v>
      </c>
      <c r="AQ33">
        <f t="shared" si="7"/>
        <v>1.0293673133988671E-2</v>
      </c>
      <c r="AR33">
        <f t="shared" si="7"/>
        <v>1.5327606922702994E-3</v>
      </c>
      <c r="AS33">
        <f t="shared" si="7"/>
        <v>8.3610319380384435E-3</v>
      </c>
      <c r="AT33">
        <f t="shared" si="7"/>
        <v>7.2249427167166104E-3</v>
      </c>
      <c r="AU33">
        <f t="shared" si="7"/>
        <v>1.0298173609903023E-2</v>
      </c>
      <c r="AV33">
        <f t="shared" si="7"/>
        <v>7.5481350026914921E-3</v>
      </c>
      <c r="AW33">
        <f t="shared" si="7"/>
        <v>3.3091989663041445E-3</v>
      </c>
      <c r="AX33">
        <f t="shared" si="7"/>
        <v>5.7672404386767025E-3</v>
      </c>
      <c r="AY33">
        <f t="shared" si="7"/>
        <v>1.6638253581870491E-3</v>
      </c>
      <c r="AZ33">
        <f t="shared" si="7"/>
        <v>1.2250268296758019E-2</v>
      </c>
      <c r="BA33">
        <f t="shared" si="7"/>
        <v>2.7177779302961181E-3</v>
      </c>
      <c r="BB33">
        <f t="shared" si="7"/>
        <v>6.6308567130169442E-3</v>
      </c>
      <c r="BC33">
        <f t="shared" si="7"/>
        <v>3.2281972263608024E-3</v>
      </c>
      <c r="BD33">
        <f t="shared" si="7"/>
        <v>3.9950875475898498E-3</v>
      </c>
      <c r="BE33">
        <f t="shared" si="6"/>
        <v>5.4606090444530107E-3</v>
      </c>
      <c r="BF33">
        <f t="shared" si="6"/>
        <v>1.5253500452564685E-2</v>
      </c>
      <c r="BG33">
        <f t="shared" si="6"/>
        <v>3.5612858433811856E-3</v>
      </c>
      <c r="BH33">
        <f t="shared" si="6"/>
        <v>7.8271474650040273E-4</v>
      </c>
      <c r="BI33">
        <f t="shared" si="6"/>
        <v>2.3459354247971765E-3</v>
      </c>
      <c r="BJ33">
        <f t="shared" si="6"/>
        <v>4.6542393194124081E-3</v>
      </c>
      <c r="BK33">
        <f t="shared" si="6"/>
        <v>7.6050250533725829E-3</v>
      </c>
    </row>
    <row r="34" spans="1:63" x14ac:dyDescent="0.25">
      <c r="A34" s="7">
        <v>44592</v>
      </c>
      <c r="B34" s="14">
        <v>-7.0292694169163403E-3</v>
      </c>
      <c r="C34" s="14">
        <v>5.9259259259259262E-2</v>
      </c>
      <c r="D34" s="14">
        <v>4.9090909090909088E-2</v>
      </c>
      <c r="E34" s="14">
        <v>0.15691294806144843</v>
      </c>
      <c r="F34" s="14">
        <v>0.15294117647058825</v>
      </c>
      <c r="G34" s="14">
        <v>1.4084507042253521E-2</v>
      </c>
      <c r="H34" s="14">
        <v>-2.0710059171597635E-2</v>
      </c>
      <c r="I34" s="14">
        <v>-3.6912751677852351E-2</v>
      </c>
      <c r="J34" s="14">
        <v>6.25E-2</v>
      </c>
      <c r="K34" s="14">
        <v>-5.6277056277056155E-2</v>
      </c>
      <c r="L34" s="14">
        <v>1.8480492813141684E-2</v>
      </c>
      <c r="M34" s="14">
        <v>7.4889867841409691E-2</v>
      </c>
      <c r="N34" s="14">
        <v>-0.08</v>
      </c>
      <c r="O34" s="14">
        <v>-0.16176470588235295</v>
      </c>
      <c r="P34" s="14">
        <v>-3.0612244897959183E-2</v>
      </c>
      <c r="Q34" s="14">
        <v>-0.11301369863013698</v>
      </c>
      <c r="R34" s="14">
        <v>-0.18238993710691823</v>
      </c>
      <c r="S34" s="14">
        <v>5.9893704006541294E-2</v>
      </c>
      <c r="T34" s="14">
        <v>-6.5040650406504183E-2</v>
      </c>
      <c r="U34" s="14">
        <v>5.434782608695652E-2</v>
      </c>
      <c r="V34" s="14">
        <v>-5.1239669421487603E-2</v>
      </c>
      <c r="W34" s="14">
        <v>0.16318688435609102</v>
      </c>
      <c r="X34" s="14">
        <v>-1.8354430379746836E-2</v>
      </c>
      <c r="Y34" s="14">
        <v>0.19866071428571414</v>
      </c>
      <c r="Z34" s="14">
        <v>-0.14204545454545456</v>
      </c>
      <c r="AA34" s="14">
        <v>2.4137931034482758E-2</v>
      </c>
      <c r="AB34" s="14">
        <v>-4.004054738976167E-2</v>
      </c>
      <c r="AC34" s="14">
        <v>-1.928374655647383E-2</v>
      </c>
      <c r="AD34" s="14">
        <v>0.16071428571428556</v>
      </c>
      <c r="AE34" s="14">
        <v>9.0150250417362267E-3</v>
      </c>
      <c r="AF34" s="14"/>
      <c r="AG34">
        <v>26</v>
      </c>
      <c r="AH34">
        <f t="shared" ref="AH34:AW38" si="8">_xlfn.COVARIANCE.S(INDEX($B$3:$AE$62,,$AG34), INDEX($B$3:$AE$62,,AH$8))</f>
        <v>4.3327160121594253E-4</v>
      </c>
      <c r="AI34">
        <f t="shared" si="8"/>
        <v>1.5361013706836854E-3</v>
      </c>
      <c r="AJ34">
        <f t="shared" si="8"/>
        <v>6.3040314166263689E-4</v>
      </c>
      <c r="AK34">
        <f t="shared" si="8"/>
        <v>9.5675890251020431E-4</v>
      </c>
      <c r="AL34">
        <f t="shared" si="8"/>
        <v>2.3886528536519384E-3</v>
      </c>
      <c r="AM34">
        <f t="shared" si="8"/>
        <v>2.022413842379096E-3</v>
      </c>
      <c r="AN34">
        <f t="shared" si="8"/>
        <v>1.0775361660323123E-3</v>
      </c>
      <c r="AO34">
        <f t="shared" si="8"/>
        <v>2.2644145480916491E-3</v>
      </c>
      <c r="AP34">
        <f t="shared" si="8"/>
        <v>1.8125592653199501E-3</v>
      </c>
      <c r="AQ34">
        <f t="shared" si="8"/>
        <v>3.4794108392875432E-3</v>
      </c>
      <c r="AR34">
        <f t="shared" si="8"/>
        <v>9.8346203140354561E-4</v>
      </c>
      <c r="AS34">
        <f t="shared" si="8"/>
        <v>1.7398629185103715E-3</v>
      </c>
      <c r="AT34">
        <f t="shared" si="8"/>
        <v>2.0095657408971536E-3</v>
      </c>
      <c r="AU34">
        <f t="shared" si="8"/>
        <v>2.1894110597700982E-3</v>
      </c>
      <c r="AV34">
        <f t="shared" si="8"/>
        <v>1.6983432637494081E-3</v>
      </c>
      <c r="AW34">
        <f t="shared" si="8"/>
        <v>7.2553604237426939E-4</v>
      </c>
      <c r="AX34">
        <f t="shared" si="7"/>
        <v>1.534039417577377E-3</v>
      </c>
      <c r="AY34">
        <f t="shared" si="7"/>
        <v>3.416473146125779E-4</v>
      </c>
      <c r="AZ34">
        <f t="shared" si="7"/>
        <v>2.7607315839758557E-3</v>
      </c>
      <c r="BA34">
        <f t="shared" si="7"/>
        <v>2.5309972313063349E-3</v>
      </c>
      <c r="BB34">
        <f t="shared" si="7"/>
        <v>2.042739883601851E-3</v>
      </c>
      <c r="BC34">
        <f t="shared" si="7"/>
        <v>1.1709470346214826E-3</v>
      </c>
      <c r="BD34">
        <f t="shared" si="7"/>
        <v>3.932254753018977E-4</v>
      </c>
      <c r="BE34">
        <f t="shared" si="6"/>
        <v>1.4664410997183373E-3</v>
      </c>
      <c r="BF34">
        <f t="shared" si="6"/>
        <v>3.5612858433811856E-3</v>
      </c>
      <c r="BG34">
        <f t="shared" si="6"/>
        <v>2.5844994532195523E-3</v>
      </c>
      <c r="BH34">
        <f t="shared" si="6"/>
        <v>1.5166313191416664E-4</v>
      </c>
      <c r="BI34">
        <f t="shared" si="6"/>
        <v>1.5039539654149263E-3</v>
      </c>
      <c r="BJ34">
        <f t="shared" si="6"/>
        <v>1.4720549178268182E-3</v>
      </c>
      <c r="BK34">
        <f t="shared" si="6"/>
        <v>1.653604498710239E-3</v>
      </c>
    </row>
    <row r="35" spans="1:63" x14ac:dyDescent="0.25">
      <c r="A35" s="7">
        <v>44620</v>
      </c>
      <c r="B35" s="14">
        <v>5.1293953812231632E-2</v>
      </c>
      <c r="C35" s="14">
        <v>-3.26340326340325E-2</v>
      </c>
      <c r="D35" s="14">
        <v>0.24783362218370883</v>
      </c>
      <c r="E35" s="14">
        <v>3.1299399304457652E-2</v>
      </c>
      <c r="F35" s="14">
        <v>-5.1020408163265307E-2</v>
      </c>
      <c r="G35" s="14">
        <v>6.9444444444444448E-2</v>
      </c>
      <c r="H35" s="14">
        <v>-7.5528700906344406E-2</v>
      </c>
      <c r="I35" s="14">
        <v>-3.484320557491289E-2</v>
      </c>
      <c r="J35" s="14">
        <v>-5.8823529411764705E-2</v>
      </c>
      <c r="K35" s="14">
        <v>-0.19724770642201844</v>
      </c>
      <c r="L35" s="14">
        <v>4.7379032258064516E-2</v>
      </c>
      <c r="M35" s="14">
        <v>-5.3278688524590161E-2</v>
      </c>
      <c r="N35" s="14">
        <v>-8.482261936516404E-2</v>
      </c>
      <c r="O35" s="14">
        <v>7.9365079365079361E-3</v>
      </c>
      <c r="P35" s="14">
        <v>-8.0161943319838058E-2</v>
      </c>
      <c r="Q35" s="14">
        <v>-1.9305019305019305E-2</v>
      </c>
      <c r="R35" s="14">
        <v>3.5384615384615382E-2</v>
      </c>
      <c r="S35" s="14">
        <v>0.11687560270009643</v>
      </c>
      <c r="T35" s="14">
        <v>-0.10434782608695641</v>
      </c>
      <c r="U35" s="14">
        <v>-5.1546391752577317E-2</v>
      </c>
      <c r="V35" s="14">
        <v>-9.2334494773519168E-2</v>
      </c>
      <c r="W35" s="14">
        <v>4.6021931871208566E-2</v>
      </c>
      <c r="X35" s="14">
        <v>-1.4184397163120567E-2</v>
      </c>
      <c r="Y35" s="14">
        <v>-7.4487895716945996E-3</v>
      </c>
      <c r="Z35" s="14">
        <v>-6.6225165562913907E-3</v>
      </c>
      <c r="AA35" s="14">
        <v>-2.3569023569023569E-2</v>
      </c>
      <c r="AB35" s="14">
        <v>-1.1087645195353867E-2</v>
      </c>
      <c r="AC35" s="14">
        <v>5.6179775280898875E-3</v>
      </c>
      <c r="AD35" s="14">
        <v>7.6923076923076927E-3</v>
      </c>
      <c r="AE35" s="14">
        <v>-3.2428855062872269E-2</v>
      </c>
      <c r="AF35" s="14"/>
      <c r="AG35">
        <v>27</v>
      </c>
      <c r="AH35">
        <f t="shared" si="8"/>
        <v>8.7298500455801093E-4</v>
      </c>
      <c r="AI35">
        <f t="shared" si="8"/>
        <v>1.8090831761926414E-4</v>
      </c>
      <c r="AJ35">
        <f t="shared" si="8"/>
        <v>5.1830194977489771E-4</v>
      </c>
      <c r="AK35">
        <f t="shared" si="8"/>
        <v>7.8989728930046294E-4</v>
      </c>
      <c r="AL35">
        <f t="shared" si="8"/>
        <v>7.2417679920321577E-5</v>
      </c>
      <c r="AM35">
        <f t="shared" si="8"/>
        <v>5.6791721150333007E-4</v>
      </c>
      <c r="AN35">
        <f t="shared" si="8"/>
        <v>1.5829462010211993E-3</v>
      </c>
      <c r="AO35">
        <f t="shared" si="8"/>
        <v>1.7012499027641877E-4</v>
      </c>
      <c r="AP35">
        <f t="shared" si="8"/>
        <v>4.1256942171825129E-5</v>
      </c>
      <c r="AQ35">
        <f t="shared" si="8"/>
        <v>3.4556488548512606E-4</v>
      </c>
      <c r="AR35">
        <f t="shared" si="8"/>
        <v>3.3261943103006839E-4</v>
      </c>
      <c r="AS35">
        <f t="shared" si="8"/>
        <v>-4.8138632318873618E-5</v>
      </c>
      <c r="AT35">
        <f t="shared" si="8"/>
        <v>1.1426486622710152E-3</v>
      </c>
      <c r="AU35">
        <f t="shared" si="8"/>
        <v>9.0914947900008725E-4</v>
      </c>
      <c r="AV35">
        <f t="shared" si="8"/>
        <v>-1.1702297069877125E-4</v>
      </c>
      <c r="AW35">
        <f t="shared" si="8"/>
        <v>8.5107793019881728E-4</v>
      </c>
      <c r="AX35">
        <f t="shared" si="7"/>
        <v>9.2887833124799893E-4</v>
      </c>
      <c r="AY35">
        <f t="shared" si="7"/>
        <v>9.9781187741414997E-5</v>
      </c>
      <c r="AZ35">
        <f t="shared" si="7"/>
        <v>-1.1590500437087448E-3</v>
      </c>
      <c r="BA35">
        <f t="shared" si="7"/>
        <v>-6.2964904030804942E-6</v>
      </c>
      <c r="BB35">
        <f t="shared" si="7"/>
        <v>4.5048085504629609E-4</v>
      </c>
      <c r="BC35">
        <f t="shared" si="7"/>
        <v>-2.205170286926536E-5</v>
      </c>
      <c r="BD35">
        <f t="shared" si="7"/>
        <v>9.282231766250201E-4</v>
      </c>
      <c r="BE35">
        <f t="shared" si="6"/>
        <v>2.5365476735001986E-4</v>
      </c>
      <c r="BF35">
        <f t="shared" si="6"/>
        <v>7.8271474650040273E-4</v>
      </c>
      <c r="BG35">
        <f t="shared" si="6"/>
        <v>1.5166313191416664E-4</v>
      </c>
      <c r="BH35">
        <f t="shared" si="6"/>
        <v>1.9053708745939988E-3</v>
      </c>
      <c r="BI35">
        <f t="shared" si="6"/>
        <v>4.7627130722330664E-4</v>
      </c>
      <c r="BJ35">
        <f t="shared" si="6"/>
        <v>9.2073045527323819E-4</v>
      </c>
      <c r="BK35">
        <f t="shared" si="6"/>
        <v>-1.0034675898509051E-4</v>
      </c>
    </row>
    <row r="36" spans="1:63" x14ac:dyDescent="0.25">
      <c r="A36" s="7">
        <v>44651</v>
      </c>
      <c r="B36" s="14">
        <v>0.1184457445634176</v>
      </c>
      <c r="C36" s="14">
        <v>7.7108433734939613E-2</v>
      </c>
      <c r="D36" s="14">
        <v>-4.1666666666666666E-3</v>
      </c>
      <c r="E36" s="14">
        <v>-2.0539546290619114E-2</v>
      </c>
      <c r="F36" s="14">
        <v>-2.1505376344086023E-2</v>
      </c>
      <c r="G36" s="14">
        <v>3.896103896103896E-2</v>
      </c>
      <c r="H36" s="14">
        <v>-0.16666666666666677</v>
      </c>
      <c r="I36" s="14">
        <v>-1.8050541516245487E-2</v>
      </c>
      <c r="J36" s="14">
        <v>-2.0833333333333332E-2</v>
      </c>
      <c r="K36" s="14">
        <v>-0.11428571428571428</v>
      </c>
      <c r="L36" s="14">
        <v>3.7536092396535131E-2</v>
      </c>
      <c r="M36" s="14">
        <v>-6.0606060606060608E-2</v>
      </c>
      <c r="N36" s="14">
        <v>-0.12095598950743223</v>
      </c>
      <c r="O36" s="14">
        <v>-0.10857853294653957</v>
      </c>
      <c r="P36" s="14">
        <v>-1.7605633802816902E-3</v>
      </c>
      <c r="Q36" s="14">
        <v>3.5433070866141732E-2</v>
      </c>
      <c r="R36" s="14">
        <v>-5.9435364041604752E-2</v>
      </c>
      <c r="S36" s="14">
        <v>5.007770678639268E-2</v>
      </c>
      <c r="T36" s="14">
        <v>-1.9417475728155338E-2</v>
      </c>
      <c r="U36" s="14">
        <v>-8.333333333333344E-2</v>
      </c>
      <c r="V36" s="14">
        <v>5.3742802303262956E-2</v>
      </c>
      <c r="W36" s="14">
        <v>6.9039809797073096E-2</v>
      </c>
      <c r="X36" s="14">
        <v>-5.0359712230215826E-2</v>
      </c>
      <c r="Y36" s="14">
        <v>-4.3151969981238381E-2</v>
      </c>
      <c r="Z36" s="14">
        <v>-0.12666666666666668</v>
      </c>
      <c r="AA36" s="14">
        <v>-4.8275862068965517E-2</v>
      </c>
      <c r="AB36" s="14">
        <v>-7.7682861719167232E-2</v>
      </c>
      <c r="AC36" s="14">
        <v>4.6554934823091247E-2</v>
      </c>
      <c r="AD36" s="14">
        <v>-4.5801526717557252E-2</v>
      </c>
      <c r="AE36" s="14">
        <v>-2.2913816689466484E-2</v>
      </c>
      <c r="AF36" s="14"/>
      <c r="AG36">
        <v>28</v>
      </c>
      <c r="AH36">
        <f t="shared" si="8"/>
        <v>4.4021613941922177E-4</v>
      </c>
      <c r="AI36">
        <f t="shared" si="8"/>
        <v>8.3824882369923641E-4</v>
      </c>
      <c r="AJ36">
        <f t="shared" si="8"/>
        <v>3.6175612296927129E-4</v>
      </c>
      <c r="AK36">
        <f t="shared" si="8"/>
        <v>3.936176937678443E-4</v>
      </c>
      <c r="AL36">
        <f t="shared" si="8"/>
        <v>9.4445408727317182E-4</v>
      </c>
      <c r="AM36">
        <f t="shared" si="8"/>
        <v>1.2691385495465577E-3</v>
      </c>
      <c r="AN36">
        <f t="shared" si="8"/>
        <v>8.7194776127467099E-4</v>
      </c>
      <c r="AO36">
        <f t="shared" si="8"/>
        <v>1.2033535409988608E-3</v>
      </c>
      <c r="AP36">
        <f t="shared" si="8"/>
        <v>8.0905756367900925E-4</v>
      </c>
      <c r="AQ36">
        <f t="shared" si="8"/>
        <v>8.4302255937550622E-4</v>
      </c>
      <c r="AR36">
        <f t="shared" si="8"/>
        <v>1.6904151935574117E-3</v>
      </c>
      <c r="AS36">
        <f t="shared" si="8"/>
        <v>3.5886899558998321E-4</v>
      </c>
      <c r="AT36">
        <f t="shared" si="8"/>
        <v>1.383484239174425E-3</v>
      </c>
      <c r="AU36">
        <f t="shared" si="8"/>
        <v>1.8297550667794489E-3</v>
      </c>
      <c r="AV36">
        <f t="shared" si="8"/>
        <v>2.3572107684095682E-4</v>
      </c>
      <c r="AW36">
        <f t="shared" si="8"/>
        <v>6.9989322970019033E-4</v>
      </c>
      <c r="AX36">
        <f t="shared" si="7"/>
        <v>1.7124213517561763E-3</v>
      </c>
      <c r="AY36">
        <f t="shared" si="7"/>
        <v>5.556088900103603E-4</v>
      </c>
      <c r="AZ36">
        <f t="shared" si="7"/>
        <v>-1.9522625065473916E-4</v>
      </c>
      <c r="BA36">
        <f t="shared" si="7"/>
        <v>1.5533451908295694E-3</v>
      </c>
      <c r="BB36">
        <f t="shared" si="7"/>
        <v>1.2857435823647309E-3</v>
      </c>
      <c r="BC36">
        <f t="shared" si="7"/>
        <v>-6.0622808973773471E-5</v>
      </c>
      <c r="BD36">
        <f t="shared" si="7"/>
        <v>4.4895540891982391E-4</v>
      </c>
      <c r="BE36">
        <f t="shared" si="6"/>
        <v>-3.4014205085927625E-4</v>
      </c>
      <c r="BF36">
        <f t="shared" si="6"/>
        <v>2.3459354247971765E-3</v>
      </c>
      <c r="BG36">
        <f t="shared" si="6"/>
        <v>1.5039539654149263E-3</v>
      </c>
      <c r="BH36">
        <f t="shared" si="6"/>
        <v>4.7627130722330664E-4</v>
      </c>
      <c r="BI36">
        <f t="shared" si="6"/>
        <v>2.8212978240778983E-3</v>
      </c>
      <c r="BJ36">
        <f t="shared" si="6"/>
        <v>8.4176170882068987E-4</v>
      </c>
      <c r="BK36">
        <f t="shared" si="6"/>
        <v>2.2389467956956681E-4</v>
      </c>
    </row>
    <row r="37" spans="1:63" x14ac:dyDescent="0.25">
      <c r="A37" s="7">
        <v>44680</v>
      </c>
      <c r="B37" s="14">
        <v>5.4875641531780497E-2</v>
      </c>
      <c r="C37" s="14">
        <v>-4.2505592841163314E-2</v>
      </c>
      <c r="D37" s="14">
        <v>3.2078103207810321E-2</v>
      </c>
      <c r="E37" s="14">
        <v>4.9139280125195764E-2</v>
      </c>
      <c r="F37" s="14">
        <v>-2.7472527472527472E-2</v>
      </c>
      <c r="G37" s="14">
        <v>-1.2500000000000001E-2</v>
      </c>
      <c r="H37" s="14">
        <v>-7.8431372549019624E-3</v>
      </c>
      <c r="I37" s="14">
        <v>-7.3529411764705885E-2</v>
      </c>
      <c r="J37" s="14">
        <v>-2.1276595744680851E-2</v>
      </c>
      <c r="K37" s="14">
        <v>-0.10967741935483871</v>
      </c>
      <c r="L37" s="14">
        <v>1.7625231910946195E-2</v>
      </c>
      <c r="M37" s="14">
        <v>9.2165898617511521E-3</v>
      </c>
      <c r="N37" s="14">
        <v>-9.9469496021220159E-4</v>
      </c>
      <c r="O37" s="14">
        <v>-2.3709902370990237E-2</v>
      </c>
      <c r="P37" s="14">
        <v>-0.10934744268077601</v>
      </c>
      <c r="Q37" s="14">
        <v>4.5627376425855515E-2</v>
      </c>
      <c r="R37" s="14">
        <v>-2.3696682464454975E-2</v>
      </c>
      <c r="S37" s="14">
        <v>-6.1667488899851998E-2</v>
      </c>
      <c r="T37" s="14">
        <v>-0.17821782178217821</v>
      </c>
      <c r="U37" s="14">
        <v>-7.9051383399209377E-2</v>
      </c>
      <c r="V37" s="14">
        <v>-0.12021857923497267</v>
      </c>
      <c r="W37" s="14">
        <v>3.0780246773076815E-2</v>
      </c>
      <c r="X37" s="14">
        <v>1.7217630853994491E-2</v>
      </c>
      <c r="Y37" s="14">
        <v>8.2352941176470712E-2</v>
      </c>
      <c r="Z37" s="14">
        <v>-3.0534351145038167E-2</v>
      </c>
      <c r="AA37" s="14">
        <v>-1.4492753623188406E-2</v>
      </c>
      <c r="AB37" s="14">
        <v>7.6410998552822143E-2</v>
      </c>
      <c r="AC37" s="14">
        <v>2.4021352313167259E-2</v>
      </c>
      <c r="AD37" s="14">
        <v>-2.4E-2</v>
      </c>
      <c r="AE37" s="14">
        <v>-1.4000700035001749E-2</v>
      </c>
      <c r="AF37" s="14"/>
      <c r="AG37">
        <v>29</v>
      </c>
      <c r="AH37">
        <f t="shared" si="8"/>
        <v>2.4745545400475463E-4</v>
      </c>
      <c r="AI37">
        <f t="shared" si="8"/>
        <v>2.7163944859721115E-3</v>
      </c>
      <c r="AJ37">
        <f t="shared" si="8"/>
        <v>2.1386369831941829E-3</v>
      </c>
      <c r="AK37">
        <f t="shared" si="8"/>
        <v>2.8140699070945963E-3</v>
      </c>
      <c r="AL37">
        <f t="shared" si="8"/>
        <v>4.3214154412612458E-3</v>
      </c>
      <c r="AM37">
        <f t="shared" si="8"/>
        <v>1.6823213278405167E-3</v>
      </c>
      <c r="AN37">
        <f t="shared" si="8"/>
        <v>2.5060561197431698E-3</v>
      </c>
      <c r="AO37">
        <f t="shared" si="8"/>
        <v>2.5302090584286901E-3</v>
      </c>
      <c r="AP37">
        <f t="shared" si="8"/>
        <v>3.0131777835406435E-3</v>
      </c>
      <c r="AQ37">
        <f t="shared" si="8"/>
        <v>3.8429631951327368E-3</v>
      </c>
      <c r="AR37">
        <f t="shared" si="8"/>
        <v>3.9554667864760392E-4</v>
      </c>
      <c r="AS37">
        <f t="shared" si="8"/>
        <v>2.7065574710805193E-3</v>
      </c>
      <c r="AT37">
        <f t="shared" si="8"/>
        <v>2.2438535806991637E-3</v>
      </c>
      <c r="AU37">
        <f t="shared" si="8"/>
        <v>3.119164848238903E-3</v>
      </c>
      <c r="AV37">
        <f t="shared" si="8"/>
        <v>1.8797370023704574E-3</v>
      </c>
      <c r="AW37">
        <f t="shared" si="8"/>
        <v>4.4125020754276045E-4</v>
      </c>
      <c r="AX37">
        <f t="shared" si="7"/>
        <v>1.4741630520637421E-3</v>
      </c>
      <c r="AY37">
        <f t="shared" si="7"/>
        <v>5.9514023181015058E-4</v>
      </c>
      <c r="AZ37">
        <f t="shared" si="7"/>
        <v>4.0247864849723295E-3</v>
      </c>
      <c r="BA37">
        <f t="shared" si="7"/>
        <v>8.9887886384965119E-4</v>
      </c>
      <c r="BB37">
        <f t="shared" si="7"/>
        <v>2.7083632704733734E-3</v>
      </c>
      <c r="BC37">
        <f t="shared" si="7"/>
        <v>2.8957243484635372E-3</v>
      </c>
      <c r="BD37">
        <f t="shared" si="7"/>
        <v>1.874997399692987E-3</v>
      </c>
      <c r="BE37">
        <f t="shared" si="6"/>
        <v>3.4286126982005245E-3</v>
      </c>
      <c r="BF37">
        <f t="shared" si="6"/>
        <v>4.6542393194124081E-3</v>
      </c>
      <c r="BG37">
        <f t="shared" si="6"/>
        <v>1.4720549178268182E-3</v>
      </c>
      <c r="BH37">
        <f t="shared" si="6"/>
        <v>9.2073045527323819E-4</v>
      </c>
      <c r="BI37">
        <f t="shared" si="6"/>
        <v>8.4176170882068987E-4</v>
      </c>
      <c r="BJ37">
        <f t="shared" si="6"/>
        <v>6.2444532709702728E-3</v>
      </c>
      <c r="BK37">
        <f t="shared" si="6"/>
        <v>2.6616522591910675E-3</v>
      </c>
    </row>
    <row r="38" spans="1:63" x14ac:dyDescent="0.25">
      <c r="A38" s="7">
        <v>44712</v>
      </c>
      <c r="B38" s="14">
        <v>-2.1893712574850299E-2</v>
      </c>
      <c r="C38" s="14">
        <v>4.6728971962616819E-3</v>
      </c>
      <c r="D38" s="14">
        <v>2.1621621621621623E-2</v>
      </c>
      <c r="E38" s="14">
        <v>4.4749403341288775E-2</v>
      </c>
      <c r="F38" s="14">
        <v>5.6497175141242938E-2</v>
      </c>
      <c r="G38" s="14">
        <v>0</v>
      </c>
      <c r="H38" s="14">
        <v>4.3478260869565334E-2</v>
      </c>
      <c r="I38" s="14">
        <v>3.1746031746031744E-2</v>
      </c>
      <c r="J38" s="14">
        <v>-2.1739130434782608E-2</v>
      </c>
      <c r="K38" s="14">
        <v>8.6956521739130432E-2</v>
      </c>
      <c r="L38" s="14">
        <v>-1.9143117593436645E-2</v>
      </c>
      <c r="M38" s="14">
        <v>4.5662100456621002E-2</v>
      </c>
      <c r="N38" s="14">
        <v>7.5008297378028541E-2</v>
      </c>
      <c r="O38" s="14">
        <v>3.6666666666666667E-2</v>
      </c>
      <c r="P38" s="14">
        <v>2.7722772277227723E-2</v>
      </c>
      <c r="Q38" s="14">
        <v>-8.0000000000000099E-2</v>
      </c>
      <c r="R38" s="14">
        <v>-2.7508090614886731E-2</v>
      </c>
      <c r="S38" s="14">
        <v>7.7111812127585002E-3</v>
      </c>
      <c r="T38" s="14">
        <v>4.8192771084337352E-2</v>
      </c>
      <c r="U38" s="14">
        <v>-2.145922746781128E-2</v>
      </c>
      <c r="V38" s="14">
        <v>4.3478260869565216E-2</v>
      </c>
      <c r="W38" s="14">
        <v>9.2872619874593484E-2</v>
      </c>
      <c r="X38" s="14">
        <v>5.2809749492213946E-2</v>
      </c>
      <c r="Y38" s="14">
        <v>0.14130434782608695</v>
      </c>
      <c r="Z38" s="14">
        <v>2.3622047244094488E-2</v>
      </c>
      <c r="AA38" s="14">
        <v>-4.779411764705882E-2</v>
      </c>
      <c r="AB38" s="14">
        <v>2.8502285560634579E-2</v>
      </c>
      <c r="AC38" s="14">
        <v>-8.0799304952215462E-2</v>
      </c>
      <c r="AD38" s="14">
        <v>7.3770491803278687E-2</v>
      </c>
      <c r="AE38" s="14">
        <v>-3.3368832090876821E-2</v>
      </c>
      <c r="AF38" s="14"/>
      <c r="AG38">
        <v>30</v>
      </c>
      <c r="AH38">
        <f t="shared" si="8"/>
        <v>-1.5834094274022573E-4</v>
      </c>
      <c r="AI38">
        <f t="shared" si="8"/>
        <v>3.9094046151735562E-3</v>
      </c>
      <c r="AJ38">
        <f t="shared" si="8"/>
        <v>2.5600745378687893E-3</v>
      </c>
      <c r="AK38">
        <f t="shared" si="8"/>
        <v>9.3615466602570336E-4</v>
      </c>
      <c r="AL38">
        <f t="shared" si="8"/>
        <v>2.7841993192793896E-3</v>
      </c>
      <c r="AM38">
        <f t="shared" si="8"/>
        <v>4.5117236446569212E-3</v>
      </c>
      <c r="AN38">
        <f t="shared" si="8"/>
        <v>1.5898209979324303E-3</v>
      </c>
      <c r="AO38">
        <f t="shared" si="8"/>
        <v>5.7918990667981934E-3</v>
      </c>
      <c r="AP38">
        <f t="shared" si="8"/>
        <v>6.4329793360938213E-3</v>
      </c>
      <c r="AQ38">
        <f t="shared" si="8"/>
        <v>6.87370024270079E-3</v>
      </c>
      <c r="AR38">
        <f t="shared" si="8"/>
        <v>-5.0807600258630822E-4</v>
      </c>
      <c r="AS38">
        <f t="shared" si="8"/>
        <v>6.2086879284186484E-3</v>
      </c>
      <c r="AT38">
        <f t="shared" si="8"/>
        <v>3.7095482860315288E-3</v>
      </c>
      <c r="AU38">
        <f t="shared" si="8"/>
        <v>4.3330445022461148E-3</v>
      </c>
      <c r="AV38">
        <f t="shared" si="8"/>
        <v>5.3476207491656479E-3</v>
      </c>
      <c r="AW38">
        <f t="shared" si="8"/>
        <v>4.5285595231574449E-4</v>
      </c>
      <c r="AX38">
        <f t="shared" si="7"/>
        <v>2.3671419769269852E-3</v>
      </c>
      <c r="AY38">
        <f t="shared" si="7"/>
        <v>1.8513754757840148E-3</v>
      </c>
      <c r="AZ38">
        <f t="shared" si="7"/>
        <v>9.2763152213735829E-3</v>
      </c>
      <c r="BA38">
        <f t="shared" si="7"/>
        <v>1.601315082460381E-3</v>
      </c>
      <c r="BB38">
        <f t="shared" si="7"/>
        <v>4.015586599353198E-3</v>
      </c>
      <c r="BC38">
        <f t="shared" si="7"/>
        <v>4.4722261168447233E-3</v>
      </c>
      <c r="BD38">
        <f t="shared" si="7"/>
        <v>2.4903998052067449E-3</v>
      </c>
      <c r="BE38">
        <f t="shared" si="6"/>
        <v>4.1157404865695005E-3</v>
      </c>
      <c r="BF38">
        <f t="shared" si="6"/>
        <v>7.6050250533725829E-3</v>
      </c>
      <c r="BG38">
        <f t="shared" si="6"/>
        <v>1.653604498710239E-3</v>
      </c>
      <c r="BH38">
        <f t="shared" si="6"/>
        <v>-1.0034675898509051E-4</v>
      </c>
      <c r="BI38">
        <f t="shared" si="6"/>
        <v>2.2389467956956681E-4</v>
      </c>
      <c r="BJ38">
        <f t="shared" si="6"/>
        <v>2.6616522591910675E-3</v>
      </c>
      <c r="BK38">
        <f t="shared" si="6"/>
        <v>9.4701641003060947E-3</v>
      </c>
    </row>
    <row r="39" spans="1:63" x14ac:dyDescent="0.25">
      <c r="A39" s="7">
        <v>44742</v>
      </c>
      <c r="B39" s="14">
        <v>3.309737899368663E-2</v>
      </c>
      <c r="C39" s="14">
        <v>-6.7441860465116285E-2</v>
      </c>
      <c r="D39" s="14">
        <v>9.7883597883598031E-2</v>
      </c>
      <c r="E39" s="14">
        <v>5.1399200456881773E-3</v>
      </c>
      <c r="F39" s="14">
        <v>-5.3475935828877002E-3</v>
      </c>
      <c r="G39" s="14">
        <v>1.2658227848101266E-2</v>
      </c>
      <c r="H39" s="14">
        <v>-7.575757575757576E-2</v>
      </c>
      <c r="I39" s="14">
        <v>-7.6923076923076927E-2</v>
      </c>
      <c r="J39" s="14">
        <v>-6.6666666666666666E-2</v>
      </c>
      <c r="K39" s="14">
        <v>-0.1</v>
      </c>
      <c r="L39" s="14">
        <v>-0.10130111524163568</v>
      </c>
      <c r="M39" s="14">
        <v>-4.3668122270742356E-2</v>
      </c>
      <c r="N39" s="14">
        <v>-9.5399814757641241E-2</v>
      </c>
      <c r="O39" s="14">
        <v>-0.14423518603582913</v>
      </c>
      <c r="P39" s="14">
        <v>-2.119460500963391E-2</v>
      </c>
      <c r="Q39" s="14">
        <v>-6.1264822134387248E-2</v>
      </c>
      <c r="R39" s="14">
        <v>-5.4908485856905158E-2</v>
      </c>
      <c r="S39" s="14">
        <v>-0.14504347826086955</v>
      </c>
      <c r="T39" s="14">
        <v>-4.5977011494252873E-2</v>
      </c>
      <c r="U39" s="14">
        <v>-0.10526315789473673</v>
      </c>
      <c r="V39" s="14">
        <v>-9.9206349206349201E-2</v>
      </c>
      <c r="W39" s="14">
        <v>-9.9742802901149522E-2</v>
      </c>
      <c r="X39" s="14">
        <v>-0.10032154340836012</v>
      </c>
      <c r="Y39" s="14">
        <v>-1.7460317460317461E-2</v>
      </c>
      <c r="Z39" s="14">
        <v>-0.1</v>
      </c>
      <c r="AA39" s="14">
        <v>-1.1583011583011582E-2</v>
      </c>
      <c r="AB39" s="14">
        <v>-2.718954248366013E-2</v>
      </c>
      <c r="AC39" s="14">
        <v>-3.5916824196597461E-2</v>
      </c>
      <c r="AD39" s="14">
        <v>-3.0534351145038167E-2</v>
      </c>
      <c r="AE39" s="14">
        <v>-8.9974293059125965E-2</v>
      </c>
      <c r="AF39" s="14"/>
      <c r="AG39" s="14"/>
    </row>
    <row r="40" spans="1:63" x14ac:dyDescent="0.25">
      <c r="A40" s="7">
        <v>44771</v>
      </c>
      <c r="B40" s="14">
        <v>4.0740740740740737E-3</v>
      </c>
      <c r="C40" s="14">
        <v>-1.2468827930174564E-2</v>
      </c>
      <c r="D40" s="14">
        <v>-7.2289156626506146E-2</v>
      </c>
      <c r="E40" s="14">
        <v>-8.4943181818181931E-2</v>
      </c>
      <c r="F40" s="14">
        <v>-0.12903225806451613</v>
      </c>
      <c r="G40" s="14">
        <v>0.1</v>
      </c>
      <c r="H40" s="14">
        <v>6.1475409836065573E-2</v>
      </c>
      <c r="I40" s="14">
        <v>8.7499999999999994E-2</v>
      </c>
      <c r="J40" s="14">
        <v>7.1428571428571425E-2</v>
      </c>
      <c r="K40" s="14">
        <v>4.4444444444444446E-2</v>
      </c>
      <c r="L40" s="14">
        <v>7.5491209927611172E-2</v>
      </c>
      <c r="M40" s="14">
        <v>0.14155251141552511</v>
      </c>
      <c r="N40" s="14">
        <v>0.16143344709897611</v>
      </c>
      <c r="O40" s="14">
        <v>1.1272141706924315E-2</v>
      </c>
      <c r="P40" s="14">
        <v>-9.8425196850393699E-3</v>
      </c>
      <c r="Q40" s="14">
        <v>0.13894736842105262</v>
      </c>
      <c r="R40" s="14">
        <v>0.12676056338028169</v>
      </c>
      <c r="S40" s="14">
        <v>1.6273393002441008E-3</v>
      </c>
      <c r="T40" s="14">
        <v>7.2289156626506021E-2</v>
      </c>
      <c r="U40" s="14">
        <v>8.3333333333333329E-2</v>
      </c>
      <c r="V40" s="14">
        <v>0.11233480176211454</v>
      </c>
      <c r="W40" s="14">
        <v>1.7080788905202201E-2</v>
      </c>
      <c r="X40" s="14">
        <v>0.10293066476054324</v>
      </c>
      <c r="Y40" s="14">
        <v>-8.8852988691437804E-2</v>
      </c>
      <c r="Z40" s="14">
        <v>8.5470085470085472E-2</v>
      </c>
      <c r="AA40" s="14">
        <v>2.734375E-2</v>
      </c>
      <c r="AB40" s="14">
        <v>7.6054823972050531E-2</v>
      </c>
      <c r="AC40" s="14">
        <v>6.8627450980392274E-2</v>
      </c>
      <c r="AD40" s="14">
        <v>-4.7244094488188976E-2</v>
      </c>
      <c r="AE40" s="14">
        <v>4.8426150121065374E-2</v>
      </c>
      <c r="AF40" s="14"/>
      <c r="AG40" s="14"/>
    </row>
    <row r="41" spans="1:63" x14ac:dyDescent="0.25">
      <c r="A41" s="7">
        <v>44804</v>
      </c>
      <c r="B41" s="14">
        <v>-1.8443378827001106E-2</v>
      </c>
      <c r="C41" s="14">
        <v>5.8080808080808226E-2</v>
      </c>
      <c r="D41" s="14">
        <v>7.7922077922077922E-3</v>
      </c>
      <c r="E41" s="14">
        <v>7.1406395529338709E-2</v>
      </c>
      <c r="F41" s="14">
        <v>-6.7901234567901231E-2</v>
      </c>
      <c r="G41" s="14">
        <v>-0.13636363636363635</v>
      </c>
      <c r="H41" s="14">
        <v>-0.10424710424710436</v>
      </c>
      <c r="I41" s="14">
        <v>-3.4482758620689655E-2</v>
      </c>
      <c r="J41" s="14">
        <v>-2.2222222222222223E-2</v>
      </c>
      <c r="K41" s="14">
        <v>-0.13475177304964539</v>
      </c>
      <c r="L41" s="14">
        <v>-4.7115384615384615E-2</v>
      </c>
      <c r="M41" s="14">
        <v>-1.6E-2</v>
      </c>
      <c r="N41" s="14">
        <v>-0.14604760505436379</v>
      </c>
      <c r="O41" s="14">
        <v>-0.21656050955414013</v>
      </c>
      <c r="P41" s="14">
        <v>-0.10139165009940369</v>
      </c>
      <c r="Q41" s="14">
        <v>-3.6968576709796676E-2</v>
      </c>
      <c r="R41" s="14">
        <v>-0.05</v>
      </c>
      <c r="S41" s="14">
        <v>-3.1072298943948008E-2</v>
      </c>
      <c r="T41" s="14">
        <v>-0.1348314606741573</v>
      </c>
      <c r="U41" s="14">
        <v>-8.1447963800905104E-2</v>
      </c>
      <c r="V41" s="14">
        <v>-9.5049504950495051E-2</v>
      </c>
      <c r="W41" s="14">
        <v>5.0993246566966598E-2</v>
      </c>
      <c r="X41" s="14">
        <v>-3.3700583279325985E-2</v>
      </c>
      <c r="Y41" s="14">
        <v>6.0283687943262408E-2</v>
      </c>
      <c r="Z41" s="14">
        <v>-0.14960629921259844</v>
      </c>
      <c r="AA41" s="14">
        <v>-5.3231939163497992E-2</v>
      </c>
      <c r="AB41" s="14">
        <v>-1.948051948051948E-2</v>
      </c>
      <c r="AC41" s="14">
        <v>-3.1192660550458717E-2</v>
      </c>
      <c r="AD41" s="14">
        <v>-4.1322314049586896E-2</v>
      </c>
      <c r="AE41" s="14">
        <v>-3.6181678214010776E-2</v>
      </c>
      <c r="AF41" s="14"/>
      <c r="AG41" s="107" t="s">
        <v>137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0.57151854582866968</v>
      </c>
      <c r="AX41" s="14">
        <v>7.5455815953761607E-2</v>
      </c>
      <c r="AY41" s="14">
        <v>2.1328985244498264E-2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8.4087557599781274E-2</v>
      </c>
      <c r="BG41" s="14">
        <v>0</v>
      </c>
      <c r="BH41" s="14">
        <v>0.24760909537328896</v>
      </c>
      <c r="BI41" s="14">
        <v>0</v>
      </c>
      <c r="BJ41" s="14">
        <v>0</v>
      </c>
      <c r="BK41" s="14">
        <v>0</v>
      </c>
    </row>
    <row r="42" spans="1:63" x14ac:dyDescent="0.25">
      <c r="A42" s="7">
        <v>44834</v>
      </c>
      <c r="B42" s="14">
        <v>-6.5764750093949637E-2</v>
      </c>
      <c r="C42" s="14">
        <v>-7.3985680190930908E-2</v>
      </c>
      <c r="D42" s="14">
        <v>1.804123711340206E-2</v>
      </c>
      <c r="E42" s="14">
        <v>-6.5198493190379597E-2</v>
      </c>
      <c r="F42" s="14">
        <v>-0.19867549668874171</v>
      </c>
      <c r="G42" s="14">
        <v>-6.5789473684210523E-2</v>
      </c>
      <c r="H42" s="14">
        <v>-5.1724137931034246E-2</v>
      </c>
      <c r="I42" s="14">
        <v>-0.14285714285714285</v>
      </c>
      <c r="J42" s="14">
        <v>-6.8181818181818177E-2</v>
      </c>
      <c r="K42" s="14">
        <v>-0.18852459016393441</v>
      </c>
      <c r="L42" s="14">
        <v>-0.136226034308779</v>
      </c>
      <c r="M42" s="14">
        <v>-8.1300813008130191E-2</v>
      </c>
      <c r="N42" s="14">
        <v>-0.17395044735030971</v>
      </c>
      <c r="O42" s="14">
        <v>-0.16124661246612465</v>
      </c>
      <c r="P42" s="14">
        <v>-1.1061946902654742E-2</v>
      </c>
      <c r="Q42" s="14">
        <v>-8.4452975047984755E-2</v>
      </c>
      <c r="R42" s="14">
        <v>-0.20723684210526316</v>
      </c>
      <c r="S42" s="14">
        <v>2.6199958080067073E-2</v>
      </c>
      <c r="T42" s="14">
        <v>-9.0909090909090912E-2</v>
      </c>
      <c r="U42" s="14">
        <v>-0.14285714285714274</v>
      </c>
      <c r="V42" s="14">
        <v>-0.1487964989059081</v>
      </c>
      <c r="W42" s="14">
        <v>-1.5913494976182295E-2</v>
      </c>
      <c r="X42" s="14">
        <v>1.2743125419181758E-2</v>
      </c>
      <c r="Y42" s="14">
        <v>-5.1839464882943144E-2</v>
      </c>
      <c r="Z42" s="14">
        <v>-0.18518518518518517</v>
      </c>
      <c r="AA42" s="14">
        <v>-0.16867469879518093</v>
      </c>
      <c r="AB42" s="14">
        <v>1.0952623535404993E-2</v>
      </c>
      <c r="AC42" s="14">
        <v>-0.15814393939393939</v>
      </c>
      <c r="AD42" s="14">
        <v>-0.1293103448275861</v>
      </c>
      <c r="AE42" s="14">
        <v>-8.0670926517571878E-2</v>
      </c>
      <c r="AF42" s="14"/>
      <c r="AG42" s="107" t="s">
        <v>138</v>
      </c>
      <c r="AH42" s="14">
        <f>SUM(AH41:BK41)</f>
        <v>0.99999999999999978</v>
      </c>
    </row>
    <row r="43" spans="1:63" x14ac:dyDescent="0.25">
      <c r="A43" s="7">
        <v>44865</v>
      </c>
      <c r="B43" s="14">
        <v>3.1174577634754626E-2</v>
      </c>
      <c r="C43" s="14">
        <v>7.7319587628865982E-2</v>
      </c>
      <c r="D43" s="14">
        <v>3.0379746835443037E-2</v>
      </c>
      <c r="E43" s="14">
        <v>6.4476131432114211E-2</v>
      </c>
      <c r="F43" s="14">
        <v>7.43801652892562E-2</v>
      </c>
      <c r="G43" s="14">
        <v>8.4507042253521125E-2</v>
      </c>
      <c r="H43" s="14">
        <v>-4.5454545454546745E-3</v>
      </c>
      <c r="I43" s="14">
        <v>7.8703703703703706E-2</v>
      </c>
      <c r="J43" s="14">
        <v>2.4390243902439025E-2</v>
      </c>
      <c r="K43" s="14">
        <v>7.0707070707070704E-2</v>
      </c>
      <c r="L43" s="14">
        <v>1.8691588785046863E-2</v>
      </c>
      <c r="M43" s="14">
        <v>3.9823008849557653E-2</v>
      </c>
      <c r="N43" s="14">
        <v>2.6661112268277443E-2</v>
      </c>
      <c r="O43" s="14">
        <v>5.4119547657512118E-2</v>
      </c>
      <c r="P43" s="14">
        <v>-9.2841163310961969E-2</v>
      </c>
      <c r="Q43" s="14">
        <v>0.14046121593291419</v>
      </c>
      <c r="R43" s="14">
        <v>2.0746887966804978E-2</v>
      </c>
      <c r="S43" s="14">
        <v>-7.3325163398692814E-2</v>
      </c>
      <c r="T43" s="14">
        <v>0.11428571428571428</v>
      </c>
      <c r="U43" s="14">
        <v>0.11494252873563218</v>
      </c>
      <c r="V43" s="14">
        <v>7.7120822622107968E-3</v>
      </c>
      <c r="W43" s="14">
        <v>6.7212509945637933E-2</v>
      </c>
      <c r="X43" s="14">
        <v>3.3112582781456956E-2</v>
      </c>
      <c r="Y43" s="14">
        <v>-8.2892416225749554E-2</v>
      </c>
      <c r="Z43" s="14">
        <v>6.8181818181818177E-2</v>
      </c>
      <c r="AA43" s="14">
        <v>3.8647342995169226E-2</v>
      </c>
      <c r="AB43" s="14">
        <v>1.2597631645250692E-3</v>
      </c>
      <c r="AC43" s="14">
        <v>5.6242969628796401E-2</v>
      </c>
      <c r="AD43" s="14">
        <v>9.9009900990099011E-3</v>
      </c>
      <c r="AE43" s="14">
        <v>0.11728931364031277</v>
      </c>
      <c r="AF43" s="14"/>
      <c r="AG43" s="14"/>
    </row>
    <row r="44" spans="1:63" ht="15.75" thickBot="1" x14ac:dyDescent="0.3">
      <c r="A44" s="7">
        <v>44895</v>
      </c>
      <c r="B44" s="14">
        <v>8.894090111176127E-2</v>
      </c>
      <c r="C44" s="14">
        <v>6.220095693779918E-2</v>
      </c>
      <c r="D44" s="14">
        <v>1.1056511056511056E-2</v>
      </c>
      <c r="E44" s="14">
        <v>-1.2521840419336315E-2</v>
      </c>
      <c r="F44" s="14">
        <v>-6.9230769230769235E-2</v>
      </c>
      <c r="G44" s="14">
        <v>0.23376623376623376</v>
      </c>
      <c r="H44" s="14">
        <v>0.1004566210045662</v>
      </c>
      <c r="I44" s="14">
        <v>8.15450643776824E-2</v>
      </c>
      <c r="J44" s="14">
        <v>0.11904761904761904</v>
      </c>
      <c r="K44" s="14">
        <v>0.14150943396226415</v>
      </c>
      <c r="L44" s="14">
        <v>6.8807339449541149E-2</v>
      </c>
      <c r="M44" s="14">
        <v>0.1148936170212766</v>
      </c>
      <c r="N44" s="14">
        <v>0.18482450801379591</v>
      </c>
      <c r="O44" s="14">
        <v>-2.528735632183908E-2</v>
      </c>
      <c r="P44" s="14">
        <v>0.20715166461159049</v>
      </c>
      <c r="Q44" s="14">
        <v>-5.5147058823529415E-3</v>
      </c>
      <c r="R44" s="14">
        <v>0.12398373983739837</v>
      </c>
      <c r="S44" s="14">
        <v>0.23098964073176106</v>
      </c>
      <c r="T44" s="14">
        <v>0.16666666666666666</v>
      </c>
      <c r="U44" s="14">
        <v>0.14948453608247422</v>
      </c>
      <c r="V44" s="14">
        <v>0.12755102040816327</v>
      </c>
      <c r="W44" s="14">
        <v>1.7847176522528638E-2</v>
      </c>
      <c r="X44" s="14">
        <v>1.858974358974359E-2</v>
      </c>
      <c r="Y44" s="14">
        <v>0.18653846153846154</v>
      </c>
      <c r="Z44" s="14">
        <v>9.5744680851063829E-2</v>
      </c>
      <c r="AA44" s="14">
        <v>5.5813953488372092E-2</v>
      </c>
      <c r="AB44" s="14">
        <v>4.2778057372924005E-2</v>
      </c>
      <c r="AC44" s="14">
        <v>9.0521831735889249E-2</v>
      </c>
      <c r="AD44" s="14">
        <v>-9.8039215686274508E-2</v>
      </c>
      <c r="AE44" s="14">
        <v>4.6656298600311046E-3</v>
      </c>
      <c r="AF44" s="14"/>
      <c r="AG44" s="138" t="s">
        <v>139</v>
      </c>
      <c r="AH44" s="138"/>
      <c r="AJ44" s="12" t="s">
        <v>161</v>
      </c>
      <c r="AK44" s="12"/>
      <c r="AL44" s="12"/>
      <c r="AM44" s="12"/>
      <c r="AN44" s="12"/>
    </row>
    <row r="45" spans="1:63" x14ac:dyDescent="0.25">
      <c r="A45" s="7">
        <v>44925</v>
      </c>
      <c r="B45" s="14">
        <v>4.6569944474296977E-3</v>
      </c>
      <c r="C45" s="14">
        <v>-2.2522522522523802E-3</v>
      </c>
      <c r="D45" s="14">
        <v>4.0097205346294046E-2</v>
      </c>
      <c r="E45" s="14">
        <v>-3.2143910350928798E-2</v>
      </c>
      <c r="F45" s="14">
        <v>-7.4380165289256076E-2</v>
      </c>
      <c r="G45" s="14">
        <v>2.1052631578947368E-2</v>
      </c>
      <c r="H45" s="14">
        <v>-2.0746887966804978E-2</v>
      </c>
      <c r="I45" s="14">
        <v>-1.1904761904761791E-2</v>
      </c>
      <c r="J45" s="14">
        <v>-4.2553191489361701E-2</v>
      </c>
      <c r="K45" s="14">
        <v>1.6528925619834711E-2</v>
      </c>
      <c r="L45" s="14">
        <v>-1.6094420600858368E-2</v>
      </c>
      <c r="M45" s="14">
        <v>1.1450381679389313E-2</v>
      </c>
      <c r="N45" s="14">
        <v>-5.8219178082191785E-3</v>
      </c>
      <c r="O45" s="14">
        <v>-4.3238993710691821E-2</v>
      </c>
      <c r="P45" s="14">
        <v>0.15117466802860074</v>
      </c>
      <c r="Q45" s="14">
        <v>-6.0998151571164512E-2</v>
      </c>
      <c r="R45" s="14">
        <v>-7.5949367088607486E-2</v>
      </c>
      <c r="S45" s="14">
        <v>3.8137869292748434E-2</v>
      </c>
      <c r="T45" s="14">
        <v>2.197802197802198E-2</v>
      </c>
      <c r="U45" s="14">
        <v>-2.2421524663677004E-2</v>
      </c>
      <c r="V45" s="14">
        <v>-1.3574660633484035E-2</v>
      </c>
      <c r="W45" s="14">
        <v>-3.860806370432808E-2</v>
      </c>
      <c r="X45" s="14">
        <v>5.6639395846444307E-3</v>
      </c>
      <c r="Y45" s="14">
        <v>8.1037277147487843E-3</v>
      </c>
      <c r="Z45" s="14">
        <v>-9.7087378640776691E-3</v>
      </c>
      <c r="AA45" s="14">
        <v>-1.321585903083688E-2</v>
      </c>
      <c r="AB45" s="14">
        <v>9.1698841698841706E-3</v>
      </c>
      <c r="AC45" s="14">
        <v>-3.22265625E-2</v>
      </c>
      <c r="AD45" s="14">
        <v>-8.6956521739130432E-2</v>
      </c>
      <c r="AE45" s="14">
        <v>-5.4179566563467493E-3</v>
      </c>
      <c r="AF45" s="14"/>
      <c r="AG45" s="107" t="s">
        <v>86</v>
      </c>
      <c r="AH45" cm="1">
        <f t="array" ref="AH45">MMULT(AH3:BK3,TRANSPOSE(AH41:BK41))</f>
        <v>3.4886276018559776E-3</v>
      </c>
      <c r="AJ45" s="108"/>
      <c r="AK45" s="109" t="s">
        <v>76</v>
      </c>
      <c r="AL45" s="109" t="s">
        <v>144</v>
      </c>
      <c r="AM45" s="74" t="s">
        <v>115</v>
      </c>
      <c r="AP45" s="30" t="s">
        <v>162</v>
      </c>
    </row>
    <row r="46" spans="1:63" x14ac:dyDescent="0.25">
      <c r="A46" s="7">
        <v>44957</v>
      </c>
      <c r="B46" s="14">
        <v>-5.5981458370476023E-2</v>
      </c>
      <c r="C46" s="14">
        <v>2.9345372460496486E-2</v>
      </c>
      <c r="D46" s="14">
        <v>1.1682242990654205E-3</v>
      </c>
      <c r="E46" s="14">
        <v>-5.6672760511882997E-2</v>
      </c>
      <c r="F46" s="14">
        <v>0.11607142857142844</v>
      </c>
      <c r="G46" s="14">
        <v>4.1237113402061855E-2</v>
      </c>
      <c r="H46" s="14">
        <v>0.18220338983050846</v>
      </c>
      <c r="I46" s="14">
        <v>2.0080321285140444E-2</v>
      </c>
      <c r="J46" s="14">
        <v>0.17777777777777778</v>
      </c>
      <c r="K46" s="14">
        <v>0.18699186991869918</v>
      </c>
      <c r="L46" s="14">
        <v>2.7262813522355506E-2</v>
      </c>
      <c r="M46" s="14">
        <v>0.16226415094339622</v>
      </c>
      <c r="N46" s="14">
        <v>0.13985532208060641</v>
      </c>
      <c r="O46" s="14">
        <v>0.16023007395234182</v>
      </c>
      <c r="P46" s="14">
        <v>0.18899733806566105</v>
      </c>
      <c r="Q46" s="14">
        <v>-3.3464566929133861E-2</v>
      </c>
      <c r="R46" s="14">
        <v>0.14872798434442258</v>
      </c>
      <c r="S46" s="14">
        <v>8.9858571921352187E-2</v>
      </c>
      <c r="T46" s="14">
        <v>0.13978494623655913</v>
      </c>
      <c r="U46" s="14">
        <v>0.2064220183486237</v>
      </c>
      <c r="V46" s="14">
        <v>9.6330275229357651E-2</v>
      </c>
      <c r="W46" s="14">
        <v>1.264982293652947E-2</v>
      </c>
      <c r="X46" s="14">
        <v>8.0725907384230286E-2</v>
      </c>
      <c r="Y46" s="14">
        <v>9.1639871382636656E-2</v>
      </c>
      <c r="Z46" s="14">
        <v>0.14705882352941177</v>
      </c>
      <c r="AA46" s="14">
        <v>9.8214285714285574E-2</v>
      </c>
      <c r="AB46" s="14">
        <v>-1.7455762792922047E-2</v>
      </c>
      <c r="AC46" s="14">
        <v>6.7608476286579219E-2</v>
      </c>
      <c r="AD46" s="14">
        <v>0.10714285714285714</v>
      </c>
      <c r="AE46" s="14">
        <v>0.18326848249027236</v>
      </c>
      <c r="AF46" s="14"/>
      <c r="AG46" s="107" t="s">
        <v>106</v>
      </c>
      <c r="AH46" cm="1">
        <f t="array" ref="AH46">MMULT(AH41:BK41,MMULT(AH9:BK38,TRANSPOSE(AH41:BK41)))</f>
        <v>3.4896394175396839E-3</v>
      </c>
      <c r="AJ46" s="135" t="s">
        <v>145</v>
      </c>
      <c r="AK46">
        <v>4.517357872492346E-2</v>
      </c>
      <c r="AL46">
        <v>5.1832510892469716E-3</v>
      </c>
      <c r="AM46" s="110">
        <f>(AL46-$AH$48)/AK46</f>
        <v>7.1127285608689958E-2</v>
      </c>
      <c r="AP46" t="s">
        <v>163</v>
      </c>
    </row>
    <row r="47" spans="1:63" ht="15.75" thickBot="1" x14ac:dyDescent="0.3">
      <c r="A47" s="7">
        <v>44985</v>
      </c>
      <c r="B47" s="14">
        <v>2.7384324834749764E-2</v>
      </c>
      <c r="C47" s="14">
        <v>-2.1929824561403386E-2</v>
      </c>
      <c r="D47" s="14">
        <v>4.7841306884480746E-2</v>
      </c>
      <c r="E47" s="14">
        <v>1.5180878552971577E-2</v>
      </c>
      <c r="F47" s="14">
        <v>0.112</v>
      </c>
      <c r="G47" s="14">
        <v>3.9603960396039604E-2</v>
      </c>
      <c r="H47" s="14">
        <v>2.8673835125448029E-2</v>
      </c>
      <c r="I47" s="14">
        <v>7.874015748031496E-3</v>
      </c>
      <c r="J47" s="14">
        <v>0</v>
      </c>
      <c r="K47" s="14">
        <v>9.5890410958904104E-2</v>
      </c>
      <c r="L47" s="14">
        <v>2.2292993630573368E-2</v>
      </c>
      <c r="M47" s="14">
        <v>-5.1948051948051951E-2</v>
      </c>
      <c r="N47" s="14">
        <v>3.3847083711090825E-2</v>
      </c>
      <c r="O47" s="14">
        <v>2.8328611898016998E-2</v>
      </c>
      <c r="P47" s="14">
        <v>-5.2985074626865671E-2</v>
      </c>
      <c r="Q47" s="14">
        <v>4.2769857433808553E-2</v>
      </c>
      <c r="R47" s="14">
        <v>-4.4293015332197615E-2</v>
      </c>
      <c r="S47" s="14">
        <v>-9.6059503085931322E-2</v>
      </c>
      <c r="T47" s="14">
        <v>0.36792452830188677</v>
      </c>
      <c r="U47" s="14">
        <v>1.9011406844106463E-2</v>
      </c>
      <c r="V47" s="14">
        <v>3.9748953974895397E-2</v>
      </c>
      <c r="W47" s="14">
        <v>6.2005077422283492E-2</v>
      </c>
      <c r="X47" s="14">
        <v>2.0845396641574986E-2</v>
      </c>
      <c r="Y47" s="14">
        <v>0.15463917525773196</v>
      </c>
      <c r="Z47" s="14">
        <v>5.128205128205128E-2</v>
      </c>
      <c r="AA47" s="14">
        <v>3.6585365853658423E-2</v>
      </c>
      <c r="AB47" s="14">
        <v>6.5709418349963493E-3</v>
      </c>
      <c r="AC47" s="14">
        <v>-3.780718336483932E-2</v>
      </c>
      <c r="AD47" s="14">
        <v>7.5268817204301078E-2</v>
      </c>
      <c r="AE47" s="14">
        <v>1.5784281486353174E-2</v>
      </c>
      <c r="AF47" s="14"/>
      <c r="AG47" s="107" t="s">
        <v>108</v>
      </c>
      <c r="AH47">
        <f>SQRT(AH46)</f>
        <v>5.9073170031239089E-2</v>
      </c>
      <c r="AJ47" s="136" t="s">
        <v>146</v>
      </c>
      <c r="AK47" s="83">
        <v>5.9073170031239089E-2</v>
      </c>
      <c r="AL47" s="83">
        <v>3.4886276018559776E-3</v>
      </c>
      <c r="AM47" s="110">
        <f>(AL47-$AH$48)/AK47</f>
        <v>2.5704571935792338E-2</v>
      </c>
    </row>
    <row r="48" spans="1:63" x14ac:dyDescent="0.25">
      <c r="A48" s="7">
        <v>45016</v>
      </c>
      <c r="B48" s="14">
        <v>3.2352941176470591E-2</v>
      </c>
      <c r="C48" s="14">
        <v>-9.417040358744394E-2</v>
      </c>
      <c r="D48" s="14">
        <v>9.4654788418708238E-2</v>
      </c>
      <c r="E48" s="14">
        <v>-9.6404708876869236E-2</v>
      </c>
      <c r="F48" s="14">
        <v>5.0359712230215826E-2</v>
      </c>
      <c r="G48" s="14">
        <v>9.5238095238095247E-3</v>
      </c>
      <c r="H48" s="14">
        <v>-9.0592334494773524E-2</v>
      </c>
      <c r="I48" s="14">
        <v>-6.640625E-2</v>
      </c>
      <c r="J48" s="14">
        <v>-9.4339622641509441E-2</v>
      </c>
      <c r="K48" s="14">
        <v>4.3749999999999997E-2</v>
      </c>
      <c r="L48" s="14">
        <v>4.6728971962616696E-2</v>
      </c>
      <c r="M48" s="14">
        <v>-9.5890410958904104E-2</v>
      </c>
      <c r="N48" s="14">
        <v>-3.9462145571470333E-2</v>
      </c>
      <c r="O48" s="14">
        <v>-0.13498622589531681</v>
      </c>
      <c r="P48" s="14">
        <v>-0.13159968479117415</v>
      </c>
      <c r="Q48" s="14">
        <v>0.15625</v>
      </c>
      <c r="R48" s="14">
        <v>3.5650623885918001E-3</v>
      </c>
      <c r="S48" s="14">
        <v>-4.0966386554621849E-2</v>
      </c>
      <c r="T48" s="14">
        <v>2.7586206896551724E-2</v>
      </c>
      <c r="U48" s="14">
        <v>4.1044776119402986E-2</v>
      </c>
      <c r="V48" s="14">
        <v>-7.444668008048301E-2</v>
      </c>
      <c r="W48" s="14">
        <v>-7.8759478841800137E-2</v>
      </c>
      <c r="X48" s="14">
        <v>-2.6659103800340329E-2</v>
      </c>
      <c r="Y48" s="14">
        <v>-0.21683673469387754</v>
      </c>
      <c r="Z48" s="14">
        <v>-3.2520325203252036E-2</v>
      </c>
      <c r="AA48" s="14">
        <v>4.3137254901960902E-2</v>
      </c>
      <c r="AB48" s="14">
        <v>1.3056092843326886E-2</v>
      </c>
      <c r="AC48" s="14">
        <v>4.1257367387033402E-2</v>
      </c>
      <c r="AD48" s="14">
        <v>-0.11</v>
      </c>
      <c r="AE48" s="14">
        <v>-3.3020394949821952E-2</v>
      </c>
      <c r="AF48" s="14"/>
      <c r="AG48" s="107" t="s">
        <v>118</v>
      </c>
      <c r="AH48" s="14">
        <v>1.9701770533127002E-3</v>
      </c>
    </row>
    <row r="49" spans="1:68" x14ac:dyDescent="0.25">
      <c r="A49" s="7">
        <v>45044</v>
      </c>
      <c r="B49" s="14">
        <v>4.5762108262108261E-2</v>
      </c>
      <c r="C49" s="14">
        <v>4.7029702970297169E-2</v>
      </c>
      <c r="D49" s="14">
        <v>3.1536113936927769E-2</v>
      </c>
      <c r="E49" s="14">
        <v>3.0633802816901409E-2</v>
      </c>
      <c r="F49" s="14">
        <v>8.9041095890410954E-2</v>
      </c>
      <c r="G49" s="14">
        <v>8.4905660377358361E-2</v>
      </c>
      <c r="H49" s="14">
        <v>-1.532567049808429E-2</v>
      </c>
      <c r="I49" s="14">
        <v>-2.0920502092050208E-2</v>
      </c>
      <c r="J49" s="14">
        <v>0</v>
      </c>
      <c r="K49" s="14">
        <v>-1.7964071856287425E-2</v>
      </c>
      <c r="L49" s="14">
        <v>4.3650793650793648E-2</v>
      </c>
      <c r="M49" s="14">
        <v>-7.575757575757576E-3</v>
      </c>
      <c r="N49" s="14">
        <v>2.5562994522215599E-2</v>
      </c>
      <c r="O49" s="14">
        <v>4.6178343949044583E-2</v>
      </c>
      <c r="P49" s="14">
        <v>9.8911070780399277E-2</v>
      </c>
      <c r="Q49" s="14">
        <v>6.7567567567567571E-2</v>
      </c>
      <c r="R49" s="14">
        <v>1.9538188277087035E-2</v>
      </c>
      <c r="S49" s="14">
        <v>-7.8313253012048195E-2</v>
      </c>
      <c r="T49" s="14">
        <v>2.0134228187919462E-2</v>
      </c>
      <c r="U49" s="14">
        <v>-1.0752688172043012E-2</v>
      </c>
      <c r="V49" s="14">
        <v>5.6521739130435039E-2</v>
      </c>
      <c r="W49" s="14">
        <v>5.997387957107482E-2</v>
      </c>
      <c r="X49" s="14">
        <v>-2.0396270396270528E-2</v>
      </c>
      <c r="Y49" s="14">
        <v>2.2801302931596091E-2</v>
      </c>
      <c r="Z49" s="14">
        <v>7.5630252100840331E-2</v>
      </c>
      <c r="AA49" s="14">
        <v>5.6390977443609019E-2</v>
      </c>
      <c r="AB49" s="14">
        <v>5.8949880668257758E-2</v>
      </c>
      <c r="AC49" s="14">
        <v>2.0754716981132074E-2</v>
      </c>
      <c r="AD49" s="14">
        <v>7.8651685393258425E-2</v>
      </c>
      <c r="AE49" s="14">
        <v>8.7043856712420486E-2</v>
      </c>
      <c r="AF49" s="14"/>
      <c r="AG49" s="107" t="s">
        <v>164</v>
      </c>
      <c r="AH49" s="14">
        <f>AH45-AH48</f>
        <v>1.5184505485432774E-3</v>
      </c>
    </row>
    <row r="50" spans="1:68" x14ac:dyDescent="0.25">
      <c r="A50" s="7">
        <v>45077</v>
      </c>
      <c r="B50" s="14">
        <v>-7.3216414098416479E-3</v>
      </c>
      <c r="C50" s="14">
        <v>-6.8557919621749536E-2</v>
      </c>
      <c r="D50" s="14">
        <v>-8.481262327416185E-2</v>
      </c>
      <c r="E50" s="14">
        <v>-0.12743423300307483</v>
      </c>
      <c r="F50" s="14">
        <v>-7.5471698113207544E-2</v>
      </c>
      <c r="G50" s="14">
        <v>2.6086956521739257E-2</v>
      </c>
      <c r="H50" s="14">
        <v>-0.10116731517509728</v>
      </c>
      <c r="I50" s="14">
        <v>-2.5641025641025762E-2</v>
      </c>
      <c r="J50" s="14">
        <v>-8.3333333333333329E-2</v>
      </c>
      <c r="K50" s="14">
        <v>9.1463414634146339E-2</v>
      </c>
      <c r="L50" s="14">
        <v>-3.3269961977186312E-2</v>
      </c>
      <c r="M50" s="14">
        <v>-7.6335877862595417E-3</v>
      </c>
      <c r="N50" s="14">
        <v>-5.8456973293768671E-2</v>
      </c>
      <c r="O50" s="14">
        <v>-8.5235920852359204E-2</v>
      </c>
      <c r="P50" s="14">
        <v>-0.12799339388934763</v>
      </c>
      <c r="Q50" s="14">
        <v>1.1075949367088608E-2</v>
      </c>
      <c r="R50" s="14">
        <v>-8.7108013937282236E-2</v>
      </c>
      <c r="S50" s="14">
        <v>-5.2881758764111705E-2</v>
      </c>
      <c r="T50" s="14">
        <v>-5.921052631578947E-2</v>
      </c>
      <c r="U50" s="14">
        <v>-1.8115942028985508E-2</v>
      </c>
      <c r="V50" s="14">
        <v>-6.1728395061728621E-2</v>
      </c>
      <c r="W50" s="14">
        <v>-8.6905418112253024E-2</v>
      </c>
      <c r="X50" s="14">
        <v>-4.4616299821534804E-2</v>
      </c>
      <c r="Y50" s="14">
        <v>9.5541401273885346E-3</v>
      </c>
      <c r="Z50" s="14">
        <v>-0.10937500000000011</v>
      </c>
      <c r="AA50" s="14">
        <v>-7.1174377224199295E-2</v>
      </c>
      <c r="AB50" s="14">
        <v>-9.1954022988505746E-2</v>
      </c>
      <c r="AC50" s="14">
        <v>-6.3770794824399152E-2</v>
      </c>
      <c r="AD50" s="14">
        <v>-0.20833333333333334</v>
      </c>
      <c r="AE50" s="14">
        <v>1.2011087157376039E-2</v>
      </c>
      <c r="AF50" s="14"/>
      <c r="AG50" s="107" t="s">
        <v>165</v>
      </c>
      <c r="AH50">
        <f>AH49/AH47</f>
        <v>2.5704571935792338E-2</v>
      </c>
      <c r="AO50" t="s">
        <v>140</v>
      </c>
    </row>
    <row r="51" spans="1:68" x14ac:dyDescent="0.25">
      <c r="A51" s="7">
        <v>45107</v>
      </c>
      <c r="B51" s="14">
        <v>-3.293310463121784E-2</v>
      </c>
      <c r="C51" s="14">
        <v>2.5380710659898475E-3</v>
      </c>
      <c r="D51" s="14">
        <v>-1.0775862068964294E-3</v>
      </c>
      <c r="E51" s="14">
        <v>2.1143304620203602E-2</v>
      </c>
      <c r="F51" s="14">
        <v>-0.17006802721088435</v>
      </c>
      <c r="G51" s="14">
        <v>5.0847457627118647E-2</v>
      </c>
      <c r="H51" s="14">
        <v>4.3290043290042058E-3</v>
      </c>
      <c r="I51" s="14">
        <v>-4.3859649122805775E-3</v>
      </c>
      <c r="J51" s="14">
        <v>0</v>
      </c>
      <c r="K51" s="14">
        <v>7.8212290502793297E-2</v>
      </c>
      <c r="L51" s="14">
        <v>-5.9980334316617499E-2</v>
      </c>
      <c r="M51" s="14">
        <v>-7.3076923076923081E-2</v>
      </c>
      <c r="N51" s="14">
        <v>8.7299086038449422E-2</v>
      </c>
      <c r="O51" s="14">
        <v>-0.1464226289517471</v>
      </c>
      <c r="P51" s="14">
        <v>5.0189393939393936E-2</v>
      </c>
      <c r="Q51" s="14">
        <v>-3.7558685446009391E-2</v>
      </c>
      <c r="R51" s="14">
        <v>-1.9083969465648854E-3</v>
      </c>
      <c r="S51" s="14">
        <v>4.2450857381848596E-2</v>
      </c>
      <c r="T51" s="14">
        <v>5.5944055944055944E-2</v>
      </c>
      <c r="U51" s="14">
        <v>-7.3800738007380072E-3</v>
      </c>
      <c r="V51" s="14">
        <v>-4.1666666666666546E-2</v>
      </c>
      <c r="W51" s="14">
        <v>5.1139440533366491E-2</v>
      </c>
      <c r="X51" s="14">
        <v>2.3661270236612988E-2</v>
      </c>
      <c r="Y51" s="14">
        <v>7.7287066246056788E-2</v>
      </c>
      <c r="Z51" s="14">
        <v>-9.6491228070175322E-2</v>
      </c>
      <c r="AA51" s="14">
        <v>-4.9808429118773943E-2</v>
      </c>
      <c r="AB51" s="14">
        <v>1.7125837676842889E-2</v>
      </c>
      <c r="AC51" s="14">
        <v>-5.0345508390918281E-2</v>
      </c>
      <c r="AD51" s="14">
        <v>-2.6315789473684209E-2</v>
      </c>
      <c r="AE51" s="14">
        <v>3.0432136335970784E-2</v>
      </c>
      <c r="AF51" s="14"/>
      <c r="AG51" s="14"/>
      <c r="AO51" t="s">
        <v>166</v>
      </c>
    </row>
    <row r="52" spans="1:68" x14ac:dyDescent="0.25">
      <c r="A52" s="7">
        <v>45138</v>
      </c>
      <c r="B52" s="14">
        <v>-7.9815537424618652E-3</v>
      </c>
      <c r="C52" s="14">
        <v>-1.7721518987341773E-2</v>
      </c>
      <c r="D52" s="14">
        <v>4.3149946062567418E-3</v>
      </c>
      <c r="E52" s="14">
        <v>2.6840490797546013E-3</v>
      </c>
      <c r="F52" s="14">
        <v>0</v>
      </c>
      <c r="G52" s="14">
        <v>0.11290322580645161</v>
      </c>
      <c r="H52" s="14">
        <v>6.0344827586207024E-2</v>
      </c>
      <c r="I52" s="14">
        <v>2.643171806167401E-2</v>
      </c>
      <c r="J52" s="14">
        <v>2.2727272727272728E-2</v>
      </c>
      <c r="K52" s="14">
        <v>6.7357512953367879E-2</v>
      </c>
      <c r="L52" s="14">
        <v>-8.368200836820083E-3</v>
      </c>
      <c r="M52" s="14">
        <v>1.2448132780082987E-2</v>
      </c>
      <c r="N52" s="14">
        <v>2.1449275362318842E-2</v>
      </c>
      <c r="O52" s="14">
        <v>0.12962962962962962</v>
      </c>
      <c r="P52" s="14">
        <v>-2.4346257889990983E-2</v>
      </c>
      <c r="Q52" s="14">
        <v>3.2520325203252036E-2</v>
      </c>
      <c r="R52" s="14">
        <v>8.9866156787762913E-2</v>
      </c>
      <c r="S52" s="14">
        <v>3.3099297893681046E-2</v>
      </c>
      <c r="T52" s="14">
        <v>0.2251655629139073</v>
      </c>
      <c r="U52" s="14">
        <v>2.9739776951672861E-2</v>
      </c>
      <c r="V52" s="14">
        <v>5.0343249427917618E-2</v>
      </c>
      <c r="W52" s="14">
        <v>1.265165303390507E-2</v>
      </c>
      <c r="X52" s="14">
        <v>3.3454987834549595E-2</v>
      </c>
      <c r="Y52" s="14">
        <v>9.3704245973645683E-2</v>
      </c>
      <c r="Z52" s="14">
        <v>0.10679611650485422</v>
      </c>
      <c r="AA52" s="14">
        <v>4.0322580645161289E-2</v>
      </c>
      <c r="AB52" s="14">
        <v>2.2693997071742314E-2</v>
      </c>
      <c r="AC52" s="14">
        <v>3.8461538461538582E-2</v>
      </c>
      <c r="AD52" s="14">
        <v>0</v>
      </c>
      <c r="AE52" s="14">
        <v>3.3372711163614885E-2</v>
      </c>
      <c r="AF52" s="14"/>
      <c r="AG52" s="14"/>
    </row>
    <row r="53" spans="1:68" x14ac:dyDescent="0.25">
      <c r="A53" s="7">
        <v>45169</v>
      </c>
      <c r="B53" s="14">
        <v>-4.6844269622742712E-2</v>
      </c>
      <c r="C53" s="14">
        <v>-3.3505154639175257E-2</v>
      </c>
      <c r="D53" s="14">
        <v>8.1632653061224483E-2</v>
      </c>
      <c r="E53" s="14">
        <v>3.0592734225621415E-3</v>
      </c>
      <c r="F53" s="14">
        <v>-4.9180327868852576E-2</v>
      </c>
      <c r="G53" s="14">
        <v>0.10144927536231885</v>
      </c>
      <c r="H53" s="14">
        <v>-4.878048780487805E-2</v>
      </c>
      <c r="I53" s="14">
        <v>-6.0085836909871244E-2</v>
      </c>
      <c r="J53" s="14">
        <v>-6.6666666666666666E-2</v>
      </c>
      <c r="K53" s="14">
        <v>0.10194174757281553</v>
      </c>
      <c r="L53" s="14">
        <v>-4.0084388185654012E-2</v>
      </c>
      <c r="M53" s="14">
        <v>-5.7377049180327988E-2</v>
      </c>
      <c r="N53" s="14">
        <v>-8.5130533484676502E-3</v>
      </c>
      <c r="O53" s="14">
        <v>-8.0241587575496112E-2</v>
      </c>
      <c r="P53" s="14">
        <v>-0.10720887245841035</v>
      </c>
      <c r="Q53" s="14">
        <v>-5.1968503937007873E-2</v>
      </c>
      <c r="R53" s="14">
        <v>-1.7543859649122806E-2</v>
      </c>
      <c r="S53" s="14">
        <v>-5.3786407766990292E-2</v>
      </c>
      <c r="T53" s="14">
        <v>0.20000000000000015</v>
      </c>
      <c r="U53" s="14">
        <v>-2.5270758122743681E-2</v>
      </c>
      <c r="V53" s="14">
        <v>-0.10239651416122005</v>
      </c>
      <c r="W53" s="14">
        <v>1.9895497554242459E-2</v>
      </c>
      <c r="X53" s="14">
        <v>-3.4726309593878756E-2</v>
      </c>
      <c r="Y53" s="14">
        <v>-4.6854082998661312E-2</v>
      </c>
      <c r="Z53" s="14">
        <v>0</v>
      </c>
      <c r="AA53" s="14">
        <v>3.1007751937984496E-2</v>
      </c>
      <c r="AB53" s="14">
        <v>-3.5552374135051301E-2</v>
      </c>
      <c r="AC53" s="14">
        <v>-5.2052052052051941E-2</v>
      </c>
      <c r="AD53" s="14">
        <v>-1.3513513513513514E-2</v>
      </c>
      <c r="AE53" s="14">
        <v>-1.6861960560160046E-2</v>
      </c>
      <c r="AF53" s="14"/>
      <c r="AG53" s="14"/>
      <c r="AM53" s="14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x14ac:dyDescent="0.25">
      <c r="A54" s="7">
        <v>45198</v>
      </c>
      <c r="B54" s="14">
        <v>4.1268054773963607E-2</v>
      </c>
      <c r="C54" s="14">
        <v>0.04</v>
      </c>
      <c r="D54" s="14">
        <v>-8.9374379344587893E-3</v>
      </c>
      <c r="E54" s="14">
        <v>-1.7537171178040413E-2</v>
      </c>
      <c r="F54" s="14">
        <v>8.6206896551725368E-3</v>
      </c>
      <c r="G54" s="14">
        <v>1.3157894736842105E-2</v>
      </c>
      <c r="H54" s="14">
        <v>-4.7008547008547008E-2</v>
      </c>
      <c r="I54" s="14">
        <v>1.8264840182648401E-2</v>
      </c>
      <c r="J54" s="14">
        <v>4.7619047619047616E-2</v>
      </c>
      <c r="K54" s="14">
        <v>4.405286343612335E-2</v>
      </c>
      <c r="L54" s="14">
        <v>-9.8901098901098897E-3</v>
      </c>
      <c r="M54" s="14">
        <v>2.6086956521739257E-2</v>
      </c>
      <c r="N54" s="14">
        <v>4.4075558099599184E-2</v>
      </c>
      <c r="O54" s="14">
        <v>1.0318949343339587E-2</v>
      </c>
      <c r="P54" s="14">
        <v>-7.9710144927536225E-2</v>
      </c>
      <c r="Q54" s="14">
        <v>1.3289036544850499E-2</v>
      </c>
      <c r="R54" s="14">
        <v>3.5714285714285713E-3</v>
      </c>
      <c r="S54" s="14">
        <v>6.1768930843422942E-2</v>
      </c>
      <c r="T54" s="14">
        <v>-4.504504504504632E-3</v>
      </c>
      <c r="U54" s="14">
        <v>-6.2962962962963068E-2</v>
      </c>
      <c r="V54" s="14">
        <v>-1.2135922330097087E-2</v>
      </c>
      <c r="W54" s="14">
        <v>8.1881148445869245E-2</v>
      </c>
      <c r="X54" s="14">
        <v>-1.2195121951219376E-2</v>
      </c>
      <c r="Y54" s="14">
        <v>6.4606741573033713E-2</v>
      </c>
      <c r="Z54" s="14">
        <v>2.6315789473684337E-2</v>
      </c>
      <c r="AA54" s="14">
        <v>-7.5187969924812026E-3</v>
      </c>
      <c r="AB54" s="14">
        <v>4.9480455220186903E-3</v>
      </c>
      <c r="AC54" s="14">
        <v>1.0559662090811892E-3</v>
      </c>
      <c r="AD54" s="14">
        <v>5.4794520547945202E-2</v>
      </c>
      <c r="AE54" s="14">
        <v>6.9767441860465115E-3</v>
      </c>
      <c r="AF54" s="14"/>
      <c r="AG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</row>
    <row r="55" spans="1:68" x14ac:dyDescent="0.25">
      <c r="A55" s="7">
        <v>45230</v>
      </c>
      <c r="B55" s="14">
        <v>-7.6742929201945601E-2</v>
      </c>
      <c r="C55" s="14">
        <v>2.0512820512820513E-2</v>
      </c>
      <c r="D55" s="14">
        <v>0.10621242484969939</v>
      </c>
      <c r="E55" s="14">
        <v>-4.7729918509895226E-2</v>
      </c>
      <c r="F55" s="14">
        <v>-3.4188034188034309E-2</v>
      </c>
      <c r="G55" s="14">
        <v>1.948051948051948E-2</v>
      </c>
      <c r="H55" s="14">
        <v>-5.829596412556054E-2</v>
      </c>
      <c r="I55" s="14">
        <v>-5.3811659192825115E-2</v>
      </c>
      <c r="J55" s="14">
        <v>-9.0909090909090912E-2</v>
      </c>
      <c r="K55" s="14">
        <v>-8.4388185654008435E-2</v>
      </c>
      <c r="L55" s="14">
        <v>-2.2197558268590455E-3</v>
      </c>
      <c r="M55" s="14">
        <v>-0.24576271186440679</v>
      </c>
      <c r="N55" s="14">
        <v>-5.6469298245613919E-2</v>
      </c>
      <c r="O55" s="14">
        <v>-5.6638811513463325E-2</v>
      </c>
      <c r="P55" s="14">
        <v>-3.4870641169853771E-2</v>
      </c>
      <c r="Q55" s="14">
        <v>-0.31639344262295083</v>
      </c>
      <c r="R55" s="14">
        <v>-0.15836298932384332</v>
      </c>
      <c r="S55" s="14">
        <v>1.5655199072284499E-2</v>
      </c>
      <c r="T55" s="14">
        <v>-2.7149321266968326E-2</v>
      </c>
      <c r="U55" s="14">
        <v>1.5810276679842011E-2</v>
      </c>
      <c r="V55" s="14">
        <v>-9.3366093366093361E-2</v>
      </c>
      <c r="W55" s="14">
        <v>1.5071806500377798E-2</v>
      </c>
      <c r="X55" s="14">
        <v>-4.3209876543209872E-3</v>
      </c>
      <c r="Y55" s="14">
        <v>-0.16886543535620052</v>
      </c>
      <c r="Z55" s="14">
        <v>-5.1282051282051162E-2</v>
      </c>
      <c r="AA55" s="14">
        <v>2.2727272727272728E-2</v>
      </c>
      <c r="AB55" s="14">
        <v>-4.2589857213195366E-2</v>
      </c>
      <c r="AC55" s="14">
        <v>0.12130801687763713</v>
      </c>
      <c r="AD55" s="14">
        <v>-1.2987012987012988E-2</v>
      </c>
      <c r="AE55" s="14">
        <v>-3.9260969976905313E-2</v>
      </c>
      <c r="AF55" s="14"/>
      <c r="AG55" s="14"/>
    </row>
    <row r="56" spans="1:68" x14ac:dyDescent="0.25">
      <c r="A56" s="7">
        <v>45260</v>
      </c>
      <c r="B56" s="14">
        <v>-1.2097560975609756E-2</v>
      </c>
      <c r="C56" s="14">
        <v>5.0251256281407038E-2</v>
      </c>
      <c r="D56" s="14">
        <v>-4.8913043478260872E-2</v>
      </c>
      <c r="E56" s="14">
        <v>2.3634881825590873E-2</v>
      </c>
      <c r="F56" s="14">
        <v>8.8495575221239076E-2</v>
      </c>
      <c r="G56" s="14">
        <v>-5.0955414012738856E-2</v>
      </c>
      <c r="H56" s="14">
        <v>4.2857142857142858E-2</v>
      </c>
      <c r="I56" s="14">
        <v>8.5308056872037921E-2</v>
      </c>
      <c r="J56" s="14">
        <v>7.4999999999999997E-2</v>
      </c>
      <c r="K56" s="14">
        <v>0.16129032258064516</v>
      </c>
      <c r="L56" s="14">
        <v>5.0055617352614018E-2</v>
      </c>
      <c r="M56" s="14">
        <v>0.16853932584269662</v>
      </c>
      <c r="N56" s="14">
        <v>0.15194654270772806</v>
      </c>
      <c r="O56" s="14">
        <v>0.23228346456692914</v>
      </c>
      <c r="P56" s="14">
        <v>5.8275058275059598E-3</v>
      </c>
      <c r="Q56" s="14">
        <v>2.8776978417266189E-2</v>
      </c>
      <c r="R56" s="14">
        <v>0.15221987315010557</v>
      </c>
      <c r="S56" s="14">
        <v>2.7402473834443386E-2</v>
      </c>
      <c r="T56" s="14">
        <v>0.25116279069767444</v>
      </c>
      <c r="U56" s="14">
        <v>0.11284046692607004</v>
      </c>
      <c r="V56" s="14">
        <v>8.9430894308942938E-2</v>
      </c>
      <c r="W56" s="14">
        <v>-3.3504847573234763E-2</v>
      </c>
      <c r="X56" s="14">
        <v>2.1698698078115312E-2</v>
      </c>
      <c r="Y56" s="14">
        <v>3.650793650793651E-2</v>
      </c>
      <c r="Z56" s="14">
        <v>0.17117117117117103</v>
      </c>
      <c r="AA56" s="14">
        <v>5.9259259259259262E-2</v>
      </c>
      <c r="AB56" s="14">
        <v>-3.0599125739264474E-2</v>
      </c>
      <c r="AC56" s="14">
        <v>2.634054562558796E-2</v>
      </c>
      <c r="AD56" s="14">
        <v>-6.5789473684210523E-2</v>
      </c>
      <c r="AE56" s="14">
        <v>-7.1213942307692304E-2</v>
      </c>
      <c r="AF56" s="14"/>
      <c r="AG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</row>
    <row r="57" spans="1:68" x14ac:dyDescent="0.25">
      <c r="A57" s="7">
        <v>45289</v>
      </c>
      <c r="B57" s="14">
        <v>4.6810191586016195E-2</v>
      </c>
      <c r="C57" s="14">
        <v>4.0669856459330009E-2</v>
      </c>
      <c r="D57" s="14">
        <v>5.7142857142857141E-2</v>
      </c>
      <c r="E57" s="14">
        <v>-8.598726114649681E-2</v>
      </c>
      <c r="F57" s="14">
        <v>8.130081300813009E-3</v>
      </c>
      <c r="G57" s="14">
        <v>-5.3691275167785234E-2</v>
      </c>
      <c r="H57" s="14">
        <v>0.10958904109589054</v>
      </c>
      <c r="I57" s="14">
        <v>9.6069868995633065E-2</v>
      </c>
      <c r="J57" s="14">
        <v>0.11627906976744186</v>
      </c>
      <c r="K57" s="14">
        <v>7.9365079365079361E-2</v>
      </c>
      <c r="L57" s="14">
        <v>2.9661016949152661E-2</v>
      </c>
      <c r="M57" s="14">
        <v>5.2884615384615384E-2</v>
      </c>
      <c r="N57" s="14">
        <v>2.370744010088284E-2</v>
      </c>
      <c r="O57" s="14">
        <v>0.10942492012779553</v>
      </c>
      <c r="P57" s="14">
        <v>2.7809965237543186E-2</v>
      </c>
      <c r="Q57" s="14">
        <v>2.7972027972027972E-2</v>
      </c>
      <c r="R57" s="14">
        <v>5.6880733944954132E-2</v>
      </c>
      <c r="S57" s="14">
        <v>8.2052231894795338E-2</v>
      </c>
      <c r="T57" s="14">
        <v>0.11524163568773234</v>
      </c>
      <c r="U57" s="14">
        <v>5.944055944055944E-2</v>
      </c>
      <c r="V57" s="14">
        <v>6.9651741293532493E-2</v>
      </c>
      <c r="W57" s="14">
        <v>-5.227494231265466E-3</v>
      </c>
      <c r="X57" s="14">
        <v>6.9781553398058249E-2</v>
      </c>
      <c r="Y57" s="14">
        <v>2.1439509954058193E-2</v>
      </c>
      <c r="Z57" s="14">
        <v>0.13076923076923078</v>
      </c>
      <c r="AA57" s="14">
        <v>1.3986013986013986E-2</v>
      </c>
      <c r="AB57" s="14">
        <v>7.9575596816974913E-3</v>
      </c>
      <c r="AC57" s="14">
        <v>-2.8414298808432631E-2</v>
      </c>
      <c r="AD57" s="14">
        <v>-2.8169014084507043E-2</v>
      </c>
      <c r="AE57" s="14">
        <v>0.18278874150760271</v>
      </c>
      <c r="AF57" s="14"/>
      <c r="AG57" s="14"/>
    </row>
    <row r="58" spans="1:68" x14ac:dyDescent="0.25">
      <c r="A58" s="7">
        <v>45322</v>
      </c>
      <c r="B58" s="14">
        <v>-9.433962264150943E-3</v>
      </c>
      <c r="C58" s="14">
        <v>-6.8965517241378008E-3</v>
      </c>
      <c r="D58" s="14">
        <v>6.0360360360360361E-2</v>
      </c>
      <c r="E58" s="14">
        <v>1.8292682926829267E-2</v>
      </c>
      <c r="F58" s="14">
        <v>-9.6774193548386983E-2</v>
      </c>
      <c r="G58" s="14">
        <v>-2.1276595744680851E-2</v>
      </c>
      <c r="H58" s="14">
        <v>-9.4650205761316858E-2</v>
      </c>
      <c r="I58" s="14">
        <v>1.5936254980079684E-2</v>
      </c>
      <c r="J58" s="14">
        <v>-0.10416666666666667</v>
      </c>
      <c r="K58" s="14">
        <v>-9.1911764705882248E-2</v>
      </c>
      <c r="L58" s="14">
        <v>-2.0576131687245133E-3</v>
      </c>
      <c r="M58" s="14">
        <v>2.7397260273972601E-2</v>
      </c>
      <c r="N58" s="14">
        <v>4.3114067504311293E-2</v>
      </c>
      <c r="O58" s="14">
        <v>5.3275737940964719E-2</v>
      </c>
      <c r="P58" s="14">
        <v>-7.7790304396843174E-2</v>
      </c>
      <c r="Q58" s="14">
        <v>-7.4829931972789115E-2</v>
      </c>
      <c r="R58" s="14">
        <v>-2.7777777777777776E-2</v>
      </c>
      <c r="S58" s="14">
        <v>-5.8028072577884289E-2</v>
      </c>
      <c r="T58" s="14">
        <v>3.3333333333333335E-3</v>
      </c>
      <c r="U58" s="14">
        <v>-0.10891089108910891</v>
      </c>
      <c r="V58" s="14">
        <v>-5.5813953488372224E-2</v>
      </c>
      <c r="W58" s="14">
        <v>-3.9917593481830264E-2</v>
      </c>
      <c r="X58" s="14">
        <v>-7.9410096426545659E-2</v>
      </c>
      <c r="Y58" s="14">
        <v>-0.10194902548725637</v>
      </c>
      <c r="Z58" s="14">
        <v>6.8027210884353739E-3</v>
      </c>
      <c r="AA58" s="14">
        <v>-1.0344827586206896E-2</v>
      </c>
      <c r="AB58" s="14">
        <v>1.2368421052631579E-2</v>
      </c>
      <c r="AC58" s="14">
        <v>5.6603773584905656E-3</v>
      </c>
      <c r="AD58" s="14">
        <v>-2.8985507246376812E-2</v>
      </c>
      <c r="AE58" s="14">
        <v>-1.6411378555798686E-2</v>
      </c>
      <c r="AF58" s="14"/>
      <c r="AG58" s="14"/>
    </row>
    <row r="59" spans="1:68" x14ac:dyDescent="0.25">
      <c r="A59" s="7">
        <v>45351</v>
      </c>
      <c r="B59" s="14">
        <v>-4.9238095238095241E-2</v>
      </c>
      <c r="C59" s="14">
        <v>3.2407407407407406E-2</v>
      </c>
      <c r="D59" s="14">
        <v>5.5225148683092605E-2</v>
      </c>
      <c r="E59" s="14">
        <v>2.9940119760479044E-3</v>
      </c>
      <c r="F59" s="14">
        <v>-7.142857142857155E-2</v>
      </c>
      <c r="G59" s="14">
        <v>-8.6956521739130432E-2</v>
      </c>
      <c r="H59" s="14">
        <v>6.8181818181818038E-2</v>
      </c>
      <c r="I59" s="14">
        <v>-5.098039215686264E-2</v>
      </c>
      <c r="J59" s="14">
        <v>9.3023255813953487E-2</v>
      </c>
      <c r="K59" s="14">
        <v>-4.0485829959514281E-2</v>
      </c>
      <c r="L59" s="14">
        <v>-1.6494845360824743E-2</v>
      </c>
      <c r="M59" s="14">
        <v>6.222222222222222E-2</v>
      </c>
      <c r="N59" s="14">
        <v>-1.8186112423240433E-2</v>
      </c>
      <c r="O59" s="14">
        <v>-6.7669172932330823E-2</v>
      </c>
      <c r="P59" s="14">
        <v>-4.8899755501222497E-2</v>
      </c>
      <c r="Q59" s="14">
        <v>7.3529411764705885E-2</v>
      </c>
      <c r="R59" s="14">
        <v>1.2500000000000001E-2</v>
      </c>
      <c r="S59" s="14">
        <v>-7.7048882427766668E-2</v>
      </c>
      <c r="T59" s="14">
        <v>0.22591362126245848</v>
      </c>
      <c r="U59" s="14">
        <v>-7.407407407407407E-2</v>
      </c>
      <c r="V59" s="14">
        <v>-3.2019704433497401E-2</v>
      </c>
      <c r="W59" s="14">
        <v>3.4486374856809855E-3</v>
      </c>
      <c r="X59" s="14">
        <v>-9.2421441774493077E-3</v>
      </c>
      <c r="Y59" s="14">
        <v>0.11519198664440734</v>
      </c>
      <c r="Z59" s="14">
        <v>-6.7567567567567571E-2</v>
      </c>
      <c r="AA59" s="14">
        <v>-2.7874564459930314E-2</v>
      </c>
      <c r="AB59" s="14">
        <v>4.9389134390432918E-3</v>
      </c>
      <c r="AC59" s="14">
        <v>-3.8461538461538464E-2</v>
      </c>
      <c r="AD59" s="14">
        <v>2.9850746268656716E-2</v>
      </c>
      <c r="AE59" s="14">
        <v>-8.1479421579532821E-2</v>
      </c>
      <c r="AF59" s="14"/>
      <c r="AG59" s="14"/>
    </row>
    <row r="60" spans="1:68" x14ac:dyDescent="0.25">
      <c r="A60" s="7">
        <v>45380</v>
      </c>
      <c r="B60" s="14">
        <v>6.9618351197034953E-2</v>
      </c>
      <c r="C60" s="14">
        <v>0.11434977578475336</v>
      </c>
      <c r="D60" s="14">
        <v>8.6151368760064406E-2</v>
      </c>
      <c r="E60" s="14">
        <v>2.601279317697228E-2</v>
      </c>
      <c r="F60" s="14">
        <v>5.7692307692307827E-2</v>
      </c>
      <c r="G60" s="14">
        <v>1.5873015873015872E-2</v>
      </c>
      <c r="H60" s="14">
        <v>5.9574468085106504E-2</v>
      </c>
      <c r="I60" s="14">
        <v>4.9586776859504134E-2</v>
      </c>
      <c r="J60" s="14">
        <v>0.10638297872340426</v>
      </c>
      <c r="K60" s="14">
        <v>0.11814345991561181</v>
      </c>
      <c r="L60" s="14">
        <v>2.7253668763102968E-2</v>
      </c>
      <c r="M60" s="14">
        <v>0.10878661087866109</v>
      </c>
      <c r="N60" s="14">
        <v>0.11041616550396921</v>
      </c>
      <c r="O60" s="14">
        <v>-3.519061583577713E-2</v>
      </c>
      <c r="P60" s="14">
        <v>-4.4987146529562982E-2</v>
      </c>
      <c r="Q60" s="14">
        <v>7.7625570776255703E-2</v>
      </c>
      <c r="R60" s="14">
        <v>-2.9982363315696647E-2</v>
      </c>
      <c r="S60" s="14">
        <v>-1.2207127387280961E-2</v>
      </c>
      <c r="T60" s="14">
        <v>0.15718157181571801</v>
      </c>
      <c r="U60" s="14">
        <v>0.08</v>
      </c>
      <c r="V60" s="14">
        <v>-4.0712468193384227E-2</v>
      </c>
      <c r="W60" s="14">
        <v>6.3795577601003309E-2</v>
      </c>
      <c r="X60" s="14">
        <v>2.0522388059701639E-2</v>
      </c>
      <c r="Y60" s="14">
        <v>4.4910179640718561E-3</v>
      </c>
      <c r="Z60" s="14">
        <v>-7.246376811594203E-3</v>
      </c>
      <c r="AA60" s="14">
        <v>6.4516129032258063E-2</v>
      </c>
      <c r="AB60" s="14">
        <v>2.8453181583031679E-2</v>
      </c>
      <c r="AC60" s="14">
        <v>3.9024390243902439E-3</v>
      </c>
      <c r="AD60" s="14">
        <v>1.4492753623188406E-2</v>
      </c>
      <c r="AE60" s="14">
        <v>3.3303057826218588E-3</v>
      </c>
      <c r="AF60" s="14"/>
      <c r="AG60" s="14"/>
    </row>
    <row r="61" spans="1:68" x14ac:dyDescent="0.25">
      <c r="A61" s="7">
        <v>45412</v>
      </c>
      <c r="B61" s="14">
        <v>0.12961228694512081</v>
      </c>
      <c r="C61" s="14">
        <v>-6.2374245472837021E-2</v>
      </c>
      <c r="D61" s="14">
        <v>-1.1860637509266123E-2</v>
      </c>
      <c r="E61" s="14">
        <v>-2.2859517871986701E-2</v>
      </c>
      <c r="F61" s="14">
        <v>-6.3636363636363755E-2</v>
      </c>
      <c r="G61" s="14">
        <v>0</v>
      </c>
      <c r="H61" s="14">
        <v>-4.0160642570282257E-3</v>
      </c>
      <c r="I61" s="14">
        <v>-7.0866141732283464E-2</v>
      </c>
      <c r="J61" s="14">
        <v>0</v>
      </c>
      <c r="K61" s="14">
        <v>-3.3962264150943396E-2</v>
      </c>
      <c r="L61" s="14">
        <v>-1.73469387755102E-2</v>
      </c>
      <c r="M61" s="14">
        <v>0.14339622641509434</v>
      </c>
      <c r="N61" s="14">
        <v>-2.4263431542461005E-2</v>
      </c>
      <c r="O61" s="14">
        <v>-9.11854103343465E-3</v>
      </c>
      <c r="P61" s="14">
        <v>-5.652759084791386E-2</v>
      </c>
      <c r="Q61" s="14">
        <v>-0.13771186440677965</v>
      </c>
      <c r="R61" s="14">
        <v>-6.363636363636363E-2</v>
      </c>
      <c r="S61" s="14">
        <v>9.0691648395455446E-2</v>
      </c>
      <c r="T61" s="14">
        <v>-3.2786885245901509E-2</v>
      </c>
      <c r="U61" s="14">
        <v>-2.5925925925925925E-2</v>
      </c>
      <c r="V61" s="14">
        <v>-6.3660477453580902E-2</v>
      </c>
      <c r="W61" s="14">
        <v>8.8467787644058229E-2</v>
      </c>
      <c r="X61" s="14">
        <v>-1.5234613040828763E-2</v>
      </c>
      <c r="Y61" s="14">
        <v>2.8315946348733235E-2</v>
      </c>
      <c r="Z61" s="14">
        <v>-3.6496350364963501E-2</v>
      </c>
      <c r="AA61" s="14">
        <v>-3.3670033670033669E-3</v>
      </c>
      <c r="AB61" s="14">
        <v>4.124748490945674E-2</v>
      </c>
      <c r="AC61" s="14">
        <v>1.4577259475218658E-2</v>
      </c>
      <c r="AD61" s="14">
        <v>-2.8571428571428571E-2</v>
      </c>
      <c r="AE61" s="14">
        <v>-4.4357272178636088E-2</v>
      </c>
      <c r="AF61" s="14"/>
    </row>
    <row r="62" spans="1:68" x14ac:dyDescent="0.25">
      <c r="A62" s="7">
        <v>45443</v>
      </c>
      <c r="B62" s="14">
        <v>1.0611838832697729E-2</v>
      </c>
      <c r="C62" s="14">
        <v>3.0042918454935622E-2</v>
      </c>
      <c r="D62" s="14">
        <v>4.4261065266316582E-2</v>
      </c>
      <c r="E62" s="14">
        <v>2.7222458528285837E-2</v>
      </c>
      <c r="F62" s="14">
        <v>0.27184466019417475</v>
      </c>
      <c r="G62" s="14">
        <v>0.109375</v>
      </c>
      <c r="H62" s="14">
        <v>6.4516129032258063E-2</v>
      </c>
      <c r="I62" s="14">
        <v>5.9322033898305086E-2</v>
      </c>
      <c r="J62" s="14">
        <v>7.6923076923077066E-2</v>
      </c>
      <c r="K62" s="14">
        <v>0.1796875</v>
      </c>
      <c r="L62" s="14">
        <v>-8.4112149532710387E-2</v>
      </c>
      <c r="M62" s="14">
        <v>3.9603960396039604E-2</v>
      </c>
      <c r="N62" s="14">
        <v>3.6634103019538192E-2</v>
      </c>
      <c r="O62" s="14">
        <v>0.10812883435582822</v>
      </c>
      <c r="P62" s="14">
        <v>6.5620542082738945E-2</v>
      </c>
      <c r="Q62" s="14">
        <v>1.719901719901706E-2</v>
      </c>
      <c r="R62" s="14">
        <v>3.4951456310679613E-2</v>
      </c>
      <c r="S62" s="14">
        <v>7.3099415204678359E-4</v>
      </c>
      <c r="T62" s="14">
        <v>9.6852300242130748E-2</v>
      </c>
      <c r="U62" s="14">
        <v>5.3231939163498096E-2</v>
      </c>
      <c r="V62" s="14">
        <v>0.11048158640226628</v>
      </c>
      <c r="W62" s="14">
        <v>-1.7152497891086273E-2</v>
      </c>
      <c r="X62" s="14">
        <v>6.5594059405940597E-2</v>
      </c>
      <c r="Y62" s="14">
        <v>0.12608695652173912</v>
      </c>
      <c r="Z62" s="14">
        <v>0.11363636363636363</v>
      </c>
      <c r="AA62" s="14">
        <v>5.0675675675675678E-2</v>
      </c>
      <c r="AB62" s="14">
        <v>3.3574879227053142E-2</v>
      </c>
      <c r="AC62" s="14">
        <v>-2.681992337164751E-2</v>
      </c>
      <c r="AD62" s="14">
        <v>0.11764705882352941</v>
      </c>
      <c r="AE62" s="14">
        <v>-6.7571834543732237E-2</v>
      </c>
      <c r="AF62" s="14"/>
    </row>
  </sheetData>
  <mergeCells count="2">
    <mergeCell ref="B1:AE1"/>
    <mergeCell ref="AG44:AH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0F3-0CEB-4649-B15A-4294C4AA8C70}">
  <dimension ref="A1:AG77"/>
  <sheetViews>
    <sheetView topLeftCell="A25" workbookViewId="0">
      <selection activeCell="H63" sqref="H63"/>
    </sheetView>
  </sheetViews>
  <sheetFormatPr defaultColWidth="8.85546875" defaultRowHeight="15" x14ac:dyDescent="0.25"/>
  <cols>
    <col min="1" max="1" width="14.42578125" bestFit="1" customWidth="1"/>
    <col min="2" max="2" width="12.28515625" customWidth="1"/>
    <col min="3" max="3" width="9.42578125" bestFit="1" customWidth="1"/>
    <col min="4" max="13" width="8.85546875" bestFit="1" customWidth="1"/>
    <col min="14" max="14" width="9.85546875" bestFit="1" customWidth="1"/>
    <col min="15" max="15" width="8.85546875" bestFit="1" customWidth="1"/>
    <col min="16" max="17" width="9.85546875" bestFit="1" customWidth="1"/>
    <col min="18" max="19" width="8.85546875" bestFit="1" customWidth="1"/>
    <col min="20" max="21" width="9.85546875" bestFit="1" customWidth="1"/>
    <col min="22" max="22" width="8.85546875" bestFit="1" customWidth="1"/>
    <col min="23" max="23" width="9.85546875" bestFit="1" customWidth="1"/>
    <col min="24" max="24" width="8.85546875" bestFit="1" customWidth="1"/>
    <col min="25" max="25" width="9.85546875" bestFit="1" customWidth="1"/>
    <col min="26" max="27" width="8.85546875" bestFit="1" customWidth="1"/>
    <col min="28" max="28" width="9.85546875" bestFit="1" customWidth="1"/>
    <col min="29" max="30" width="8.85546875" bestFit="1" customWidth="1"/>
  </cols>
  <sheetData>
    <row r="1" spans="1:33" x14ac:dyDescent="0.25">
      <c r="B1" s="30" t="s">
        <v>5</v>
      </c>
      <c r="C1" s="30" t="s">
        <v>6</v>
      </c>
      <c r="D1" s="30" t="s">
        <v>7</v>
      </c>
      <c r="E1" s="30" t="s">
        <v>8</v>
      </c>
      <c r="F1" s="30" t="s">
        <v>9</v>
      </c>
      <c r="G1" s="30" t="s">
        <v>10</v>
      </c>
      <c r="H1" s="30" t="s">
        <v>11</v>
      </c>
      <c r="I1" s="30" t="s">
        <v>12</v>
      </c>
      <c r="J1" s="30" t="s">
        <v>13</v>
      </c>
      <c r="K1" s="30" t="s">
        <v>14</v>
      </c>
      <c r="L1" s="30" t="s">
        <v>15</v>
      </c>
      <c r="M1" s="30" t="s">
        <v>16</v>
      </c>
      <c r="N1" s="30" t="s">
        <v>17</v>
      </c>
      <c r="O1" s="30" t="s">
        <v>18</v>
      </c>
      <c r="P1" s="30" t="s">
        <v>19</v>
      </c>
      <c r="Q1" s="30" t="s">
        <v>20</v>
      </c>
      <c r="R1" s="30" t="s">
        <v>21</v>
      </c>
      <c r="S1" s="30" t="s">
        <v>22</v>
      </c>
      <c r="T1" s="30" t="s">
        <v>23</v>
      </c>
      <c r="U1" s="30" t="s">
        <v>24</v>
      </c>
      <c r="V1" s="30" t="s">
        <v>25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/>
    </row>
    <row r="2" spans="1:33" x14ac:dyDescent="0.25">
      <c r="A2" s="30" t="s">
        <v>133</v>
      </c>
      <c r="B2">
        <v>6.9133857066121214E-3</v>
      </c>
      <c r="C2">
        <v>-3.0555555315707464E-3</v>
      </c>
      <c r="D2">
        <v>2.8343603486271681E-3</v>
      </c>
      <c r="E2">
        <v>-2.2739680668510728E-3</v>
      </c>
      <c r="F2">
        <v>-9.7129579695003649E-3</v>
      </c>
      <c r="G2">
        <v>-1.8974404454918211E-2</v>
      </c>
      <c r="H2">
        <v>-7.5728707511628244E-3</v>
      </c>
      <c r="I2">
        <v>3.4540905718671963E-3</v>
      </c>
      <c r="J2">
        <v>-3.2130121353999286E-3</v>
      </c>
      <c r="K2">
        <v>-8.2900574816989429E-3</v>
      </c>
      <c r="L2">
        <v>-6.5529561372778124E-4</v>
      </c>
      <c r="M2">
        <v>-5.0940245189254581E-3</v>
      </c>
      <c r="N2">
        <v>1.4346626511145099E-3</v>
      </c>
      <c r="O2">
        <v>1.1954709867188678E-2</v>
      </c>
      <c r="P2">
        <v>3.6781958070046046E-3</v>
      </c>
      <c r="Q2">
        <v>2.0674251448697119E-2</v>
      </c>
      <c r="R2">
        <v>1.7853961324563614E-2</v>
      </c>
      <c r="S2">
        <v>9.5050890746889195E-3</v>
      </c>
      <c r="T2">
        <v>1.1637349156291925E-3</v>
      </c>
      <c r="U2">
        <v>-6.4298660041772404E-3</v>
      </c>
      <c r="V2">
        <v>3.7769228694904044E-3</v>
      </c>
      <c r="W2">
        <v>2.290200504571337E-3</v>
      </c>
      <c r="X2">
        <v>2.6237504650920454E-3</v>
      </c>
      <c r="Y2">
        <v>-6.0963953189914618E-3</v>
      </c>
      <c r="Z2">
        <v>1.0798687904903542E-2</v>
      </c>
      <c r="AA2">
        <v>-1.7898346979057455E-3</v>
      </c>
      <c r="AB2">
        <v>1.1170405500948105E-2</v>
      </c>
      <c r="AC2">
        <v>1.1948476697053641E-4</v>
      </c>
      <c r="AD2">
        <v>-5.9952593353263259E-3</v>
      </c>
      <c r="AE2">
        <v>3.7362052368763413E-3</v>
      </c>
    </row>
    <row r="3" spans="1:33" x14ac:dyDescent="0.25">
      <c r="A3" s="30" t="s">
        <v>134</v>
      </c>
      <c r="B3">
        <v>3.6128935771663887E-3</v>
      </c>
      <c r="C3">
        <v>2.5084774796615117E-3</v>
      </c>
      <c r="D3">
        <v>3.4973536596698777E-3</v>
      </c>
      <c r="E3">
        <v>4.321879480872824E-3</v>
      </c>
      <c r="F3">
        <v>4.2534698410318216E-3</v>
      </c>
      <c r="G3">
        <v>4.0617897837333782E-3</v>
      </c>
      <c r="H3">
        <v>4.7970957154597205E-3</v>
      </c>
      <c r="I3">
        <v>3.1911833427570244E-3</v>
      </c>
      <c r="J3">
        <v>3.9237538403097396E-3</v>
      </c>
      <c r="K3">
        <v>4.9291707009166599E-3</v>
      </c>
      <c r="L3">
        <v>2.6259624669017862E-3</v>
      </c>
      <c r="M3">
        <v>5.4884570443138742E-3</v>
      </c>
      <c r="N3">
        <v>7.6552640955741573E-3</v>
      </c>
      <c r="O3">
        <v>7.1237485234173035E-3</v>
      </c>
      <c r="P3">
        <v>3.0838454442970579E-3</v>
      </c>
      <c r="Q3">
        <v>2.5409833729006337E-3</v>
      </c>
      <c r="R3">
        <v>4.8006250267814401E-3</v>
      </c>
      <c r="S3">
        <v>5.939714261164626E-3</v>
      </c>
      <c r="T3">
        <v>5.9461870331139624E-3</v>
      </c>
      <c r="U3">
        <v>5.4636720712833544E-3</v>
      </c>
      <c r="V3">
        <v>3.6349764405410523E-3</v>
      </c>
      <c r="W3">
        <v>3.123478436573139E-3</v>
      </c>
      <c r="X3">
        <v>2.4155626362661587E-3</v>
      </c>
      <c r="Y3">
        <v>8.3372788494809578E-3</v>
      </c>
      <c r="Z3">
        <v>6.9144371673183777E-3</v>
      </c>
      <c r="AA3">
        <v>6.3208134416119751E-3</v>
      </c>
      <c r="AB3">
        <v>2.6937926567806646E-3</v>
      </c>
      <c r="AC3">
        <v>3.0899665690138573E-3</v>
      </c>
      <c r="AD3">
        <v>4.1040481031870283E-3</v>
      </c>
      <c r="AE3">
        <v>4.1923370531699623E-3</v>
      </c>
    </row>
    <row r="4" spans="1:33" x14ac:dyDescent="0.25">
      <c r="A4" s="30" t="s">
        <v>76</v>
      </c>
      <c r="B4">
        <v>6.010735044207479E-2</v>
      </c>
      <c r="C4">
        <v>5.0084703050547394E-2</v>
      </c>
      <c r="D4">
        <v>5.9138427943849485E-2</v>
      </c>
      <c r="E4">
        <v>6.5741003041274199E-2</v>
      </c>
      <c r="F4">
        <v>6.521863108830038E-2</v>
      </c>
      <c r="G4">
        <v>6.3732172281614402E-2</v>
      </c>
      <c r="H4">
        <v>6.9261069263040695E-2</v>
      </c>
      <c r="I4">
        <v>5.6490559766716991E-2</v>
      </c>
      <c r="J4">
        <v>6.2639874204134055E-2</v>
      </c>
      <c r="K4">
        <v>7.0208052963436185E-2</v>
      </c>
      <c r="L4">
        <v>5.1244145684183146E-2</v>
      </c>
      <c r="M4">
        <v>7.408412140475093E-2</v>
      </c>
      <c r="N4">
        <v>8.7494366079046246E-2</v>
      </c>
      <c r="O4">
        <v>8.4402301647628686E-2</v>
      </c>
      <c r="P4">
        <v>5.5532381943304558E-2</v>
      </c>
      <c r="Q4">
        <v>5.0408167720128787E-2</v>
      </c>
      <c r="R4">
        <v>6.9286542898180745E-2</v>
      </c>
      <c r="S4">
        <v>7.7069541721516852E-2</v>
      </c>
      <c r="T4">
        <v>7.7111523348420252E-2</v>
      </c>
      <c r="U4">
        <v>7.3916656250694629E-2</v>
      </c>
      <c r="V4">
        <v>6.0290765798263438E-2</v>
      </c>
      <c r="W4">
        <v>5.5888088503482911E-2</v>
      </c>
      <c r="X4">
        <v>4.9148373688924427E-2</v>
      </c>
      <c r="Y4">
        <v>9.1308700842148427E-2</v>
      </c>
      <c r="Z4">
        <v>8.315309475490601E-2</v>
      </c>
      <c r="AA4">
        <v>7.9503543578962416E-2</v>
      </c>
      <c r="AB4">
        <v>5.1901759669404898E-2</v>
      </c>
      <c r="AC4">
        <v>5.5587467733418633E-2</v>
      </c>
      <c r="AD4">
        <v>6.4062844950774925E-2</v>
      </c>
      <c r="AE4">
        <v>6.4748259074433517E-2</v>
      </c>
    </row>
    <row r="6" spans="1:33" x14ac:dyDescent="0.25">
      <c r="A6" s="140" t="s">
        <v>135</v>
      </c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97"/>
    </row>
    <row r="7" spans="1:33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G7" t="s">
        <v>137</v>
      </c>
    </row>
    <row r="8" spans="1:33" x14ac:dyDescent="0.25">
      <c r="A8">
        <v>1</v>
      </c>
      <c r="B8">
        <v>3.6128935771663905E-3</v>
      </c>
      <c r="C8">
        <v>2.9655491122640741E-4</v>
      </c>
      <c r="D8">
        <v>9.0123432276139335E-4</v>
      </c>
      <c r="E8">
        <v>1.5889020923388572E-3</v>
      </c>
      <c r="F8">
        <v>5.1884025907836912E-4</v>
      </c>
      <c r="G8">
        <v>7.0726434143437902E-4</v>
      </c>
      <c r="H8">
        <v>-3.8946327244852554E-4</v>
      </c>
      <c r="I8">
        <v>4.0766381986157392E-4</v>
      </c>
      <c r="J8">
        <v>-3.8555595697796708E-4</v>
      </c>
      <c r="K8">
        <v>3.1042624852825677E-4</v>
      </c>
      <c r="L8">
        <v>1.2780480988814332E-3</v>
      </c>
      <c r="M8">
        <v>1.4139363885404515E-4</v>
      </c>
      <c r="N8">
        <v>9.3693937409594424E-4</v>
      </c>
      <c r="O8">
        <v>-4.8678932711013765E-4</v>
      </c>
      <c r="P8">
        <v>4.7528533740296759E-4</v>
      </c>
      <c r="Q8">
        <v>4.5642396750072235E-4</v>
      </c>
      <c r="R8">
        <v>1.3508130363309022E-4</v>
      </c>
      <c r="S8">
        <v>-3.2856535191267414E-4</v>
      </c>
      <c r="T8">
        <v>2.8333110641745693E-4</v>
      </c>
      <c r="U8">
        <v>-3.7419530861730252E-4</v>
      </c>
      <c r="V8">
        <v>-2.4075208995590584E-5</v>
      </c>
      <c r="W8">
        <v>4.3624027376249375E-4</v>
      </c>
      <c r="X8">
        <v>2.0200514675973173E-4</v>
      </c>
      <c r="Y8">
        <v>-4.2955622205191266E-4</v>
      </c>
      <c r="Z8">
        <v>-1.6503129784372497E-4</v>
      </c>
      <c r="AA8">
        <v>-6.0670139000463337E-4</v>
      </c>
      <c r="AB8">
        <v>1.3939655048051146E-3</v>
      </c>
      <c r="AC8">
        <v>9.1700130650632691E-4</v>
      </c>
      <c r="AD8">
        <v>1.3995045337834239E-3</v>
      </c>
      <c r="AE8">
        <v>8.1628008591555664E-4</v>
      </c>
      <c r="AG8">
        <f t="shared" ref="AG8:AG37" si="0">1/30</f>
        <v>3.3333333333333333E-2</v>
      </c>
    </row>
    <row r="9" spans="1:33" x14ac:dyDescent="0.25">
      <c r="A9">
        <v>2</v>
      </c>
      <c r="B9">
        <v>2.9655491122640741E-4</v>
      </c>
      <c r="C9">
        <v>2.5084774796615122E-3</v>
      </c>
      <c r="D9">
        <v>1.2975938940026077E-3</v>
      </c>
      <c r="E9">
        <v>6.4404115181767186E-4</v>
      </c>
      <c r="F9">
        <v>7.2550724607122797E-4</v>
      </c>
      <c r="G9">
        <v>4.634350231659828E-4</v>
      </c>
      <c r="H9">
        <v>1.4332423665289597E-3</v>
      </c>
      <c r="I9">
        <v>2.0885923376667615E-3</v>
      </c>
      <c r="J9">
        <v>1.4890713411561173E-3</v>
      </c>
      <c r="K9">
        <v>1.2348099032842949E-3</v>
      </c>
      <c r="L9">
        <v>2.866928891244014E-4</v>
      </c>
      <c r="M9">
        <v>1.8339087440813243E-3</v>
      </c>
      <c r="N9">
        <v>1.6827129524742501E-3</v>
      </c>
      <c r="O9">
        <v>1.6469496093489521E-3</v>
      </c>
      <c r="P9">
        <v>1.9634683966993768E-3</v>
      </c>
      <c r="Q9">
        <v>3.2784194046427736E-4</v>
      </c>
      <c r="R9">
        <v>1.2702901847422027E-3</v>
      </c>
      <c r="S9">
        <v>-1.8748465309477433E-4</v>
      </c>
      <c r="T9">
        <v>-1.4074847630933193E-4</v>
      </c>
      <c r="U9">
        <v>1.1415539618233217E-3</v>
      </c>
      <c r="V9">
        <v>2.0522793945552068E-3</v>
      </c>
      <c r="W9">
        <v>1.5588693742858559E-4</v>
      </c>
      <c r="X9">
        <v>7.3952536175992485E-4</v>
      </c>
      <c r="Y9">
        <v>1.1945561877181831E-3</v>
      </c>
      <c r="Z9">
        <v>1.9438508634568236E-3</v>
      </c>
      <c r="AA9">
        <v>1.1948052445747341E-3</v>
      </c>
      <c r="AB9">
        <v>4.0351683358195973E-4</v>
      </c>
      <c r="AC9">
        <v>3.3256462610285514E-4</v>
      </c>
      <c r="AD9">
        <v>1.0116730763632487E-3</v>
      </c>
      <c r="AE9">
        <v>1.2194150757380935E-3</v>
      </c>
      <c r="AG9">
        <f t="shared" si="0"/>
        <v>3.3333333333333333E-2</v>
      </c>
    </row>
    <row r="10" spans="1:33" x14ac:dyDescent="0.25">
      <c r="A10">
        <v>3</v>
      </c>
      <c r="B10">
        <v>9.0123432276139335E-4</v>
      </c>
      <c r="C10">
        <v>1.2975938940026077E-3</v>
      </c>
      <c r="D10">
        <v>3.4973536596698794E-3</v>
      </c>
      <c r="E10">
        <v>1.6172309332709994E-3</v>
      </c>
      <c r="F10">
        <v>7.0170653707389823E-4</v>
      </c>
      <c r="G10">
        <v>8.2852136342701237E-4</v>
      </c>
      <c r="H10">
        <v>7.7629554324105553E-4</v>
      </c>
      <c r="I10">
        <v>9.8926336915974183E-4</v>
      </c>
      <c r="J10">
        <v>5.7887775949798056E-4</v>
      </c>
      <c r="K10">
        <v>1.1888514838793067E-3</v>
      </c>
      <c r="L10">
        <v>5.8910808259222513E-4</v>
      </c>
      <c r="M10">
        <v>6.04808947411923E-5</v>
      </c>
      <c r="N10">
        <v>2.0304077825457857E-3</v>
      </c>
      <c r="O10">
        <v>5.6823800238697787E-4</v>
      </c>
      <c r="P10">
        <v>1.0839840490883147E-3</v>
      </c>
      <c r="Q10">
        <v>2.1687813916123402E-4</v>
      </c>
      <c r="R10">
        <v>5.9314052125824059E-4</v>
      </c>
      <c r="S10">
        <v>4.3323460630535825E-4</v>
      </c>
      <c r="T10">
        <v>7.8752407393224548E-4</v>
      </c>
      <c r="U10">
        <v>5.2949443726163861E-4</v>
      </c>
      <c r="V10">
        <v>1.0605565139069672E-3</v>
      </c>
      <c r="W10">
        <v>9.0203073248939234E-4</v>
      </c>
      <c r="X10">
        <v>1.1125808427441914E-3</v>
      </c>
      <c r="Y10">
        <v>-2.7296565411841608E-4</v>
      </c>
      <c r="Z10">
        <v>6.1150571060879233E-4</v>
      </c>
      <c r="AA10">
        <v>1.5331619688302206E-3</v>
      </c>
      <c r="AB10">
        <v>8.3325029427626211E-4</v>
      </c>
      <c r="AC10">
        <v>5.1044194990746588E-4</v>
      </c>
      <c r="AD10">
        <v>1.0337438809478545E-3</v>
      </c>
      <c r="AE10">
        <v>6.3782416322895354E-5</v>
      </c>
      <c r="AG10">
        <f t="shared" si="0"/>
        <v>3.3333333333333333E-2</v>
      </c>
    </row>
    <row r="11" spans="1:33" x14ac:dyDescent="0.25">
      <c r="A11">
        <v>4</v>
      </c>
      <c r="B11">
        <v>1.5889020923388572E-3</v>
      </c>
      <c r="C11">
        <v>6.4404115181767186E-4</v>
      </c>
      <c r="D11">
        <v>1.6172309332709994E-3</v>
      </c>
      <c r="E11">
        <v>4.3218794808728266E-3</v>
      </c>
      <c r="F11">
        <v>6.6518495177304827E-4</v>
      </c>
      <c r="G11">
        <v>6.3306709262187899E-4</v>
      </c>
      <c r="H11">
        <v>5.1978089835537041E-4</v>
      </c>
      <c r="I11">
        <v>3.0951472596504783E-4</v>
      </c>
      <c r="J11">
        <v>9.2372858833535473E-5</v>
      </c>
      <c r="K11">
        <v>1.056809469362181E-3</v>
      </c>
      <c r="L11">
        <v>1.5981276193208021E-3</v>
      </c>
      <c r="M11">
        <v>-2.2757076022692353E-4</v>
      </c>
      <c r="N11">
        <v>7.880278565181902E-4</v>
      </c>
      <c r="O11">
        <v>2.7933836495973324E-4</v>
      </c>
      <c r="P11">
        <v>5.6436163827268415E-4</v>
      </c>
      <c r="Q11">
        <v>4.2435786008566896E-4</v>
      </c>
      <c r="R11">
        <v>7.417010778134138E-4</v>
      </c>
      <c r="S11">
        <v>1.4451963079112719E-3</v>
      </c>
      <c r="T11">
        <v>8.5236296553243293E-4</v>
      </c>
      <c r="U11">
        <v>7.0635243723728071E-4</v>
      </c>
      <c r="V11">
        <v>4.5966661237530212E-4</v>
      </c>
      <c r="W11">
        <v>1.3556817430185916E-3</v>
      </c>
      <c r="X11">
        <v>6.0079061403652467E-4</v>
      </c>
      <c r="Y11">
        <v>-2.0516203146570595E-5</v>
      </c>
      <c r="Z11">
        <v>4.5039957253853398E-4</v>
      </c>
      <c r="AA11">
        <v>1.4485239182626668E-3</v>
      </c>
      <c r="AB11">
        <v>1.7746290823143853E-3</v>
      </c>
      <c r="AC11">
        <v>1.2234108815438148E-3</v>
      </c>
      <c r="AD11">
        <v>1.3966695249292959E-3</v>
      </c>
      <c r="AE11">
        <v>1.9176971066691448E-4</v>
      </c>
      <c r="AG11">
        <f t="shared" si="0"/>
        <v>3.3333333333333333E-2</v>
      </c>
    </row>
    <row r="12" spans="1:33" x14ac:dyDescent="0.25">
      <c r="A12">
        <v>5</v>
      </c>
      <c r="B12">
        <v>5.1884025907836912E-4</v>
      </c>
      <c r="C12">
        <v>7.2550724607122797E-4</v>
      </c>
      <c r="D12">
        <v>7.0170653707389823E-4</v>
      </c>
      <c r="E12">
        <v>6.6518495177304827E-4</v>
      </c>
      <c r="F12">
        <v>4.2534698410318207E-3</v>
      </c>
      <c r="G12">
        <v>2.8755929408194738E-4</v>
      </c>
      <c r="H12">
        <v>7.3349028571746331E-4</v>
      </c>
      <c r="I12">
        <v>1.1324632068917099E-3</v>
      </c>
      <c r="J12">
        <v>6.578720653162073E-4</v>
      </c>
      <c r="K12">
        <v>2.0160970211901483E-3</v>
      </c>
      <c r="L12">
        <v>6.4621596386310891E-4</v>
      </c>
      <c r="M12">
        <v>2.5197876583074949E-4</v>
      </c>
      <c r="N12">
        <v>1.4274640498542822E-3</v>
      </c>
      <c r="O12">
        <v>2.3369911580657668E-4</v>
      </c>
      <c r="P12">
        <v>1.0522834762171612E-3</v>
      </c>
      <c r="Q12">
        <v>2.6837523175641967E-4</v>
      </c>
      <c r="R12">
        <v>6.4922703005179205E-4</v>
      </c>
      <c r="S12">
        <v>-8.941430343008967E-5</v>
      </c>
      <c r="T12">
        <v>2.2939208455525378E-4</v>
      </c>
      <c r="U12">
        <v>1.2343939825540931E-3</v>
      </c>
      <c r="V12">
        <v>1.0319976782917034E-3</v>
      </c>
      <c r="W12">
        <v>4.489671225695451E-4</v>
      </c>
      <c r="X12">
        <v>-4.2124648270865106E-4</v>
      </c>
      <c r="Y12">
        <v>1.5973277876528942E-4</v>
      </c>
      <c r="Z12">
        <v>5.2307807866464734E-4</v>
      </c>
      <c r="AA12">
        <v>9.1507501376124464E-4</v>
      </c>
      <c r="AB12">
        <v>9.6957049977673573E-4</v>
      </c>
      <c r="AC12">
        <v>6.4798746386330978E-4</v>
      </c>
      <c r="AD12">
        <v>2.2099504441814278E-3</v>
      </c>
      <c r="AE12">
        <v>5.1070870152474077E-4</v>
      </c>
      <c r="AG12">
        <f t="shared" si="0"/>
        <v>3.3333333333333333E-2</v>
      </c>
    </row>
    <row r="13" spans="1:33" x14ac:dyDescent="0.25">
      <c r="A13">
        <v>6</v>
      </c>
      <c r="B13">
        <v>7.0726434143437902E-4</v>
      </c>
      <c r="C13">
        <v>4.634350231659828E-4</v>
      </c>
      <c r="D13">
        <v>8.2852136342701237E-4</v>
      </c>
      <c r="E13">
        <v>6.3306709262187899E-4</v>
      </c>
      <c r="F13">
        <v>2.8755929408194738E-4</v>
      </c>
      <c r="G13">
        <v>4.0617897837333782E-3</v>
      </c>
      <c r="H13">
        <v>-1.2376538692161182E-4</v>
      </c>
      <c r="I13">
        <v>7.8687165782710517E-5</v>
      </c>
      <c r="J13">
        <v>-2.3544619057641212E-4</v>
      </c>
      <c r="K13">
        <v>5.884594248990034E-4</v>
      </c>
      <c r="L13">
        <v>8.9313354504992495E-4</v>
      </c>
      <c r="M13">
        <v>-2.7299570743936436E-4</v>
      </c>
      <c r="N13">
        <v>-3.9990080875161501E-4</v>
      </c>
      <c r="O13">
        <v>3.3585942228903066E-5</v>
      </c>
      <c r="P13">
        <v>4.0422333065848041E-4</v>
      </c>
      <c r="Q13">
        <v>6.4463271979119617E-4</v>
      </c>
      <c r="R13">
        <v>-5.6693017699154121E-4</v>
      </c>
      <c r="S13">
        <v>1.2466237493813002E-3</v>
      </c>
      <c r="T13">
        <v>1.3487013755901893E-3</v>
      </c>
      <c r="U13">
        <v>1.035744132265697E-3</v>
      </c>
      <c r="V13">
        <v>4.5620301730489153E-7</v>
      </c>
      <c r="W13">
        <v>9.7688673631489051E-4</v>
      </c>
      <c r="X13">
        <v>5.171952432373875E-4</v>
      </c>
      <c r="Y13">
        <v>7.829770684427826E-4</v>
      </c>
      <c r="Z13">
        <v>-2.9367513888392739E-4</v>
      </c>
      <c r="AA13">
        <v>1.7997141678811884E-4</v>
      </c>
      <c r="AB13">
        <v>5.9685323733501389E-4</v>
      </c>
      <c r="AC13">
        <v>6.4509319543336623E-4</v>
      </c>
      <c r="AD13">
        <v>6.5664048295089163E-4</v>
      </c>
      <c r="AE13">
        <v>7.2907546255803461E-5</v>
      </c>
      <c r="AG13">
        <f t="shared" si="0"/>
        <v>3.3333333333333333E-2</v>
      </c>
    </row>
    <row r="14" spans="1:33" x14ac:dyDescent="0.25">
      <c r="A14">
        <v>7</v>
      </c>
      <c r="B14">
        <v>-3.8946327244852554E-4</v>
      </c>
      <c r="C14">
        <v>1.4332423665289597E-3</v>
      </c>
      <c r="D14">
        <v>7.7629554324105553E-4</v>
      </c>
      <c r="E14">
        <v>5.1978089835537041E-4</v>
      </c>
      <c r="F14">
        <v>7.3349028571746331E-4</v>
      </c>
      <c r="G14">
        <v>-1.2376538692161182E-4</v>
      </c>
      <c r="H14">
        <v>4.7970957154597205E-3</v>
      </c>
      <c r="I14">
        <v>1.583739780262507E-3</v>
      </c>
      <c r="J14">
        <v>1.9609101739058955E-3</v>
      </c>
      <c r="K14">
        <v>2.2609236511445903E-3</v>
      </c>
      <c r="L14">
        <v>2.1515617431554094E-4</v>
      </c>
      <c r="M14">
        <v>1.3734183324967486E-3</v>
      </c>
      <c r="N14">
        <v>1.2375610884114532E-3</v>
      </c>
      <c r="O14">
        <v>2.2696338774730934E-3</v>
      </c>
      <c r="P14">
        <v>1.4919478082207939E-3</v>
      </c>
      <c r="Q14">
        <v>8.3775390847357458E-4</v>
      </c>
      <c r="R14">
        <v>1.1024362799292977E-3</v>
      </c>
      <c r="S14">
        <v>-3.2121579694043391E-4</v>
      </c>
      <c r="T14">
        <v>1.9106190931812258E-4</v>
      </c>
      <c r="U14">
        <v>1.4201785287626374E-3</v>
      </c>
      <c r="V14">
        <v>2.1608518434779378E-3</v>
      </c>
      <c r="W14">
        <v>-2.2781207818657037E-4</v>
      </c>
      <c r="X14">
        <v>1.2614390287940625E-3</v>
      </c>
      <c r="Y14">
        <v>1.162016838279295E-3</v>
      </c>
      <c r="Z14">
        <v>2.1770200205377525E-3</v>
      </c>
      <c r="AA14">
        <v>1.8895710516790899E-3</v>
      </c>
      <c r="AB14">
        <v>-2.2751801978461523E-4</v>
      </c>
      <c r="AC14">
        <v>-1.0142690031819741E-4</v>
      </c>
      <c r="AD14">
        <v>8.5008451473238397E-4</v>
      </c>
      <c r="AE14">
        <v>4.8333172420839387E-4</v>
      </c>
      <c r="AG14">
        <f t="shared" si="0"/>
        <v>3.3333333333333333E-2</v>
      </c>
    </row>
    <row r="15" spans="1:33" x14ac:dyDescent="0.25">
      <c r="A15">
        <v>8</v>
      </c>
      <c r="B15">
        <v>4.0766381986157392E-4</v>
      </c>
      <c r="C15">
        <v>2.0885923376667615E-3</v>
      </c>
      <c r="D15">
        <v>9.8926336915974183E-4</v>
      </c>
      <c r="E15">
        <v>3.0951472596504783E-4</v>
      </c>
      <c r="F15">
        <v>1.1324632068917099E-3</v>
      </c>
      <c r="G15">
        <v>7.8687165782710517E-5</v>
      </c>
      <c r="H15">
        <v>1.583739780262507E-3</v>
      </c>
      <c r="I15">
        <v>3.1911833427570226E-3</v>
      </c>
      <c r="J15">
        <v>1.9261980458478995E-3</v>
      </c>
      <c r="K15">
        <v>1.6428003060319379E-3</v>
      </c>
      <c r="L15">
        <v>2.8525841962535931E-5</v>
      </c>
      <c r="M15">
        <v>2.6169856717984715E-3</v>
      </c>
      <c r="N15">
        <v>1.8882294141289442E-3</v>
      </c>
      <c r="O15">
        <v>2.5261659448331023E-3</v>
      </c>
      <c r="P15">
        <v>2.4826696605258812E-3</v>
      </c>
      <c r="Q15">
        <v>5.3178327404471756E-4</v>
      </c>
      <c r="R15">
        <v>1.9385697849069396E-3</v>
      </c>
      <c r="S15">
        <v>1.0703270570799207E-4</v>
      </c>
      <c r="T15">
        <v>-1.6530899061180368E-4</v>
      </c>
      <c r="U15">
        <v>6.7502652260942276E-4</v>
      </c>
      <c r="V15">
        <v>2.1925594009173429E-3</v>
      </c>
      <c r="W15">
        <v>-3.3128963617121783E-4</v>
      </c>
      <c r="X15">
        <v>5.0046162631150798E-4</v>
      </c>
      <c r="Y15">
        <v>4.8179981355828203E-4</v>
      </c>
      <c r="Z15">
        <v>2.9780353602957593E-3</v>
      </c>
      <c r="AA15">
        <v>7.9637886192788219E-4</v>
      </c>
      <c r="AB15">
        <v>1.033791326745753E-5</v>
      </c>
      <c r="AC15">
        <v>4.7118075164711496E-4</v>
      </c>
      <c r="AD15">
        <v>7.6198262501329624E-4</v>
      </c>
      <c r="AE15">
        <v>1.5240474095095835E-3</v>
      </c>
      <c r="AG15">
        <f t="shared" si="0"/>
        <v>3.3333333333333333E-2</v>
      </c>
    </row>
    <row r="16" spans="1:33" x14ac:dyDescent="0.25">
      <c r="A16">
        <v>9</v>
      </c>
      <c r="B16">
        <v>-3.8555595697796708E-4</v>
      </c>
      <c r="C16">
        <v>1.4890713411561173E-3</v>
      </c>
      <c r="D16">
        <v>5.7887775949798056E-4</v>
      </c>
      <c r="E16">
        <v>9.2372858833535473E-5</v>
      </c>
      <c r="F16">
        <v>6.578720653162073E-4</v>
      </c>
      <c r="G16">
        <v>-2.3544619057641212E-4</v>
      </c>
      <c r="H16">
        <v>1.9609101739058955E-3</v>
      </c>
      <c r="I16">
        <v>1.9261980458478995E-3</v>
      </c>
      <c r="J16">
        <v>3.9237538403097422E-3</v>
      </c>
      <c r="K16">
        <v>2.5319559769355128E-3</v>
      </c>
      <c r="L16">
        <v>-4.2543141185937232E-5</v>
      </c>
      <c r="M16">
        <v>3.2100592826674618E-3</v>
      </c>
      <c r="N16">
        <v>2.2884258418950586E-3</v>
      </c>
      <c r="O16">
        <v>3.4230074291585308E-3</v>
      </c>
      <c r="P16">
        <v>1.3970799136523689E-3</v>
      </c>
      <c r="Q16">
        <v>3.7089646925179173E-4</v>
      </c>
      <c r="R16">
        <v>1.4035548767662991E-3</v>
      </c>
      <c r="S16">
        <v>-1.579582255664082E-4</v>
      </c>
      <c r="T16">
        <v>5.7825288566270519E-4</v>
      </c>
      <c r="U16">
        <v>1.1068903026298146E-3</v>
      </c>
      <c r="V16">
        <v>2.2062349584747996E-3</v>
      </c>
      <c r="W16">
        <v>-5.2672319670306496E-4</v>
      </c>
      <c r="X16">
        <v>4.9871462784019458E-4</v>
      </c>
      <c r="Y16">
        <v>6.4023881093339043E-4</v>
      </c>
      <c r="Z16">
        <v>3.2469806790451309E-3</v>
      </c>
      <c r="AA16">
        <v>4.0260830043690289E-4</v>
      </c>
      <c r="AB16">
        <v>-5.4374757440514457E-4</v>
      </c>
      <c r="AC16">
        <v>-1.0781975053790486E-4</v>
      </c>
      <c r="AD16">
        <v>8.0087533584560615E-4</v>
      </c>
      <c r="AE16">
        <v>1.3899952446795485E-3</v>
      </c>
      <c r="AG16">
        <f t="shared" si="0"/>
        <v>3.3333333333333333E-2</v>
      </c>
    </row>
    <row r="17" spans="1:33" x14ac:dyDescent="0.25">
      <c r="A17">
        <v>10</v>
      </c>
      <c r="B17">
        <v>3.1042624852825677E-4</v>
      </c>
      <c r="C17">
        <v>1.2348099032842949E-3</v>
      </c>
      <c r="D17">
        <v>1.1888514838793067E-3</v>
      </c>
      <c r="E17">
        <v>1.056809469362181E-3</v>
      </c>
      <c r="F17">
        <v>2.0160970211901483E-3</v>
      </c>
      <c r="G17">
        <v>5.884594248990034E-4</v>
      </c>
      <c r="H17">
        <v>2.2609236511445903E-3</v>
      </c>
      <c r="I17">
        <v>1.6428003060319379E-3</v>
      </c>
      <c r="J17">
        <v>2.5319559769355128E-3</v>
      </c>
      <c r="K17">
        <v>4.9291707009166607E-3</v>
      </c>
      <c r="L17">
        <v>7.6793285025705978E-4</v>
      </c>
      <c r="M17">
        <v>2.2050373438192469E-3</v>
      </c>
      <c r="N17">
        <v>3.3231732014384328E-3</v>
      </c>
      <c r="O17">
        <v>2.6484872758783468E-3</v>
      </c>
      <c r="P17">
        <v>1.5743277642392551E-3</v>
      </c>
      <c r="Q17">
        <v>4.5951579375589686E-4</v>
      </c>
      <c r="R17">
        <v>1.2194635120844149E-3</v>
      </c>
      <c r="S17">
        <v>4.2824064951423675E-4</v>
      </c>
      <c r="T17">
        <v>7.8355361606761292E-4</v>
      </c>
      <c r="U17">
        <v>2.4452902940809962E-3</v>
      </c>
      <c r="V17">
        <v>1.9364582534075931E-3</v>
      </c>
      <c r="W17">
        <v>2.3608463697123404E-4</v>
      </c>
      <c r="X17">
        <v>8.2252537567218656E-4</v>
      </c>
      <c r="Y17">
        <v>8.6658530144731883E-4</v>
      </c>
      <c r="Z17">
        <v>2.5640528351157741E-3</v>
      </c>
      <c r="AA17">
        <v>1.7522364957554852E-3</v>
      </c>
      <c r="AB17">
        <v>1.0089805930574306E-4</v>
      </c>
      <c r="AC17">
        <v>9.8579841498433484E-4</v>
      </c>
      <c r="AD17">
        <v>1.447889688155305E-3</v>
      </c>
      <c r="AE17">
        <v>1.5569136130385772E-3</v>
      </c>
      <c r="AG17">
        <f t="shared" si="0"/>
        <v>3.3333333333333333E-2</v>
      </c>
    </row>
    <row r="18" spans="1:33" x14ac:dyDescent="0.25">
      <c r="A18">
        <v>11</v>
      </c>
      <c r="B18">
        <v>1.2780480988814332E-3</v>
      </c>
      <c r="C18">
        <v>2.866928891244014E-4</v>
      </c>
      <c r="D18">
        <v>5.8910808259222513E-4</v>
      </c>
      <c r="E18">
        <v>1.5981276193208021E-3</v>
      </c>
      <c r="F18">
        <v>6.4621596386310891E-4</v>
      </c>
      <c r="G18">
        <v>8.9313354504992495E-4</v>
      </c>
      <c r="H18">
        <v>2.1515617431554094E-4</v>
      </c>
      <c r="I18">
        <v>2.8525841962535931E-5</v>
      </c>
      <c r="J18">
        <v>-4.2543141185937232E-5</v>
      </c>
      <c r="K18">
        <v>7.6793285025705978E-4</v>
      </c>
      <c r="L18">
        <v>2.6259624669017875E-3</v>
      </c>
      <c r="M18">
        <v>-2.7620767026560966E-4</v>
      </c>
      <c r="N18">
        <v>5.0626414013801911E-4</v>
      </c>
      <c r="O18">
        <v>4.1104792952642756E-4</v>
      </c>
      <c r="P18">
        <v>-1.5332340186498286E-5</v>
      </c>
      <c r="Q18">
        <v>6.9817065859676623E-4</v>
      </c>
      <c r="R18">
        <v>4.2672457823013312E-4</v>
      </c>
      <c r="S18">
        <v>-1.4578182951661286E-4</v>
      </c>
      <c r="T18">
        <v>4.2561567572340709E-4</v>
      </c>
      <c r="U18">
        <v>3.7862907404313974E-4</v>
      </c>
      <c r="V18">
        <v>3.9410590678508422E-6</v>
      </c>
      <c r="W18">
        <v>4.614458504001476E-4</v>
      </c>
      <c r="X18">
        <v>1.2320980425688924E-4</v>
      </c>
      <c r="Y18">
        <v>-8.4187051586565303E-4</v>
      </c>
      <c r="Z18">
        <v>3.0407635716412311E-4</v>
      </c>
      <c r="AA18">
        <v>4.9344831900125343E-4</v>
      </c>
      <c r="AB18">
        <v>1.4992203511693131E-3</v>
      </c>
      <c r="AC18">
        <v>2.1719302810353784E-3</v>
      </c>
      <c r="AD18">
        <v>1.476819641828702E-3</v>
      </c>
      <c r="AE18">
        <v>1.8532353882394696E-4</v>
      </c>
      <c r="AG18">
        <f t="shared" si="0"/>
        <v>3.3333333333333333E-2</v>
      </c>
    </row>
    <row r="19" spans="1:33" x14ac:dyDescent="0.25">
      <c r="A19">
        <v>12</v>
      </c>
      <c r="B19">
        <v>1.4139363885404515E-4</v>
      </c>
      <c r="C19">
        <v>1.8339087440813243E-3</v>
      </c>
      <c r="D19">
        <v>6.04808947411923E-5</v>
      </c>
      <c r="E19">
        <v>-2.2757076022692353E-4</v>
      </c>
      <c r="F19">
        <v>2.5197876583074949E-4</v>
      </c>
      <c r="G19">
        <v>-2.7299570743936436E-4</v>
      </c>
      <c r="H19">
        <v>1.3734183324967486E-3</v>
      </c>
      <c r="I19">
        <v>2.6169856717984715E-3</v>
      </c>
      <c r="J19">
        <v>3.2100592826674618E-3</v>
      </c>
      <c r="K19">
        <v>2.2050373438192469E-3</v>
      </c>
      <c r="L19">
        <v>-2.7620767026560966E-4</v>
      </c>
      <c r="M19">
        <v>5.4884570443138768E-3</v>
      </c>
      <c r="N19">
        <v>2.5341909985726017E-3</v>
      </c>
      <c r="O19">
        <v>3.8715366832661599E-3</v>
      </c>
      <c r="P19">
        <v>2.1292011762188146E-3</v>
      </c>
      <c r="Q19">
        <v>4.8843979735674564E-4</v>
      </c>
      <c r="R19">
        <v>1.4053335877904701E-3</v>
      </c>
      <c r="S19">
        <v>1.2343286532745488E-4</v>
      </c>
      <c r="T19">
        <v>-2.5069648504434091E-4</v>
      </c>
      <c r="U19">
        <v>1.31939096496937E-3</v>
      </c>
      <c r="V19">
        <v>2.4972367187221559E-3</v>
      </c>
      <c r="W19">
        <v>-6.364591780208457E-4</v>
      </c>
      <c r="X19">
        <v>2.4859804592397046E-4</v>
      </c>
      <c r="Y19">
        <v>1.0448882456031907E-3</v>
      </c>
      <c r="Z19">
        <v>4.2093383033953193E-3</v>
      </c>
      <c r="AA19">
        <v>-6.8631844435734801E-4</v>
      </c>
      <c r="AB19">
        <v>-1.1313088694438389E-3</v>
      </c>
      <c r="AC19">
        <v>-3.0069978959689045E-4</v>
      </c>
      <c r="AD19">
        <v>3.9114870971465718E-4</v>
      </c>
      <c r="AE19">
        <v>1.9712298717264863E-3</v>
      </c>
      <c r="AG19">
        <f t="shared" si="0"/>
        <v>3.3333333333333333E-2</v>
      </c>
    </row>
    <row r="20" spans="1:33" x14ac:dyDescent="0.25">
      <c r="A20">
        <v>13</v>
      </c>
      <c r="B20">
        <v>9.3693937409594424E-4</v>
      </c>
      <c r="C20">
        <v>1.6827129524742501E-3</v>
      </c>
      <c r="D20">
        <v>2.0304077825457857E-3</v>
      </c>
      <c r="E20">
        <v>7.880278565181902E-4</v>
      </c>
      <c r="F20">
        <v>1.4274640498542822E-3</v>
      </c>
      <c r="G20">
        <v>-3.9990080875161501E-4</v>
      </c>
      <c r="H20">
        <v>1.2375610884114532E-3</v>
      </c>
      <c r="I20">
        <v>1.8882294141289442E-3</v>
      </c>
      <c r="J20">
        <v>2.2884258418950586E-3</v>
      </c>
      <c r="K20">
        <v>3.3231732014384328E-3</v>
      </c>
      <c r="L20">
        <v>5.0626414013801911E-4</v>
      </c>
      <c r="M20">
        <v>2.5341909985726017E-3</v>
      </c>
      <c r="N20">
        <v>7.6552640955741555E-3</v>
      </c>
      <c r="O20">
        <v>1.7998887587243884E-3</v>
      </c>
      <c r="P20">
        <v>1.5282441775858297E-3</v>
      </c>
      <c r="Q20">
        <v>1.8237125120903135E-4</v>
      </c>
      <c r="R20">
        <v>1.7203289667139365E-3</v>
      </c>
      <c r="S20">
        <v>-3.4862441632288948E-4</v>
      </c>
      <c r="T20">
        <v>3.8285182687754731E-4</v>
      </c>
      <c r="U20">
        <v>1.4192071459639308E-3</v>
      </c>
      <c r="V20">
        <v>1.8492743538081227E-3</v>
      </c>
      <c r="W20">
        <v>7.7762967082064128E-4</v>
      </c>
      <c r="X20">
        <v>8.6980240229372809E-4</v>
      </c>
      <c r="Y20">
        <v>-4.2918414510387167E-4</v>
      </c>
      <c r="Z20">
        <v>2.0525831428484373E-3</v>
      </c>
      <c r="AA20">
        <v>1.9576498807108733E-3</v>
      </c>
      <c r="AB20">
        <v>3.2861177740207997E-4</v>
      </c>
      <c r="AC20">
        <v>5.3577786801682701E-4</v>
      </c>
      <c r="AD20">
        <v>7.0779265123063892E-4</v>
      </c>
      <c r="AE20">
        <v>1.4775038796180633E-3</v>
      </c>
      <c r="AG20">
        <f t="shared" si="0"/>
        <v>3.3333333333333333E-2</v>
      </c>
    </row>
    <row r="21" spans="1:33" x14ac:dyDescent="0.25">
      <c r="A21">
        <v>14</v>
      </c>
      <c r="B21">
        <v>-4.8678932711013765E-4</v>
      </c>
      <c r="C21">
        <v>1.6469496093489521E-3</v>
      </c>
      <c r="D21">
        <v>5.6823800238697787E-4</v>
      </c>
      <c r="E21">
        <v>2.7933836495973324E-4</v>
      </c>
      <c r="F21">
        <v>2.3369911580657668E-4</v>
      </c>
      <c r="G21">
        <v>3.3585942228903066E-5</v>
      </c>
      <c r="H21">
        <v>2.2696338774730934E-3</v>
      </c>
      <c r="I21">
        <v>2.5261659448331023E-3</v>
      </c>
      <c r="J21">
        <v>3.4230074291585308E-3</v>
      </c>
      <c r="K21">
        <v>2.6484872758783468E-3</v>
      </c>
      <c r="L21">
        <v>4.1104792952642756E-4</v>
      </c>
      <c r="M21">
        <v>3.8715366832661599E-3</v>
      </c>
      <c r="N21">
        <v>1.7998887587243884E-3</v>
      </c>
      <c r="O21">
        <v>7.1237485234173043E-3</v>
      </c>
      <c r="P21">
        <v>1.6034356807181152E-3</v>
      </c>
      <c r="Q21">
        <v>1.189869141944919E-3</v>
      </c>
      <c r="R21">
        <v>2.6415012678966108E-3</v>
      </c>
      <c r="S21">
        <v>5.6841687189332815E-5</v>
      </c>
      <c r="T21">
        <v>3.1648854118495625E-4</v>
      </c>
      <c r="U21">
        <v>1.6232511164712999E-3</v>
      </c>
      <c r="V21">
        <v>2.6138446576365292E-3</v>
      </c>
      <c r="W21">
        <v>-1.1798574064278372E-3</v>
      </c>
      <c r="X21">
        <v>9.1899127832049824E-4</v>
      </c>
      <c r="Y21">
        <v>-1.8299130778343234E-4</v>
      </c>
      <c r="Z21">
        <v>6.0744967025929764E-3</v>
      </c>
      <c r="AA21">
        <v>4.8618930791911267E-4</v>
      </c>
      <c r="AB21">
        <v>-6.075121955371462E-4</v>
      </c>
      <c r="AC21">
        <v>7.2347239320959375E-4</v>
      </c>
      <c r="AD21">
        <v>3.6786489191592683E-4</v>
      </c>
      <c r="AE21">
        <v>2.2879073353029391E-3</v>
      </c>
      <c r="AG21">
        <f t="shared" si="0"/>
        <v>3.3333333333333333E-2</v>
      </c>
    </row>
    <row r="22" spans="1:33" x14ac:dyDescent="0.25">
      <c r="A22">
        <v>15</v>
      </c>
      <c r="B22">
        <v>4.7528533740296759E-4</v>
      </c>
      <c r="C22">
        <v>1.9634683966993768E-3</v>
      </c>
      <c r="D22">
        <v>1.0839840490883147E-3</v>
      </c>
      <c r="E22">
        <v>5.6436163827268415E-4</v>
      </c>
      <c r="F22">
        <v>1.0522834762171612E-3</v>
      </c>
      <c r="G22">
        <v>4.0422333065848041E-4</v>
      </c>
      <c r="H22">
        <v>1.4919478082207939E-3</v>
      </c>
      <c r="I22">
        <v>2.4826696605258812E-3</v>
      </c>
      <c r="J22">
        <v>1.3970799136523689E-3</v>
      </c>
      <c r="K22">
        <v>1.5743277642392551E-3</v>
      </c>
      <c r="L22">
        <v>-1.5332340186498286E-5</v>
      </c>
      <c r="M22">
        <v>2.1292011762188146E-3</v>
      </c>
      <c r="N22">
        <v>1.5282441775858297E-3</v>
      </c>
      <c r="O22">
        <v>1.6034356807181152E-3</v>
      </c>
      <c r="P22">
        <v>3.0838454442970596E-3</v>
      </c>
      <c r="Q22">
        <v>6.0758826353004972E-4</v>
      </c>
      <c r="R22">
        <v>9.6369178691555802E-4</v>
      </c>
      <c r="S22">
        <v>4.6780589817846792E-4</v>
      </c>
      <c r="T22">
        <v>2.129456715102375E-4</v>
      </c>
      <c r="U22">
        <v>5.7432991803308439E-4</v>
      </c>
      <c r="V22">
        <v>2.4007691897457257E-3</v>
      </c>
      <c r="W22">
        <v>1.5044641417962535E-4</v>
      </c>
      <c r="X22">
        <v>5.0931692011823031E-4</v>
      </c>
      <c r="Y22">
        <v>1.4990063826581434E-3</v>
      </c>
      <c r="Z22">
        <v>2.122679607899516E-3</v>
      </c>
      <c r="AA22">
        <v>7.5668451587537929E-4</v>
      </c>
      <c r="AB22">
        <v>3.7693622747195807E-4</v>
      </c>
      <c r="AC22">
        <v>5.5672347788597359E-4</v>
      </c>
      <c r="AD22">
        <v>1.0847327098949815E-3</v>
      </c>
      <c r="AE22">
        <v>8.7533641461705119E-4</v>
      </c>
      <c r="AG22">
        <f t="shared" si="0"/>
        <v>3.3333333333333333E-2</v>
      </c>
    </row>
    <row r="23" spans="1:33" x14ac:dyDescent="0.25">
      <c r="A23">
        <v>16</v>
      </c>
      <c r="B23">
        <v>4.5642396750072235E-4</v>
      </c>
      <c r="C23">
        <v>3.2784194046427736E-4</v>
      </c>
      <c r="D23">
        <v>2.1687813916123402E-4</v>
      </c>
      <c r="E23">
        <v>4.2435786008566896E-4</v>
      </c>
      <c r="F23">
        <v>2.6837523175641967E-4</v>
      </c>
      <c r="G23">
        <v>6.4463271979119617E-4</v>
      </c>
      <c r="H23">
        <v>8.3775390847357458E-4</v>
      </c>
      <c r="I23">
        <v>5.3178327404471756E-4</v>
      </c>
      <c r="J23">
        <v>3.7089646925179173E-4</v>
      </c>
      <c r="K23">
        <v>4.5951579375589686E-4</v>
      </c>
      <c r="L23">
        <v>6.9817065859676623E-4</v>
      </c>
      <c r="M23">
        <v>4.8843979735674564E-4</v>
      </c>
      <c r="N23">
        <v>1.8237125120903135E-4</v>
      </c>
      <c r="O23">
        <v>1.189869141944919E-3</v>
      </c>
      <c r="P23">
        <v>6.0758826353004972E-4</v>
      </c>
      <c r="Q23">
        <v>2.5409833729006341E-3</v>
      </c>
      <c r="R23">
        <v>1.48674562304714E-3</v>
      </c>
      <c r="S23">
        <v>1.3059594294610234E-3</v>
      </c>
      <c r="T23">
        <v>1.1101301162647018E-3</v>
      </c>
      <c r="U23">
        <v>8.4258120975783698E-4</v>
      </c>
      <c r="V23">
        <v>9.3197597235561847E-4</v>
      </c>
      <c r="W23">
        <v>8.6443419427680685E-4</v>
      </c>
      <c r="X23">
        <v>1.0197204370001524E-3</v>
      </c>
      <c r="Y23">
        <v>1.6800856733103714E-3</v>
      </c>
      <c r="Z23">
        <v>4.49962973971046E-4</v>
      </c>
      <c r="AA23">
        <v>6.2013863233586499E-4</v>
      </c>
      <c r="AB23">
        <v>5.1967247101719172E-4</v>
      </c>
      <c r="AC23">
        <v>5.2059124176682037E-4</v>
      </c>
      <c r="AD23">
        <v>1.0693427354990684E-3</v>
      </c>
      <c r="AE23">
        <v>1.1059337156690899E-4</v>
      </c>
      <c r="AG23">
        <f t="shared" si="0"/>
        <v>3.3333333333333333E-2</v>
      </c>
    </row>
    <row r="24" spans="1:33" x14ac:dyDescent="0.25">
      <c r="A24">
        <v>17</v>
      </c>
      <c r="B24">
        <v>1.3508130363309022E-4</v>
      </c>
      <c r="C24">
        <v>1.2702901847422027E-3</v>
      </c>
      <c r="D24">
        <v>5.9314052125824059E-4</v>
      </c>
      <c r="E24">
        <v>7.417010778134138E-4</v>
      </c>
      <c r="F24">
        <v>6.4922703005179205E-4</v>
      </c>
      <c r="G24">
        <v>-5.6693017699154121E-4</v>
      </c>
      <c r="H24">
        <v>1.1024362799292977E-3</v>
      </c>
      <c r="I24">
        <v>1.9385697849069396E-3</v>
      </c>
      <c r="J24">
        <v>1.4035548767662991E-3</v>
      </c>
      <c r="K24">
        <v>1.2194635120844149E-3</v>
      </c>
      <c r="L24">
        <v>4.2672457823013312E-4</v>
      </c>
      <c r="M24">
        <v>1.4053335877904701E-3</v>
      </c>
      <c r="N24">
        <v>1.7203289667139365E-3</v>
      </c>
      <c r="O24">
        <v>2.6415012678966108E-3</v>
      </c>
      <c r="P24">
        <v>9.6369178691555802E-4</v>
      </c>
      <c r="Q24">
        <v>1.48674562304714E-3</v>
      </c>
      <c r="R24">
        <v>4.8006250267814401E-3</v>
      </c>
      <c r="S24">
        <v>2.0498897253635488E-4</v>
      </c>
      <c r="T24">
        <v>4.702579268182269E-4</v>
      </c>
      <c r="U24">
        <v>1.3762436486849181E-3</v>
      </c>
      <c r="V24">
        <v>1.6921912669587121E-3</v>
      </c>
      <c r="W24">
        <v>-9.9875126634667855E-5</v>
      </c>
      <c r="X24">
        <v>1.0763173416061598E-3</v>
      </c>
      <c r="Y24">
        <v>8.3842363081731703E-4</v>
      </c>
      <c r="Z24">
        <v>2.7150460577544831E-3</v>
      </c>
      <c r="AA24">
        <v>8.7869112372449497E-4</v>
      </c>
      <c r="AB24">
        <v>2.839478605265651E-4</v>
      </c>
      <c r="AC24">
        <v>4.3179370160328434E-4</v>
      </c>
      <c r="AD24">
        <v>5.6577354053593946E-4</v>
      </c>
      <c r="AE24">
        <v>1.9677121992091543E-3</v>
      </c>
      <c r="AG24">
        <f t="shared" si="0"/>
        <v>3.3333333333333333E-2</v>
      </c>
    </row>
    <row r="25" spans="1:33" x14ac:dyDescent="0.25">
      <c r="A25">
        <v>18</v>
      </c>
      <c r="B25">
        <v>-3.2856535191267414E-4</v>
      </c>
      <c r="C25">
        <v>-1.8748465309477433E-4</v>
      </c>
      <c r="D25">
        <v>4.3323460630535825E-4</v>
      </c>
      <c r="E25">
        <v>1.4451963079112719E-3</v>
      </c>
      <c r="F25">
        <v>-8.941430343008967E-5</v>
      </c>
      <c r="G25">
        <v>1.2466237493813002E-3</v>
      </c>
      <c r="H25">
        <v>-3.2121579694043391E-4</v>
      </c>
      <c r="I25">
        <v>1.0703270570799207E-4</v>
      </c>
      <c r="J25">
        <v>-1.579582255664082E-4</v>
      </c>
      <c r="K25">
        <v>4.2824064951423675E-4</v>
      </c>
      <c r="L25">
        <v>-1.4578182951661286E-4</v>
      </c>
      <c r="M25">
        <v>1.2343286532745488E-4</v>
      </c>
      <c r="N25">
        <v>-3.4862441632288948E-4</v>
      </c>
      <c r="O25">
        <v>5.6841687189332815E-5</v>
      </c>
      <c r="P25">
        <v>4.6780589817846792E-4</v>
      </c>
      <c r="Q25">
        <v>1.3059594294610234E-3</v>
      </c>
      <c r="R25">
        <v>2.0498897253635488E-4</v>
      </c>
      <c r="S25">
        <v>5.939714261164626E-3</v>
      </c>
      <c r="T25">
        <v>1.8720674423109793E-3</v>
      </c>
      <c r="U25">
        <v>1.0008772417200568E-3</v>
      </c>
      <c r="V25">
        <v>4.8938498203843412E-5</v>
      </c>
      <c r="W25">
        <v>2.8804835656775999E-3</v>
      </c>
      <c r="X25">
        <v>1.1277444600133644E-3</v>
      </c>
      <c r="Y25">
        <v>3.1861760354294504E-3</v>
      </c>
      <c r="Z25">
        <v>-4.7516408891695266E-4</v>
      </c>
      <c r="AA25">
        <v>1.4799497230214558E-3</v>
      </c>
      <c r="AB25">
        <v>-2.2423091624311245E-4</v>
      </c>
      <c r="AC25">
        <v>3.2064139740027456E-4</v>
      </c>
      <c r="AD25">
        <v>-9.3957306611790924E-5</v>
      </c>
      <c r="AE25">
        <v>-1.7453812832315146E-4</v>
      </c>
      <c r="AG25">
        <f t="shared" si="0"/>
        <v>3.3333333333333333E-2</v>
      </c>
    </row>
    <row r="26" spans="1:33" x14ac:dyDescent="0.25">
      <c r="A26">
        <v>19</v>
      </c>
      <c r="B26">
        <v>2.8333110641745693E-4</v>
      </c>
      <c r="C26">
        <v>-1.4074847630933193E-4</v>
      </c>
      <c r="D26">
        <v>7.8752407393224548E-4</v>
      </c>
      <c r="E26">
        <v>8.5236296553243293E-4</v>
      </c>
      <c r="F26">
        <v>2.2939208455525378E-4</v>
      </c>
      <c r="G26">
        <v>1.3487013755901893E-3</v>
      </c>
      <c r="H26">
        <v>1.9106190931812258E-4</v>
      </c>
      <c r="I26">
        <v>-1.6530899061180368E-4</v>
      </c>
      <c r="J26">
        <v>5.7825288566270519E-4</v>
      </c>
      <c r="K26">
        <v>7.8355361606761292E-4</v>
      </c>
      <c r="L26">
        <v>4.2561567572340709E-4</v>
      </c>
      <c r="M26">
        <v>-2.5069648504434091E-4</v>
      </c>
      <c r="N26">
        <v>3.8285182687754731E-4</v>
      </c>
      <c r="O26">
        <v>3.1648854118495625E-4</v>
      </c>
      <c r="P26">
        <v>2.129456715102375E-4</v>
      </c>
      <c r="Q26">
        <v>1.1101301162647018E-3</v>
      </c>
      <c r="R26">
        <v>4.702579268182269E-4</v>
      </c>
      <c r="S26">
        <v>1.8720674423109793E-3</v>
      </c>
      <c r="T26">
        <v>5.9461870331139633E-3</v>
      </c>
      <c r="U26">
        <v>3.6263939355431202E-4</v>
      </c>
      <c r="V26">
        <v>9.3811748053481987E-4</v>
      </c>
      <c r="W26">
        <v>1.627219220108347E-3</v>
      </c>
      <c r="X26">
        <v>8.742480129062351E-4</v>
      </c>
      <c r="Y26">
        <v>1.4896121978598918E-3</v>
      </c>
      <c r="Z26">
        <v>-1.8012805582544102E-4</v>
      </c>
      <c r="AA26">
        <v>1.1245156174721099E-3</v>
      </c>
      <c r="AB26">
        <v>1.2548677820516435E-3</v>
      </c>
      <c r="AC26">
        <v>5.8757552405467434E-4</v>
      </c>
      <c r="AD26">
        <v>4.2650625486482271E-4</v>
      </c>
      <c r="AE26">
        <v>-5.6385437389392205E-5</v>
      </c>
      <c r="AG26">
        <f t="shared" si="0"/>
        <v>3.3333333333333333E-2</v>
      </c>
    </row>
    <row r="27" spans="1:33" x14ac:dyDescent="0.25">
      <c r="A27">
        <v>20</v>
      </c>
      <c r="B27">
        <v>-3.7419530861730252E-4</v>
      </c>
      <c r="C27">
        <v>1.1415539618233217E-3</v>
      </c>
      <c r="D27">
        <v>5.2949443726163861E-4</v>
      </c>
      <c r="E27">
        <v>7.0635243723728071E-4</v>
      </c>
      <c r="F27">
        <v>1.2343939825540931E-3</v>
      </c>
      <c r="G27">
        <v>1.035744132265697E-3</v>
      </c>
      <c r="H27">
        <v>1.4201785287626374E-3</v>
      </c>
      <c r="I27">
        <v>6.7502652260942276E-4</v>
      </c>
      <c r="J27">
        <v>1.1068903026298146E-3</v>
      </c>
      <c r="K27">
        <v>2.4452902940809962E-3</v>
      </c>
      <c r="L27">
        <v>3.7862907404313974E-4</v>
      </c>
      <c r="M27">
        <v>1.31939096496937E-3</v>
      </c>
      <c r="N27">
        <v>1.4192071459639308E-3</v>
      </c>
      <c r="O27">
        <v>1.6232511164712999E-3</v>
      </c>
      <c r="P27">
        <v>5.7432991803308439E-4</v>
      </c>
      <c r="Q27">
        <v>8.4258120975783698E-4</v>
      </c>
      <c r="R27">
        <v>1.3762436486849181E-3</v>
      </c>
      <c r="S27">
        <v>1.0008772417200568E-3</v>
      </c>
      <c r="T27">
        <v>3.6263939355431202E-4</v>
      </c>
      <c r="U27">
        <v>5.4636720712833552E-3</v>
      </c>
      <c r="V27">
        <v>9.433042435191641E-4</v>
      </c>
      <c r="W27">
        <v>9.1883064224893398E-4</v>
      </c>
      <c r="X27">
        <v>7.0855904744162614E-4</v>
      </c>
      <c r="Y27">
        <v>1.6788373934002714E-3</v>
      </c>
      <c r="Z27">
        <v>9.4958777951366813E-4</v>
      </c>
      <c r="AA27">
        <v>2.2941886333535067E-3</v>
      </c>
      <c r="AB27">
        <v>1.4235214386690317E-4</v>
      </c>
      <c r="AC27">
        <v>5.1884128797669677E-4</v>
      </c>
      <c r="AD27">
        <v>7.4794978942954835E-4</v>
      </c>
      <c r="AE27">
        <v>2.069158607741766E-3</v>
      </c>
      <c r="AG27">
        <f t="shared" si="0"/>
        <v>3.3333333333333333E-2</v>
      </c>
    </row>
    <row r="28" spans="1:33" x14ac:dyDescent="0.25">
      <c r="A28">
        <v>21</v>
      </c>
      <c r="B28">
        <v>-2.4075208995590584E-5</v>
      </c>
      <c r="C28">
        <v>2.0522793945552068E-3</v>
      </c>
      <c r="D28">
        <v>1.0605565139069672E-3</v>
      </c>
      <c r="E28">
        <v>4.5966661237530212E-4</v>
      </c>
      <c r="F28">
        <v>1.0319976782917034E-3</v>
      </c>
      <c r="G28">
        <v>4.5620301730489153E-7</v>
      </c>
      <c r="H28">
        <v>2.1608518434779378E-3</v>
      </c>
      <c r="I28">
        <v>2.1925594009173429E-3</v>
      </c>
      <c r="J28">
        <v>2.2062349584747996E-3</v>
      </c>
      <c r="K28">
        <v>1.9364582534075931E-3</v>
      </c>
      <c r="L28">
        <v>3.9410590678508422E-6</v>
      </c>
      <c r="M28">
        <v>2.4972367187221559E-3</v>
      </c>
      <c r="N28">
        <v>1.8492743538081227E-3</v>
      </c>
      <c r="O28">
        <v>2.6138446576365292E-3</v>
      </c>
      <c r="P28">
        <v>2.4007691897457257E-3</v>
      </c>
      <c r="Q28">
        <v>9.3197597235561847E-4</v>
      </c>
      <c r="R28">
        <v>1.6921912669587121E-3</v>
      </c>
      <c r="S28">
        <v>4.8938498203843412E-5</v>
      </c>
      <c r="T28">
        <v>9.3811748053481987E-4</v>
      </c>
      <c r="U28">
        <v>9.433042435191641E-4</v>
      </c>
      <c r="V28">
        <v>3.6349764405410514E-3</v>
      </c>
      <c r="W28">
        <v>1.5866790305849274E-5</v>
      </c>
      <c r="X28">
        <v>7.5532624652003329E-4</v>
      </c>
      <c r="Y28">
        <v>2.1333659925279616E-3</v>
      </c>
      <c r="Z28">
        <v>2.9391245557749265E-3</v>
      </c>
      <c r="AA28">
        <v>1.3822014414486016E-3</v>
      </c>
      <c r="AB28">
        <v>5.2834628249781156E-4</v>
      </c>
      <c r="AC28">
        <v>4.645479439307452E-4</v>
      </c>
      <c r="AD28">
        <v>1.4020975127767964E-3</v>
      </c>
      <c r="AE28">
        <v>1.3728206473531948E-3</v>
      </c>
      <c r="AG28">
        <f t="shared" si="0"/>
        <v>3.3333333333333333E-2</v>
      </c>
    </row>
    <row r="29" spans="1:33" x14ac:dyDescent="0.25">
      <c r="A29">
        <v>22</v>
      </c>
      <c r="B29">
        <v>4.3624027376249375E-4</v>
      </c>
      <c r="C29">
        <v>1.5588693742858559E-4</v>
      </c>
      <c r="D29">
        <v>9.0203073248939234E-4</v>
      </c>
      <c r="E29">
        <v>1.3556817430185916E-3</v>
      </c>
      <c r="F29">
        <v>4.489671225695451E-4</v>
      </c>
      <c r="G29">
        <v>9.7688673631489051E-4</v>
      </c>
      <c r="H29">
        <v>-2.2781207818657037E-4</v>
      </c>
      <c r="I29">
        <v>-3.3128963617121783E-4</v>
      </c>
      <c r="J29">
        <v>-5.2672319670306496E-4</v>
      </c>
      <c r="K29">
        <v>2.3608463697123404E-4</v>
      </c>
      <c r="L29">
        <v>4.614458504001476E-4</v>
      </c>
      <c r="M29">
        <v>-6.364591780208457E-4</v>
      </c>
      <c r="N29">
        <v>7.7762967082064128E-4</v>
      </c>
      <c r="O29">
        <v>-1.1798574064278372E-3</v>
      </c>
      <c r="P29">
        <v>1.5044641417962535E-4</v>
      </c>
      <c r="Q29">
        <v>8.6443419427680685E-4</v>
      </c>
      <c r="R29">
        <v>-9.9875126634667855E-5</v>
      </c>
      <c r="S29">
        <v>2.8804835656775999E-3</v>
      </c>
      <c r="T29">
        <v>1.627219220108347E-3</v>
      </c>
      <c r="U29">
        <v>9.1883064224893398E-4</v>
      </c>
      <c r="V29">
        <v>1.5866790305849274E-5</v>
      </c>
      <c r="W29">
        <v>3.123478436573139E-3</v>
      </c>
      <c r="X29">
        <v>5.906905689712237E-4</v>
      </c>
      <c r="Y29">
        <v>2.0620411986433211E-3</v>
      </c>
      <c r="Z29">
        <v>-1.4381140163002794E-3</v>
      </c>
      <c r="AA29">
        <v>1.5961208309981715E-3</v>
      </c>
      <c r="AB29">
        <v>6.9996021489713873E-4</v>
      </c>
      <c r="AC29">
        <v>3.7234244049863334E-4</v>
      </c>
      <c r="AD29">
        <v>5.7624718023423238E-4</v>
      </c>
      <c r="AE29">
        <v>-8.4389572119824546E-5</v>
      </c>
      <c r="AG29">
        <f t="shared" si="0"/>
        <v>3.3333333333333333E-2</v>
      </c>
    </row>
    <row r="30" spans="1:33" x14ac:dyDescent="0.25">
      <c r="A30">
        <v>23</v>
      </c>
      <c r="B30">
        <v>2.0200514675973173E-4</v>
      </c>
      <c r="C30">
        <v>7.3952536175992485E-4</v>
      </c>
      <c r="D30">
        <v>1.1125808427441914E-3</v>
      </c>
      <c r="E30">
        <v>6.0079061403652467E-4</v>
      </c>
      <c r="F30">
        <v>-4.2124648270865106E-4</v>
      </c>
      <c r="G30">
        <v>5.171952432373875E-4</v>
      </c>
      <c r="H30">
        <v>1.2614390287940625E-3</v>
      </c>
      <c r="I30">
        <v>5.0046162631150798E-4</v>
      </c>
      <c r="J30">
        <v>4.9871462784019458E-4</v>
      </c>
      <c r="K30">
        <v>8.2252537567218656E-4</v>
      </c>
      <c r="L30">
        <v>1.2320980425688924E-4</v>
      </c>
      <c r="M30">
        <v>2.4859804592397046E-4</v>
      </c>
      <c r="N30">
        <v>8.6980240229372809E-4</v>
      </c>
      <c r="O30">
        <v>9.1899127832049824E-4</v>
      </c>
      <c r="P30">
        <v>5.0931692011823031E-4</v>
      </c>
      <c r="Q30">
        <v>1.0197204370001524E-3</v>
      </c>
      <c r="R30">
        <v>1.0763173416061598E-3</v>
      </c>
      <c r="S30">
        <v>1.1277444600133644E-3</v>
      </c>
      <c r="T30">
        <v>8.742480129062351E-4</v>
      </c>
      <c r="U30">
        <v>7.0855904744162614E-4</v>
      </c>
      <c r="V30">
        <v>7.5532624652003329E-4</v>
      </c>
      <c r="W30">
        <v>5.906905689712237E-4</v>
      </c>
      <c r="X30">
        <v>2.4155626362661574E-3</v>
      </c>
      <c r="Y30">
        <v>1.1895107098932112E-3</v>
      </c>
      <c r="Z30">
        <v>5.702012208305742E-4</v>
      </c>
      <c r="AA30">
        <v>1.0064245085416588E-3</v>
      </c>
      <c r="AB30">
        <v>1.4856887436607316E-4</v>
      </c>
      <c r="AC30">
        <v>1.3608269037247717E-4</v>
      </c>
      <c r="AD30">
        <v>4.1273831299935257E-4</v>
      </c>
      <c r="AE30">
        <v>3.0022169598496008E-4</v>
      </c>
      <c r="AG30">
        <f t="shared" si="0"/>
        <v>3.3333333333333333E-2</v>
      </c>
    </row>
    <row r="31" spans="1:33" x14ac:dyDescent="0.25">
      <c r="A31">
        <v>24</v>
      </c>
      <c r="B31">
        <v>-4.2955622205191266E-4</v>
      </c>
      <c r="C31">
        <v>1.1945561877181831E-3</v>
      </c>
      <c r="D31">
        <v>-2.7296565411841608E-4</v>
      </c>
      <c r="E31">
        <v>-2.0516203146570595E-5</v>
      </c>
      <c r="F31">
        <v>1.5973277876528942E-4</v>
      </c>
      <c r="G31">
        <v>7.829770684427826E-4</v>
      </c>
      <c r="H31">
        <v>1.162016838279295E-3</v>
      </c>
      <c r="I31">
        <v>4.8179981355828203E-4</v>
      </c>
      <c r="J31">
        <v>6.4023881093339043E-4</v>
      </c>
      <c r="K31">
        <v>8.6658530144731883E-4</v>
      </c>
      <c r="L31">
        <v>-8.4187051586565303E-4</v>
      </c>
      <c r="M31">
        <v>1.0448882456031907E-3</v>
      </c>
      <c r="N31">
        <v>-4.2918414510387167E-4</v>
      </c>
      <c r="O31">
        <v>-1.8299130778343234E-4</v>
      </c>
      <c r="P31">
        <v>1.4990063826581434E-3</v>
      </c>
      <c r="Q31">
        <v>1.6800856733103714E-3</v>
      </c>
      <c r="R31">
        <v>8.3842363081731703E-4</v>
      </c>
      <c r="S31">
        <v>3.1861760354294504E-3</v>
      </c>
      <c r="T31">
        <v>1.4896121978598918E-3</v>
      </c>
      <c r="U31">
        <v>1.6788373934002714E-3</v>
      </c>
      <c r="V31">
        <v>2.1333659925279616E-3</v>
      </c>
      <c r="W31">
        <v>2.0620411986433211E-3</v>
      </c>
      <c r="X31">
        <v>1.1895107098932112E-3</v>
      </c>
      <c r="Y31">
        <v>8.3372788494809578E-3</v>
      </c>
      <c r="Z31">
        <v>8.5244091470997686E-5</v>
      </c>
      <c r="AA31">
        <v>1.2728113902057098E-3</v>
      </c>
      <c r="AB31">
        <v>1.4658296221410394E-4</v>
      </c>
      <c r="AC31">
        <v>-4.8017472296418406E-4</v>
      </c>
      <c r="AD31">
        <v>1.4233557396760403E-3</v>
      </c>
      <c r="AE31">
        <v>9.18702946618958E-4</v>
      </c>
      <c r="AG31">
        <f t="shared" si="0"/>
        <v>3.3333333333333333E-2</v>
      </c>
    </row>
    <row r="32" spans="1:33" x14ac:dyDescent="0.25">
      <c r="A32">
        <v>25</v>
      </c>
      <c r="B32">
        <v>-1.6503129784372497E-4</v>
      </c>
      <c r="C32">
        <v>1.9438508634568236E-3</v>
      </c>
      <c r="D32">
        <v>6.1150571060879233E-4</v>
      </c>
      <c r="E32">
        <v>4.5039957253853398E-4</v>
      </c>
      <c r="F32">
        <v>5.2307807866464734E-4</v>
      </c>
      <c r="G32">
        <v>-2.9367513888392739E-4</v>
      </c>
      <c r="H32">
        <v>2.1770200205377525E-3</v>
      </c>
      <c r="I32">
        <v>2.9780353602957593E-3</v>
      </c>
      <c r="J32">
        <v>3.2469806790451309E-3</v>
      </c>
      <c r="K32">
        <v>2.5640528351157741E-3</v>
      </c>
      <c r="L32">
        <v>3.0407635716412311E-4</v>
      </c>
      <c r="M32">
        <v>4.2093383033953193E-3</v>
      </c>
      <c r="N32">
        <v>2.0525831428484373E-3</v>
      </c>
      <c r="O32">
        <v>6.0744967025929764E-3</v>
      </c>
      <c r="P32">
        <v>2.122679607899516E-3</v>
      </c>
      <c r="Q32">
        <v>4.49962973971046E-4</v>
      </c>
      <c r="R32">
        <v>2.7150460577544831E-3</v>
      </c>
      <c r="S32">
        <v>-4.7516408891695266E-4</v>
      </c>
      <c r="T32">
        <v>-1.8012805582544102E-4</v>
      </c>
      <c r="U32">
        <v>9.4958777951366813E-4</v>
      </c>
      <c r="V32">
        <v>2.9391245557749265E-3</v>
      </c>
      <c r="W32">
        <v>-1.4381140163002794E-3</v>
      </c>
      <c r="X32">
        <v>5.702012208305742E-4</v>
      </c>
      <c r="Y32">
        <v>8.5244091470997686E-5</v>
      </c>
      <c r="Z32">
        <v>6.9144371673183812E-3</v>
      </c>
      <c r="AA32">
        <v>9.7925148083470679E-5</v>
      </c>
      <c r="AB32">
        <v>-5.1858020757687955E-4</v>
      </c>
      <c r="AC32">
        <v>8.3307735182424508E-4</v>
      </c>
      <c r="AD32">
        <v>6.2177670990225514E-4</v>
      </c>
      <c r="AE32">
        <v>2.5158005366263218E-3</v>
      </c>
      <c r="AG32">
        <f t="shared" si="0"/>
        <v>3.3333333333333333E-2</v>
      </c>
    </row>
    <row r="33" spans="1:33" x14ac:dyDescent="0.25">
      <c r="A33">
        <v>26</v>
      </c>
      <c r="B33">
        <v>-6.0670139000463337E-4</v>
      </c>
      <c r="C33">
        <v>1.1948052445747341E-3</v>
      </c>
      <c r="D33">
        <v>1.5331619688302206E-3</v>
      </c>
      <c r="E33">
        <v>1.4485239182626668E-3</v>
      </c>
      <c r="F33">
        <v>9.1507501376124464E-4</v>
      </c>
      <c r="G33">
        <v>1.7997141678811884E-4</v>
      </c>
      <c r="H33">
        <v>1.8895710516790899E-3</v>
      </c>
      <c r="I33">
        <v>7.9637886192788219E-4</v>
      </c>
      <c r="J33">
        <v>4.0260830043690289E-4</v>
      </c>
      <c r="K33">
        <v>1.7522364957554852E-3</v>
      </c>
      <c r="L33">
        <v>4.9344831900125343E-4</v>
      </c>
      <c r="M33">
        <v>-6.8631844435734801E-4</v>
      </c>
      <c r="N33">
        <v>1.9576498807108733E-3</v>
      </c>
      <c r="O33">
        <v>4.8618930791911267E-4</v>
      </c>
      <c r="P33">
        <v>7.5668451587537929E-4</v>
      </c>
      <c r="Q33">
        <v>6.2013863233586499E-4</v>
      </c>
      <c r="R33">
        <v>8.7869112372449497E-4</v>
      </c>
      <c r="S33">
        <v>1.4799497230214558E-3</v>
      </c>
      <c r="T33">
        <v>1.1245156174721099E-3</v>
      </c>
      <c r="U33">
        <v>2.2941886333535067E-3</v>
      </c>
      <c r="V33">
        <v>1.3822014414486016E-3</v>
      </c>
      <c r="W33">
        <v>1.5961208309981715E-3</v>
      </c>
      <c r="X33">
        <v>1.0064245085416588E-3</v>
      </c>
      <c r="Y33">
        <v>1.2728113902057098E-3</v>
      </c>
      <c r="Z33">
        <v>9.7925148083470679E-5</v>
      </c>
      <c r="AA33">
        <v>6.3208134416119751E-3</v>
      </c>
      <c r="AB33">
        <v>9.9961362035387493E-4</v>
      </c>
      <c r="AC33">
        <v>1.0665254288441503E-3</v>
      </c>
      <c r="AD33">
        <v>5.7980827304844574E-4</v>
      </c>
      <c r="AE33">
        <v>2.9709459747997714E-4</v>
      </c>
      <c r="AG33">
        <f t="shared" si="0"/>
        <v>3.3333333333333333E-2</v>
      </c>
    </row>
    <row r="34" spans="1:33" x14ac:dyDescent="0.25">
      <c r="A34">
        <v>27</v>
      </c>
      <c r="B34">
        <v>1.3939655048051146E-3</v>
      </c>
      <c r="C34">
        <v>4.0351683358195973E-4</v>
      </c>
      <c r="D34">
        <v>8.3325029427626211E-4</v>
      </c>
      <c r="E34">
        <v>1.7746290823143853E-3</v>
      </c>
      <c r="F34">
        <v>9.6957049977673573E-4</v>
      </c>
      <c r="G34">
        <v>5.9685323733501389E-4</v>
      </c>
      <c r="H34">
        <v>-2.2751801978461523E-4</v>
      </c>
      <c r="I34">
        <v>1.033791326745753E-5</v>
      </c>
      <c r="J34">
        <v>-5.4374757440514457E-4</v>
      </c>
      <c r="K34">
        <v>1.0089805930574306E-4</v>
      </c>
      <c r="L34">
        <v>1.4992203511693131E-3</v>
      </c>
      <c r="M34">
        <v>-1.1313088694438389E-3</v>
      </c>
      <c r="N34">
        <v>3.2861177740207997E-4</v>
      </c>
      <c r="O34">
        <v>-6.075121955371462E-4</v>
      </c>
      <c r="P34">
        <v>3.7693622747195807E-4</v>
      </c>
      <c r="Q34">
        <v>5.1967247101719172E-4</v>
      </c>
      <c r="R34">
        <v>2.839478605265651E-4</v>
      </c>
      <c r="S34">
        <v>-2.2423091624311245E-4</v>
      </c>
      <c r="T34">
        <v>1.2548677820516435E-3</v>
      </c>
      <c r="U34">
        <v>1.4235214386690317E-4</v>
      </c>
      <c r="V34">
        <v>5.2834628249781156E-4</v>
      </c>
      <c r="W34">
        <v>6.9996021489713873E-4</v>
      </c>
      <c r="X34">
        <v>1.4856887436607316E-4</v>
      </c>
      <c r="Y34">
        <v>1.4658296221410394E-4</v>
      </c>
      <c r="Z34">
        <v>-5.1858020757687955E-4</v>
      </c>
      <c r="AA34">
        <v>9.9961362035387493E-4</v>
      </c>
      <c r="AB34">
        <v>2.6937926567806641E-3</v>
      </c>
      <c r="AC34">
        <v>1.6491376953766837E-3</v>
      </c>
      <c r="AD34">
        <v>1.5664987744393676E-3</v>
      </c>
      <c r="AE34">
        <v>1.3455901698601914E-4</v>
      </c>
      <c r="AG34">
        <f t="shared" si="0"/>
        <v>3.3333333333333333E-2</v>
      </c>
    </row>
    <row r="35" spans="1:33" x14ac:dyDescent="0.25">
      <c r="A35">
        <v>28</v>
      </c>
      <c r="B35">
        <v>9.1700130650632691E-4</v>
      </c>
      <c r="C35">
        <v>3.3256462610285514E-4</v>
      </c>
      <c r="D35">
        <v>5.1044194990746588E-4</v>
      </c>
      <c r="E35">
        <v>1.2234108815438148E-3</v>
      </c>
      <c r="F35">
        <v>6.4798746386330978E-4</v>
      </c>
      <c r="G35">
        <v>6.4509319543336623E-4</v>
      </c>
      <c r="H35">
        <v>-1.0142690031819741E-4</v>
      </c>
      <c r="I35">
        <v>4.7118075164711496E-4</v>
      </c>
      <c r="J35">
        <v>-1.0781975053790486E-4</v>
      </c>
      <c r="K35">
        <v>9.8579841498433484E-4</v>
      </c>
      <c r="L35">
        <v>2.1719302810353784E-3</v>
      </c>
      <c r="M35">
        <v>-3.0069978959689045E-4</v>
      </c>
      <c r="N35">
        <v>5.3577786801682701E-4</v>
      </c>
      <c r="O35">
        <v>7.2347239320959375E-4</v>
      </c>
      <c r="P35">
        <v>5.5672347788597359E-4</v>
      </c>
      <c r="Q35">
        <v>5.2059124176682037E-4</v>
      </c>
      <c r="R35">
        <v>4.3179370160328434E-4</v>
      </c>
      <c r="S35">
        <v>3.2064139740027456E-4</v>
      </c>
      <c r="T35">
        <v>5.8757552405467434E-4</v>
      </c>
      <c r="U35">
        <v>5.1884128797669677E-4</v>
      </c>
      <c r="V35">
        <v>4.645479439307452E-4</v>
      </c>
      <c r="W35">
        <v>3.7234244049863334E-4</v>
      </c>
      <c r="X35">
        <v>1.3608269037247717E-4</v>
      </c>
      <c r="Y35">
        <v>-4.8017472296418406E-4</v>
      </c>
      <c r="Z35">
        <v>8.3307735182424508E-4</v>
      </c>
      <c r="AA35">
        <v>1.0665254288441503E-3</v>
      </c>
      <c r="AB35">
        <v>1.6491376953766837E-3</v>
      </c>
      <c r="AC35">
        <v>3.0899665690138564E-3</v>
      </c>
      <c r="AD35">
        <v>1.1137873098823418E-3</v>
      </c>
      <c r="AE35">
        <v>7.7385120750120457E-4</v>
      </c>
      <c r="AG35">
        <f t="shared" si="0"/>
        <v>3.3333333333333333E-2</v>
      </c>
    </row>
    <row r="36" spans="1:33" x14ac:dyDescent="0.25">
      <c r="A36">
        <v>29</v>
      </c>
      <c r="B36">
        <v>1.3995045337834239E-3</v>
      </c>
      <c r="C36">
        <v>1.0116730763632487E-3</v>
      </c>
      <c r="D36">
        <v>1.0337438809478545E-3</v>
      </c>
      <c r="E36">
        <v>1.3966695249292959E-3</v>
      </c>
      <c r="F36">
        <v>2.2099504441814278E-3</v>
      </c>
      <c r="G36">
        <v>6.5664048295089163E-4</v>
      </c>
      <c r="H36">
        <v>8.5008451473238397E-4</v>
      </c>
      <c r="I36">
        <v>7.6198262501329624E-4</v>
      </c>
      <c r="J36">
        <v>8.0087533584560615E-4</v>
      </c>
      <c r="K36">
        <v>1.447889688155305E-3</v>
      </c>
      <c r="L36">
        <v>1.476819641828702E-3</v>
      </c>
      <c r="M36">
        <v>3.9114870971465718E-4</v>
      </c>
      <c r="N36">
        <v>7.0779265123063892E-4</v>
      </c>
      <c r="O36">
        <v>3.6786489191592683E-4</v>
      </c>
      <c r="P36">
        <v>1.0847327098949815E-3</v>
      </c>
      <c r="Q36">
        <v>1.0693427354990684E-3</v>
      </c>
      <c r="R36">
        <v>5.6577354053593946E-4</v>
      </c>
      <c r="S36">
        <v>-9.3957306611790924E-5</v>
      </c>
      <c r="T36">
        <v>4.2650625486482271E-4</v>
      </c>
      <c r="U36">
        <v>7.4794978942954835E-4</v>
      </c>
      <c r="V36">
        <v>1.4020975127767964E-3</v>
      </c>
      <c r="W36">
        <v>5.7624718023423238E-4</v>
      </c>
      <c r="X36">
        <v>4.1273831299935257E-4</v>
      </c>
      <c r="Y36">
        <v>1.4233557396760403E-3</v>
      </c>
      <c r="Z36">
        <v>6.2177670990225514E-4</v>
      </c>
      <c r="AA36">
        <v>5.7980827304844574E-4</v>
      </c>
      <c r="AB36">
        <v>1.5664987744393676E-3</v>
      </c>
      <c r="AC36">
        <v>1.1137873098823418E-3</v>
      </c>
      <c r="AD36">
        <v>4.1040481031870257E-3</v>
      </c>
      <c r="AE36">
        <v>9.039217050020612E-4</v>
      </c>
      <c r="AG36">
        <f t="shared" si="0"/>
        <v>3.3333333333333333E-2</v>
      </c>
    </row>
    <row r="37" spans="1:33" x14ac:dyDescent="0.25">
      <c r="A37">
        <v>30</v>
      </c>
      <c r="B37">
        <v>8.1628008591555664E-4</v>
      </c>
      <c r="C37">
        <v>1.2194150757380935E-3</v>
      </c>
      <c r="D37">
        <v>6.3782416322895354E-5</v>
      </c>
      <c r="E37">
        <v>1.9176971066691448E-4</v>
      </c>
      <c r="F37">
        <v>5.1070870152474077E-4</v>
      </c>
      <c r="G37">
        <v>7.2907546255803461E-5</v>
      </c>
      <c r="H37">
        <v>4.8333172420839387E-4</v>
      </c>
      <c r="I37">
        <v>1.5240474095095835E-3</v>
      </c>
      <c r="J37">
        <v>1.3899952446795485E-3</v>
      </c>
      <c r="K37">
        <v>1.5569136130385772E-3</v>
      </c>
      <c r="L37">
        <v>1.8532353882394696E-4</v>
      </c>
      <c r="M37">
        <v>1.9712298717264863E-3</v>
      </c>
      <c r="N37">
        <v>1.4775038796180633E-3</v>
      </c>
      <c r="O37">
        <v>2.2879073353029391E-3</v>
      </c>
      <c r="P37">
        <v>8.7533641461705119E-4</v>
      </c>
      <c r="Q37">
        <v>1.1059337156690899E-4</v>
      </c>
      <c r="R37">
        <v>1.9677121992091543E-3</v>
      </c>
      <c r="S37">
        <v>-1.7453812832315146E-4</v>
      </c>
      <c r="T37">
        <v>-5.6385437389392205E-5</v>
      </c>
      <c r="U37">
        <v>2.069158607741766E-3</v>
      </c>
      <c r="V37">
        <v>1.3728206473531948E-3</v>
      </c>
      <c r="W37">
        <v>-8.4389572119824546E-5</v>
      </c>
      <c r="X37">
        <v>3.0022169598496008E-4</v>
      </c>
      <c r="Y37">
        <v>9.18702946618958E-4</v>
      </c>
      <c r="Z37">
        <v>2.5158005366263218E-3</v>
      </c>
      <c r="AA37">
        <v>2.9709459747997714E-4</v>
      </c>
      <c r="AB37">
        <v>1.3455901698601914E-4</v>
      </c>
      <c r="AC37">
        <v>7.7385120750120457E-4</v>
      </c>
      <c r="AD37">
        <v>9.039217050020612E-4</v>
      </c>
      <c r="AE37">
        <v>4.1923370531699641E-3</v>
      </c>
      <c r="AG37">
        <f t="shared" si="0"/>
        <v>3.3333333333333333E-2</v>
      </c>
    </row>
    <row r="39" spans="1:33" x14ac:dyDescent="0.25">
      <c r="A39" s="30" t="s">
        <v>137</v>
      </c>
      <c r="B39">
        <v>3.3333333333333333E-2</v>
      </c>
      <c r="C39">
        <v>3.3333333333333333E-2</v>
      </c>
      <c r="D39">
        <v>3.3333333333333333E-2</v>
      </c>
      <c r="E39">
        <v>3.3333333333333333E-2</v>
      </c>
      <c r="F39">
        <v>3.3333333333333333E-2</v>
      </c>
      <c r="G39">
        <v>3.3333333333333333E-2</v>
      </c>
      <c r="H39">
        <v>3.3333333333333333E-2</v>
      </c>
      <c r="I39">
        <v>3.3333333333333333E-2</v>
      </c>
      <c r="J39">
        <v>3.3333333333333333E-2</v>
      </c>
      <c r="K39">
        <v>3.3333333333333333E-2</v>
      </c>
      <c r="L39">
        <v>3.3333333333333333E-2</v>
      </c>
      <c r="M39">
        <v>3.3333333333333333E-2</v>
      </c>
      <c r="N39">
        <v>3.3333333333333333E-2</v>
      </c>
      <c r="O39">
        <v>3.3333333333333333E-2</v>
      </c>
      <c r="P39">
        <v>3.3333333333333333E-2</v>
      </c>
      <c r="Q39">
        <v>3.3333333333333333E-2</v>
      </c>
      <c r="R39">
        <v>3.3333333333333333E-2</v>
      </c>
      <c r="S39">
        <v>3.3333333333333333E-2</v>
      </c>
      <c r="T39">
        <v>3.3333333333333333E-2</v>
      </c>
      <c r="U39">
        <v>3.3333333333333333E-2</v>
      </c>
      <c r="V39">
        <v>3.3333333333333333E-2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3.3333333333333333E-2</v>
      </c>
      <c r="AC39">
        <v>3.3333333333333333E-2</v>
      </c>
      <c r="AD39">
        <v>3.3333333333333333E-2</v>
      </c>
      <c r="AE39">
        <v>3.3333333333333333E-2</v>
      </c>
    </row>
    <row r="40" spans="1:33" x14ac:dyDescent="0.25">
      <c r="A40" s="30" t="s">
        <v>138</v>
      </c>
      <c r="B40">
        <f>SUM(B39:AE39)</f>
        <v>0.99999999999999989</v>
      </c>
    </row>
    <row r="41" spans="1:33" x14ac:dyDescent="0.25">
      <c r="A41" s="30" t="s">
        <v>167</v>
      </c>
      <c r="B41">
        <f>AVERAGE(B39:AE39)</f>
        <v>3.3333333333333333E-2</v>
      </c>
    </row>
    <row r="43" spans="1:33" x14ac:dyDescent="0.25">
      <c r="A43" s="138" t="s">
        <v>168</v>
      </c>
      <c r="B43" s="138"/>
    </row>
    <row r="44" spans="1:33" x14ac:dyDescent="0.25">
      <c r="A44" s="107" t="s">
        <v>86</v>
      </c>
      <c r="B44" cm="1">
        <f t="array" ref="B44">MMULT(B2:AE2,TRANSPOSE(B39:AE39))</f>
        <v>1.160953236156311E-3</v>
      </c>
    </row>
    <row r="45" spans="1:33" x14ac:dyDescent="0.25">
      <c r="A45" s="107" t="s">
        <v>106</v>
      </c>
      <c r="B45" cm="1">
        <f t="array" ref="B45">MMULT(B39:AE39,MMULT(B8:AE37,TRANSPOSE(B39:AE39)))</f>
        <v>9.860427954522875E-4</v>
      </c>
    </row>
    <row r="46" spans="1:33" x14ac:dyDescent="0.25">
      <c r="A46" s="107" t="s">
        <v>108</v>
      </c>
      <c r="B46">
        <f>SQRT(B45)</f>
        <v>3.1401318371244984E-2</v>
      </c>
    </row>
    <row r="47" spans="1:33" x14ac:dyDescent="0.25">
      <c r="A47" s="107" t="s">
        <v>118</v>
      </c>
      <c r="B47" s="11">
        <f>(1+0.4%)^(1/12)-1</f>
        <v>3.3272377940973819E-4</v>
      </c>
    </row>
    <row r="48" spans="1:33" x14ac:dyDescent="0.25">
      <c r="A48" s="107" t="s">
        <v>164</v>
      </c>
      <c r="B48" s="14">
        <f>B44-B47</f>
        <v>8.2822945674657284E-4</v>
      </c>
    </row>
    <row r="49" spans="1:31" x14ac:dyDescent="0.25">
      <c r="A49" s="107" t="s">
        <v>165</v>
      </c>
      <c r="B49">
        <f>B48/B46</f>
        <v>2.6375626875112492E-2</v>
      </c>
    </row>
    <row r="51" spans="1:31" x14ac:dyDescent="0.25">
      <c r="A51" s="143" t="s">
        <v>169</v>
      </c>
      <c r="B51" s="143"/>
      <c r="C51" s="143"/>
      <c r="D51" s="143"/>
    </row>
    <row r="52" spans="1:31" x14ac:dyDescent="0.25">
      <c r="B52" t="s">
        <v>76</v>
      </c>
      <c r="C52" t="s">
        <v>86</v>
      </c>
      <c r="D52" t="s">
        <v>111</v>
      </c>
    </row>
    <row r="53" spans="1:31" x14ac:dyDescent="0.25">
      <c r="B53">
        <v>3.1401318371244984E-2</v>
      </c>
      <c r="C53">
        <v>1.160953236156311E-3</v>
      </c>
      <c r="D53">
        <v>2.6375626875112492E-2</v>
      </c>
    </row>
    <row r="56" spans="1:31" x14ac:dyDescent="0.25">
      <c r="A56" s="1"/>
      <c r="B56" s="138" t="s">
        <v>2</v>
      </c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</row>
    <row r="57" spans="1:31" x14ac:dyDescent="0.25">
      <c r="A57" s="3" t="s">
        <v>4</v>
      </c>
      <c r="B57" s="3" t="s">
        <v>35</v>
      </c>
      <c r="C57" s="3" t="s">
        <v>36</v>
      </c>
      <c r="D57" s="3" t="s">
        <v>37</v>
      </c>
      <c r="E57" s="3" t="s">
        <v>38</v>
      </c>
      <c r="F57" s="3" t="s">
        <v>39</v>
      </c>
      <c r="G57" s="3" t="s">
        <v>40</v>
      </c>
      <c r="H57" s="3" t="s">
        <v>41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47</v>
      </c>
      <c r="O57" s="3" t="s">
        <v>48</v>
      </c>
      <c r="P57" s="3" t="s">
        <v>49</v>
      </c>
      <c r="Q57" s="3" t="s">
        <v>50</v>
      </c>
      <c r="R57" s="3" t="s">
        <v>51</v>
      </c>
      <c r="S57" s="3" t="s">
        <v>52</v>
      </c>
      <c r="T57" s="3" t="s">
        <v>53</v>
      </c>
      <c r="U57" s="3" t="s">
        <v>54</v>
      </c>
      <c r="V57" s="3" t="s">
        <v>55</v>
      </c>
      <c r="W57" s="3" t="s">
        <v>56</v>
      </c>
      <c r="X57" s="3" t="s">
        <v>57</v>
      </c>
      <c r="Y57" s="3" t="s">
        <v>58</v>
      </c>
      <c r="Z57" s="3" t="s">
        <v>59</v>
      </c>
      <c r="AA57" s="3" t="s">
        <v>60</v>
      </c>
      <c r="AB57" s="3" t="s">
        <v>61</v>
      </c>
      <c r="AC57" s="3" t="s">
        <v>62</v>
      </c>
      <c r="AD57" s="3" t="s">
        <v>63</v>
      </c>
      <c r="AE57" s="3" t="s">
        <v>64</v>
      </c>
    </row>
    <row r="58" spans="1:31" x14ac:dyDescent="0.25">
      <c r="A58" s="7">
        <v>41789</v>
      </c>
      <c r="B58" s="10">
        <v>54076.95</v>
      </c>
      <c r="C58" s="10">
        <v>15445.35</v>
      </c>
      <c r="D58" s="10">
        <v>13378.46</v>
      </c>
      <c r="E58" s="10">
        <v>67443.81</v>
      </c>
      <c r="F58" s="10">
        <v>31433.47</v>
      </c>
      <c r="G58" s="10">
        <v>16916.25</v>
      </c>
      <c r="H58" s="10">
        <v>9289.58</v>
      </c>
      <c r="I58" s="10">
        <v>13622.6</v>
      </c>
      <c r="J58" s="10">
        <v>55571.58</v>
      </c>
      <c r="K58" s="10">
        <v>7332.05</v>
      </c>
      <c r="L58" s="10">
        <v>33238.639999999999</v>
      </c>
      <c r="M58" s="10">
        <v>23424.89</v>
      </c>
      <c r="N58" s="10">
        <v>10294.14</v>
      </c>
      <c r="O58" s="10">
        <v>4082.01</v>
      </c>
      <c r="P58" s="10">
        <v>35527.11</v>
      </c>
      <c r="Q58" s="10">
        <v>2144.65</v>
      </c>
      <c r="R58" s="10">
        <v>2270</v>
      </c>
      <c r="S58" s="10">
        <v>43219.81</v>
      </c>
      <c r="T58" s="10">
        <v>19555.48</v>
      </c>
      <c r="U58" s="10">
        <v>6618.09</v>
      </c>
      <c r="V58" s="10">
        <v>5844.93</v>
      </c>
      <c r="W58" s="10">
        <v>92267.37</v>
      </c>
      <c r="X58" s="10">
        <v>5210.34</v>
      </c>
      <c r="Y58" s="10">
        <v>33130.879999999997</v>
      </c>
      <c r="Z58" s="10">
        <v>3521.36</v>
      </c>
      <c r="AA58" s="10">
        <v>24640.69</v>
      </c>
      <c r="AB58" s="10">
        <v>34396.68</v>
      </c>
      <c r="AC58" s="10">
        <v>5918.79</v>
      </c>
      <c r="AD58" s="10">
        <v>55395.43</v>
      </c>
      <c r="AE58" s="10">
        <v>7596.07</v>
      </c>
    </row>
    <row r="60" spans="1:31" x14ac:dyDescent="0.25">
      <c r="A60" s="140" t="s">
        <v>170</v>
      </c>
      <c r="B60" s="140"/>
      <c r="C60" s="25">
        <f>SUM(B58:AE58)</f>
        <v>732807.46</v>
      </c>
    </row>
    <row r="61" spans="1:31" x14ac:dyDescent="0.25">
      <c r="A61" s="140" t="s">
        <v>171</v>
      </c>
      <c r="B61" s="140"/>
    </row>
    <row r="62" spans="1:31" x14ac:dyDescent="0.25">
      <c r="A62" s="30" t="s">
        <v>5</v>
      </c>
      <c r="B62" s="30" t="s">
        <v>6</v>
      </c>
      <c r="C62" s="30" t="s">
        <v>7</v>
      </c>
      <c r="D62" s="30" t="s">
        <v>8</v>
      </c>
      <c r="E62" s="30" t="s">
        <v>9</v>
      </c>
      <c r="F62" s="30" t="s">
        <v>10</v>
      </c>
      <c r="G62" s="30" t="s">
        <v>11</v>
      </c>
      <c r="H62" s="30" t="s">
        <v>12</v>
      </c>
      <c r="I62" s="30" t="s">
        <v>13</v>
      </c>
      <c r="J62" s="30" t="s">
        <v>14</v>
      </c>
      <c r="K62" s="30" t="s">
        <v>15</v>
      </c>
      <c r="L62" s="30" t="s">
        <v>16</v>
      </c>
      <c r="M62" s="30" t="s">
        <v>17</v>
      </c>
      <c r="N62" s="30" t="s">
        <v>18</v>
      </c>
      <c r="O62" s="30" t="s">
        <v>19</v>
      </c>
      <c r="P62" s="30" t="s">
        <v>20</v>
      </c>
      <c r="Q62" s="30" t="s">
        <v>21</v>
      </c>
      <c r="R62" s="30" t="s">
        <v>22</v>
      </c>
      <c r="S62" s="30" t="s">
        <v>23</v>
      </c>
      <c r="T62" s="30" t="s">
        <v>24</v>
      </c>
      <c r="U62" s="30" t="s">
        <v>25</v>
      </c>
      <c r="V62" s="30" t="s">
        <v>26</v>
      </c>
      <c r="W62" s="30" t="s">
        <v>27</v>
      </c>
      <c r="X62" s="30" t="s">
        <v>28</v>
      </c>
      <c r="Y62" s="30" t="s">
        <v>29</v>
      </c>
      <c r="Z62" s="30" t="s">
        <v>30</v>
      </c>
      <c r="AA62" s="30" t="s">
        <v>31</v>
      </c>
      <c r="AB62" s="30" t="s">
        <v>32</v>
      </c>
      <c r="AC62" s="30" t="s">
        <v>33</v>
      </c>
      <c r="AD62" s="30" t="s">
        <v>34</v>
      </c>
    </row>
    <row r="63" spans="1:31" x14ac:dyDescent="0.25">
      <c r="A63" s="11">
        <f>B58/$C$60</f>
        <v>7.3794213284892052E-2</v>
      </c>
      <c r="B63" s="11">
        <f t="shared" ref="B63:AD63" si="1">C58/$C$60</f>
        <v>2.1076955193660284E-2</v>
      </c>
      <c r="C63" s="11">
        <f t="shared" si="1"/>
        <v>1.8256446243055439E-2</v>
      </c>
      <c r="D63" s="11">
        <f t="shared" si="1"/>
        <v>9.203482999477107E-2</v>
      </c>
      <c r="E63" s="11">
        <f t="shared" si="1"/>
        <v>4.289458243233496E-2</v>
      </c>
      <c r="F63" s="11">
        <f t="shared" si="1"/>
        <v>2.3084167292729253E-2</v>
      </c>
      <c r="G63" s="11">
        <f t="shared" si="1"/>
        <v>1.2676699552157944E-2</v>
      </c>
      <c r="H63" s="11">
        <f t="shared" si="1"/>
        <v>1.8589603331821979E-2</v>
      </c>
      <c r="I63" s="11">
        <f t="shared" si="1"/>
        <v>7.5833807696226246E-2</v>
      </c>
      <c r="J63" s="11">
        <f t="shared" si="1"/>
        <v>1.0005424890188755E-2</v>
      </c>
      <c r="K63" s="11">
        <f t="shared" si="1"/>
        <v>4.5357944363721411E-2</v>
      </c>
      <c r="L63" s="11">
        <f t="shared" si="1"/>
        <v>3.1965954604228512E-2</v>
      </c>
      <c r="M63" s="11">
        <f t="shared" si="1"/>
        <v>1.4047537125236143E-2</v>
      </c>
      <c r="N63" s="11">
        <f t="shared" si="1"/>
        <v>5.570371786335254E-3</v>
      </c>
      <c r="O63" s="11">
        <f t="shared" si="1"/>
        <v>4.8480824690294508E-2</v>
      </c>
      <c r="P63" s="11">
        <f t="shared" si="1"/>
        <v>2.9266214074840343E-3</v>
      </c>
      <c r="Q63" s="11">
        <f t="shared" si="1"/>
        <v>3.0976758888344286E-3</v>
      </c>
      <c r="R63" s="11">
        <f t="shared" si="1"/>
        <v>5.8978397954627809E-2</v>
      </c>
      <c r="S63" s="11">
        <f t="shared" si="1"/>
        <v>2.6685699951799074E-2</v>
      </c>
      <c r="T63" s="11">
        <f t="shared" si="1"/>
        <v>9.0311444154785227E-3</v>
      </c>
      <c r="U63" s="11">
        <f t="shared" si="1"/>
        <v>7.9760787369713738E-3</v>
      </c>
      <c r="V63" s="11">
        <f t="shared" si="1"/>
        <v>0.12590943056174675</v>
      </c>
      <c r="W63" s="11">
        <f t="shared" si="1"/>
        <v>7.110107749176026E-3</v>
      </c>
      <c r="X63" s="11">
        <f t="shared" si="1"/>
        <v>4.5210893458972154E-2</v>
      </c>
      <c r="Y63" s="11">
        <f t="shared" si="1"/>
        <v>4.8053004263903104E-3</v>
      </c>
      <c r="Z63" s="11">
        <f t="shared" si="1"/>
        <v>3.3625053434909083E-2</v>
      </c>
      <c r="AA63" s="11">
        <f t="shared" si="1"/>
        <v>4.693822303610283E-2</v>
      </c>
      <c r="AB63" s="11">
        <f t="shared" si="1"/>
        <v>8.0768691956274574E-3</v>
      </c>
      <c r="AC63" s="11">
        <f t="shared" si="1"/>
        <v>7.5593430776482548E-2</v>
      </c>
      <c r="AD63" s="11">
        <f t="shared" si="1"/>
        <v>1.0365710523743849E-2</v>
      </c>
    </row>
    <row r="65" spans="1:7" x14ac:dyDescent="0.25">
      <c r="A65" t="s">
        <v>138</v>
      </c>
      <c r="B65" s="11">
        <f>SUM(A63:AD63)</f>
        <v>0.99999999999999967</v>
      </c>
    </row>
    <row r="67" spans="1:7" x14ac:dyDescent="0.25">
      <c r="A67" s="2" t="s">
        <v>172</v>
      </c>
      <c r="B67" s="2"/>
      <c r="C67" s="30"/>
    </row>
    <row r="68" spans="1:7" x14ac:dyDescent="0.25">
      <c r="A68" s="107" t="s">
        <v>86</v>
      </c>
      <c r="B68" cm="1">
        <f t="array" ref="B68">MMULT(B2:AE2,TRANSPOSE(A63:AD63))</f>
        <v>-3.8869494437919959E-5</v>
      </c>
      <c r="G68" t="s">
        <v>140</v>
      </c>
    </row>
    <row r="69" spans="1:7" x14ac:dyDescent="0.25">
      <c r="A69" s="107" t="s">
        <v>106</v>
      </c>
      <c r="B69" cm="1">
        <f t="array" ref="B69">MMULT(A63:AD63,MMULT(B8:AE37,TRANSPOSE(A63:AD63)))</f>
        <v>9.4555762236455385E-4</v>
      </c>
      <c r="G69" t="s">
        <v>173</v>
      </c>
    </row>
    <row r="70" spans="1:7" x14ac:dyDescent="0.25">
      <c r="A70" s="107" t="s">
        <v>108</v>
      </c>
      <c r="B70">
        <f>SQRT(B69)</f>
        <v>3.0749920688752253E-2</v>
      </c>
      <c r="G70" t="s">
        <v>174</v>
      </c>
    </row>
    <row r="71" spans="1:7" x14ac:dyDescent="0.25">
      <c r="A71" s="107" t="s">
        <v>118</v>
      </c>
      <c r="B71" s="11">
        <f>(1+0.4%)^(1/12)-1</f>
        <v>3.3272377940973819E-4</v>
      </c>
    </row>
    <row r="72" spans="1:7" x14ac:dyDescent="0.25">
      <c r="A72" s="107" t="s">
        <v>164</v>
      </c>
      <c r="B72" s="14">
        <f>B68-B71</f>
        <v>-3.7159327384765812E-4</v>
      </c>
    </row>
    <row r="73" spans="1:7" x14ac:dyDescent="0.25">
      <c r="A73" s="107" t="s">
        <v>165</v>
      </c>
      <c r="B73">
        <f>B72/B70</f>
        <v>-1.2084365277195008E-2</v>
      </c>
    </row>
    <row r="75" spans="1:7" x14ac:dyDescent="0.25">
      <c r="A75" s="143" t="s">
        <v>172</v>
      </c>
      <c r="B75" s="143"/>
      <c r="C75" s="143"/>
      <c r="D75" s="143"/>
    </row>
    <row r="76" spans="1:7" x14ac:dyDescent="0.25">
      <c r="B76" t="s">
        <v>76</v>
      </c>
      <c r="C76" t="s">
        <v>86</v>
      </c>
      <c r="D76" t="s">
        <v>111</v>
      </c>
    </row>
    <row r="77" spans="1:7" x14ac:dyDescent="0.25">
      <c r="B77">
        <v>3.0749920688752253E-2</v>
      </c>
      <c r="C77">
        <v>-3.8869494437919959E-5</v>
      </c>
      <c r="D77">
        <f>(C77-B71)/B77</f>
        <v>-1.2084365277195008E-2</v>
      </c>
    </row>
  </sheetData>
  <mergeCells count="7">
    <mergeCell ref="A75:D75"/>
    <mergeCell ref="A6:AE6"/>
    <mergeCell ref="A43:B43"/>
    <mergeCell ref="A51:D51"/>
    <mergeCell ref="B56:AE56"/>
    <mergeCell ref="A60:B60"/>
    <mergeCell ref="A61:B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BD9C-1CC5-4081-AE0C-4BA3A21CFD32}">
  <dimension ref="A1:AE67"/>
  <sheetViews>
    <sheetView topLeftCell="A22" zoomScale="80" zoomScaleNormal="80" workbookViewId="0">
      <selection activeCell="F39" sqref="F39"/>
    </sheetView>
  </sheetViews>
  <sheetFormatPr defaultColWidth="8.85546875" defaultRowHeight="15" x14ac:dyDescent="0.25"/>
  <cols>
    <col min="1" max="1" width="15.28515625" customWidth="1"/>
    <col min="2" max="2" width="10.28515625" customWidth="1"/>
    <col min="3" max="3" width="13.42578125" customWidth="1"/>
    <col min="4" max="4" width="17.85546875" customWidth="1"/>
    <col min="5" max="5" width="8.85546875" customWidth="1"/>
    <col min="6" max="6" width="16.140625" customWidth="1"/>
    <col min="9" max="9" width="13.28515625" customWidth="1"/>
    <col min="10" max="10" width="14" customWidth="1"/>
    <col min="12" max="12" width="16.85546875" customWidth="1"/>
    <col min="13" max="13" width="15.28515625" customWidth="1"/>
    <col min="22" max="22" width="8.42578125" customWidth="1"/>
    <col min="23" max="23" width="10.85546875" customWidth="1"/>
  </cols>
  <sheetData>
    <row r="1" spans="1:31" x14ac:dyDescent="0.25">
      <c r="B1" s="82" t="s">
        <v>5</v>
      </c>
      <c r="C1" s="82" t="s">
        <v>6</v>
      </c>
      <c r="D1" s="82" t="s">
        <v>7</v>
      </c>
      <c r="E1" s="82" t="s">
        <v>8</v>
      </c>
      <c r="F1" s="82" t="s">
        <v>9</v>
      </c>
      <c r="G1" s="82" t="s">
        <v>10</v>
      </c>
      <c r="H1" s="82" t="s">
        <v>11</v>
      </c>
      <c r="I1" s="82" t="s">
        <v>12</v>
      </c>
      <c r="J1" s="82" t="s">
        <v>13</v>
      </c>
      <c r="K1" s="82" t="s">
        <v>14</v>
      </c>
      <c r="L1" s="82" t="s">
        <v>15</v>
      </c>
      <c r="M1" s="82" t="s">
        <v>16</v>
      </c>
      <c r="N1" s="82" t="s">
        <v>17</v>
      </c>
      <c r="O1" s="82" t="s">
        <v>18</v>
      </c>
      <c r="P1" s="82" t="s">
        <v>19</v>
      </c>
      <c r="Q1" s="82" t="s">
        <v>20</v>
      </c>
      <c r="R1" s="82" t="s">
        <v>21</v>
      </c>
      <c r="S1" s="82" t="s">
        <v>22</v>
      </c>
      <c r="T1" s="82" t="s">
        <v>23</v>
      </c>
      <c r="U1" s="82" t="s">
        <v>24</v>
      </c>
      <c r="V1" s="82" t="s">
        <v>25</v>
      </c>
      <c r="W1" s="82" t="s">
        <v>26</v>
      </c>
      <c r="X1" s="82" t="s">
        <v>27</v>
      </c>
      <c r="Y1" s="82" t="s">
        <v>28</v>
      </c>
      <c r="Z1" s="82" t="s">
        <v>29</v>
      </c>
      <c r="AA1" s="82" t="s">
        <v>30</v>
      </c>
      <c r="AB1" s="82" t="s">
        <v>31</v>
      </c>
      <c r="AC1" s="82" t="s">
        <v>32</v>
      </c>
      <c r="AD1" s="82" t="s">
        <v>33</v>
      </c>
      <c r="AE1" s="82" t="s">
        <v>34</v>
      </c>
    </row>
    <row r="2" spans="1:31" x14ac:dyDescent="0.25">
      <c r="A2" s="82" t="s">
        <v>133</v>
      </c>
      <c r="B2">
        <v>1.3799324062151723E-2</v>
      </c>
      <c r="C2">
        <v>5.736224815094353E-3</v>
      </c>
      <c r="D2">
        <v>2.1402770306072565E-2</v>
      </c>
      <c r="E2">
        <v>2.4638696080612221E-5</v>
      </c>
      <c r="F2">
        <v>-1.4630894989442478E-3</v>
      </c>
      <c r="G2">
        <v>1.3458694163441183E-2</v>
      </c>
      <c r="H2">
        <v>7.1901683693884871E-3</v>
      </c>
      <c r="I2">
        <v>3.300889762182757E-3</v>
      </c>
      <c r="J2">
        <v>4.4993418993532434E-3</v>
      </c>
      <c r="K2">
        <v>1.3189338331850452E-2</v>
      </c>
      <c r="L2">
        <v>4.3626750644119505E-3</v>
      </c>
      <c r="M2">
        <v>1.2350250488743683E-2</v>
      </c>
      <c r="N2">
        <v>1.2158305980005425E-2</v>
      </c>
      <c r="O2">
        <v>1.745403468350025E-4</v>
      </c>
      <c r="P2">
        <v>-4.2359869439851181E-3</v>
      </c>
      <c r="Q2">
        <v>5.2424356372739993E-3</v>
      </c>
      <c r="R2">
        <v>1.9582855415562891E-3</v>
      </c>
      <c r="S2">
        <v>6.0150473112631463E-3</v>
      </c>
      <c r="T2">
        <v>2.2076295282583043E-2</v>
      </c>
      <c r="U2">
        <v>8.1295142985514345E-3</v>
      </c>
      <c r="V2">
        <v>-1.1626969268159818E-3</v>
      </c>
      <c r="W2">
        <v>5.308753113070077E-3</v>
      </c>
      <c r="X2">
        <v>4.5513258795541372E-3</v>
      </c>
      <c r="Y2">
        <v>7.2153744307462964E-3</v>
      </c>
      <c r="Z2">
        <v>5.7906288301867058E-3</v>
      </c>
      <c r="AA2">
        <v>6.616524637053158E-3</v>
      </c>
      <c r="AB2">
        <v>-1.0924490225377515E-3</v>
      </c>
      <c r="AC2">
        <v>5.4517424889122838E-3</v>
      </c>
      <c r="AD2">
        <v>-5.7333027531065303E-3</v>
      </c>
      <c r="AE2">
        <v>-5.9661464777834862E-4</v>
      </c>
    </row>
    <row r="3" spans="1:31" x14ac:dyDescent="0.25">
      <c r="A3" s="82" t="s">
        <v>134</v>
      </c>
      <c r="B3">
        <v>2.9742067601869863E-3</v>
      </c>
      <c r="C3">
        <v>5.4220684126109701E-3</v>
      </c>
      <c r="D3">
        <v>5.249337811425627E-3</v>
      </c>
      <c r="E3">
        <v>4.5071451513715288E-3</v>
      </c>
      <c r="F3">
        <v>1.0428486136836236E-2</v>
      </c>
      <c r="G3">
        <v>1.1660041627087286E-2</v>
      </c>
      <c r="H3">
        <v>7.5078939394412764E-3</v>
      </c>
      <c r="I3">
        <v>7.7475900728728331E-3</v>
      </c>
      <c r="J3">
        <v>9.2935883030077892E-3</v>
      </c>
      <c r="K3">
        <v>1.6920661192353234E-2</v>
      </c>
      <c r="L3">
        <v>2.3583264935077542E-3</v>
      </c>
      <c r="M3">
        <v>1.1367898879021147E-2</v>
      </c>
      <c r="N3">
        <v>7.8021436317058483E-3</v>
      </c>
      <c r="O3">
        <v>1.026562737456263E-2</v>
      </c>
      <c r="P3">
        <v>1.032765895950459E-2</v>
      </c>
      <c r="Q3">
        <v>6.8846034267931767E-3</v>
      </c>
      <c r="R3">
        <v>6.5991097045756588E-3</v>
      </c>
      <c r="S3">
        <v>5.9262942626875821E-3</v>
      </c>
      <c r="T3">
        <v>2.9726474438964819E-2</v>
      </c>
      <c r="U3">
        <v>5.5166685275716233E-3</v>
      </c>
      <c r="V3">
        <v>5.6606998204905288E-3</v>
      </c>
      <c r="W3">
        <v>6.2639356221265768E-3</v>
      </c>
      <c r="X3">
        <v>3.089339536414513E-3</v>
      </c>
      <c r="Y3">
        <v>1.0553629147684356E-2</v>
      </c>
      <c r="Z3">
        <v>1.5253500452564676E-2</v>
      </c>
      <c r="AA3">
        <v>2.5844994532195531E-3</v>
      </c>
      <c r="AB3">
        <v>1.9053708745939988E-3</v>
      </c>
      <c r="AC3">
        <v>2.8212978240778975E-3</v>
      </c>
      <c r="AD3">
        <v>6.2444532709702736E-3</v>
      </c>
      <c r="AE3">
        <v>9.470164100306093E-3</v>
      </c>
    </row>
    <row r="4" spans="1:31" x14ac:dyDescent="0.25">
      <c r="A4" s="82" t="s">
        <v>76</v>
      </c>
      <c r="B4">
        <v>5.4536288470952862E-2</v>
      </c>
      <c r="C4">
        <v>7.3634695712082421E-2</v>
      </c>
      <c r="D4">
        <v>7.2452314051558261E-2</v>
      </c>
      <c r="E4">
        <v>6.7135275015237181E-2</v>
      </c>
      <c r="F4">
        <v>0.10211995954188503</v>
      </c>
      <c r="G4">
        <v>0.10798167264442279</v>
      </c>
      <c r="H4">
        <v>8.6648104072975976E-2</v>
      </c>
      <c r="I4">
        <v>8.8020395777756152E-2</v>
      </c>
      <c r="J4">
        <v>9.6403258777946865E-2</v>
      </c>
      <c r="K4">
        <v>0.1300794418513288</v>
      </c>
      <c r="L4">
        <v>4.856260385839864E-2</v>
      </c>
      <c r="M4">
        <v>0.10662034927264658</v>
      </c>
      <c r="N4">
        <v>8.8329743754331405E-2</v>
      </c>
      <c r="O4">
        <v>0.10131943236399733</v>
      </c>
      <c r="P4">
        <v>0.10162509020662462</v>
      </c>
      <c r="Q4">
        <v>8.2973510392131633E-2</v>
      </c>
      <c r="R4">
        <v>8.1234904472004266E-2</v>
      </c>
      <c r="S4">
        <v>7.6982428272220557E-2</v>
      </c>
      <c r="T4">
        <v>0.17241367242467986</v>
      </c>
      <c r="U4">
        <v>7.4274279044441921E-2</v>
      </c>
      <c r="V4">
        <v>7.5237622373986068E-2</v>
      </c>
      <c r="W4">
        <v>7.9145029042426776E-2</v>
      </c>
      <c r="X4">
        <v>5.5581827393623114E-2</v>
      </c>
      <c r="Y4">
        <v>0.10273085781635602</v>
      </c>
      <c r="Z4">
        <v>0.1235050624572316</v>
      </c>
      <c r="AA4">
        <v>5.0837972552212909E-2</v>
      </c>
      <c r="AB4">
        <v>4.3650554115543583E-2</v>
      </c>
      <c r="AC4">
        <v>5.3115890504423412E-2</v>
      </c>
      <c r="AD4">
        <v>7.9021853122856298E-2</v>
      </c>
      <c r="AE4">
        <v>9.7314768151119252E-2</v>
      </c>
    </row>
    <row r="7" spans="1:31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</row>
    <row r="8" spans="1:31" x14ac:dyDescent="0.25">
      <c r="A8">
        <v>1</v>
      </c>
      <c r="B8">
        <v>2.9742067601869868E-3</v>
      </c>
      <c r="C8">
        <v>-7.0680910858397738E-6</v>
      </c>
      <c r="D8">
        <v>2.3366595855240426E-4</v>
      </c>
      <c r="E8">
        <v>7.9534751425759751E-4</v>
      </c>
      <c r="F8">
        <v>3.4396878989006064E-4</v>
      </c>
      <c r="G8">
        <v>1.9196215295979208E-4</v>
      </c>
      <c r="H8">
        <v>3.3184846996405404E-4</v>
      </c>
      <c r="I8">
        <v>1.239053709689616E-4</v>
      </c>
      <c r="J8">
        <v>-2.3387504948096265E-4</v>
      </c>
      <c r="K8">
        <v>-9.2757642130825884E-4</v>
      </c>
      <c r="L8">
        <v>4.8530890787511617E-4</v>
      </c>
      <c r="M8">
        <v>-1.9149884126514743E-4</v>
      </c>
      <c r="N8">
        <v>4.5835705444287458E-4</v>
      </c>
      <c r="O8">
        <v>1.7110657327238234E-4</v>
      </c>
      <c r="P8">
        <v>5.278106566043683E-6</v>
      </c>
      <c r="Q8">
        <v>1.1752786448776978E-3</v>
      </c>
      <c r="R8">
        <v>1.205633103399094E-4</v>
      </c>
      <c r="S8">
        <v>3.8728297940268804E-4</v>
      </c>
      <c r="T8">
        <v>-2.0215470607178859E-3</v>
      </c>
      <c r="U8">
        <v>5.1272542052458867E-5</v>
      </c>
      <c r="V8">
        <v>6.1204493709032294E-4</v>
      </c>
      <c r="W8">
        <v>4.4136730830047235E-4</v>
      </c>
      <c r="X8">
        <v>7.2999611653333888E-6</v>
      </c>
      <c r="Y8">
        <v>3.2875023951897587E-5</v>
      </c>
      <c r="Z8">
        <v>-9.3446409330762918E-6</v>
      </c>
      <c r="AA8">
        <v>4.3327160121594253E-4</v>
      </c>
      <c r="AB8">
        <v>8.7298500455801093E-4</v>
      </c>
      <c r="AC8">
        <v>4.4021613941922177E-4</v>
      </c>
      <c r="AD8">
        <v>2.4745545400475463E-4</v>
      </c>
      <c r="AE8">
        <v>-1.5834094274022573E-4</v>
      </c>
    </row>
    <row r="9" spans="1:31" x14ac:dyDescent="0.25">
      <c r="A9">
        <v>2</v>
      </c>
      <c r="B9">
        <v>-7.0680910858397738E-6</v>
      </c>
      <c r="C9">
        <v>5.4220684126109683E-3</v>
      </c>
      <c r="D9">
        <v>2.0461772324594616E-3</v>
      </c>
      <c r="E9">
        <v>1.9453389565113059E-3</v>
      </c>
      <c r="F9">
        <v>3.9101694695847103E-3</v>
      </c>
      <c r="G9">
        <v>3.7263011469900191E-3</v>
      </c>
      <c r="H9">
        <v>2.6398003145122607E-3</v>
      </c>
      <c r="I9">
        <v>4.9018109608617863E-3</v>
      </c>
      <c r="J9">
        <v>5.0357096155063735E-3</v>
      </c>
      <c r="K9">
        <v>5.2130292315962076E-3</v>
      </c>
      <c r="L9">
        <v>5.4598557624659376E-4</v>
      </c>
      <c r="M9">
        <v>4.9169302576567457E-3</v>
      </c>
      <c r="N9">
        <v>2.9821980510193464E-3</v>
      </c>
      <c r="O9">
        <v>3.1825643147597536E-3</v>
      </c>
      <c r="P9">
        <v>4.4645440028012557E-3</v>
      </c>
      <c r="Q9">
        <v>1.7756398589980284E-4</v>
      </c>
      <c r="R9">
        <v>1.5065960992747545E-3</v>
      </c>
      <c r="S9">
        <v>1.6614994069800945E-3</v>
      </c>
      <c r="T9">
        <v>4.4838841490256734E-3</v>
      </c>
      <c r="U9">
        <v>1.5344472511254364E-3</v>
      </c>
      <c r="V9">
        <v>3.1895825499709098E-3</v>
      </c>
      <c r="W9">
        <v>3.6088295918396259E-3</v>
      </c>
      <c r="X9">
        <v>1.9187665348422626E-3</v>
      </c>
      <c r="Y9">
        <v>4.590134744321738E-3</v>
      </c>
      <c r="Z9">
        <v>4.9574493789440073E-3</v>
      </c>
      <c r="AA9">
        <v>1.5361013706836854E-3</v>
      </c>
      <c r="AB9">
        <v>1.8090831761926414E-4</v>
      </c>
      <c r="AC9">
        <v>8.3824882369923641E-4</v>
      </c>
      <c r="AD9">
        <v>2.7163944859721115E-3</v>
      </c>
      <c r="AE9">
        <v>3.9094046151735562E-3</v>
      </c>
    </row>
    <row r="10" spans="1:31" x14ac:dyDescent="0.25">
      <c r="A10">
        <v>3</v>
      </c>
      <c r="B10">
        <v>2.3366595855240426E-4</v>
      </c>
      <c r="C10">
        <v>2.0461772324594616E-3</v>
      </c>
      <c r="D10">
        <v>5.2493378114256244E-3</v>
      </c>
      <c r="E10">
        <v>1.340022896573667E-3</v>
      </c>
      <c r="F10">
        <v>1.3323652092060165E-3</v>
      </c>
      <c r="G10">
        <v>1.8263239453889886E-3</v>
      </c>
      <c r="H10">
        <v>-1.9221774629400905E-4</v>
      </c>
      <c r="I10">
        <v>2.2432682049467498E-3</v>
      </c>
      <c r="J10">
        <v>1.6631944509339896E-3</v>
      </c>
      <c r="K10">
        <v>1.4025961978816758E-3</v>
      </c>
      <c r="L10">
        <v>-3.802282742239564E-4</v>
      </c>
      <c r="M10">
        <v>7.4982709641459734E-4</v>
      </c>
      <c r="N10">
        <v>6.2601095632369187E-4</v>
      </c>
      <c r="O10">
        <v>1.5073459043001959E-3</v>
      </c>
      <c r="P10">
        <v>1.8430186738265762E-3</v>
      </c>
      <c r="Q10">
        <v>-9.5349954705326674E-5</v>
      </c>
      <c r="R10">
        <v>1.7424077821522673E-4</v>
      </c>
      <c r="S10">
        <v>4.0184751960348843E-4</v>
      </c>
      <c r="T10">
        <v>2.5163212996458834E-3</v>
      </c>
      <c r="U10">
        <v>-1.0035207685158316E-3</v>
      </c>
      <c r="V10">
        <v>4.8973848858270043E-4</v>
      </c>
      <c r="W10">
        <v>2.1400651031334541E-3</v>
      </c>
      <c r="X10">
        <v>9.2672453950028817E-4</v>
      </c>
      <c r="Y10">
        <v>1.4242039529814483E-3</v>
      </c>
      <c r="Z10">
        <v>3.2946844951340583E-3</v>
      </c>
      <c r="AA10">
        <v>6.3040314166263689E-4</v>
      </c>
      <c r="AB10">
        <v>5.1830194977489771E-4</v>
      </c>
      <c r="AC10">
        <v>3.6175612296927129E-4</v>
      </c>
      <c r="AD10">
        <v>2.1386369831941829E-3</v>
      </c>
      <c r="AE10">
        <v>2.5600745378687893E-3</v>
      </c>
    </row>
    <row r="11" spans="1:31" x14ac:dyDescent="0.25">
      <c r="A11">
        <v>4</v>
      </c>
      <c r="B11">
        <v>7.9534751425759751E-4</v>
      </c>
      <c r="C11">
        <v>1.9453389565113059E-3</v>
      </c>
      <c r="D11">
        <v>1.340022896573667E-3</v>
      </c>
      <c r="E11">
        <v>4.5071451513715279E-3</v>
      </c>
      <c r="F11">
        <v>2.3874824884540444E-3</v>
      </c>
      <c r="G11">
        <v>6.4591519053601996E-4</v>
      </c>
      <c r="H11">
        <v>1.2414222451303193E-3</v>
      </c>
      <c r="I11">
        <v>1.5324064158470871E-3</v>
      </c>
      <c r="J11">
        <v>1.5449888062396408E-3</v>
      </c>
      <c r="K11">
        <v>1.1557342372513337E-3</v>
      </c>
      <c r="L11">
        <v>5.4809715992762225E-4</v>
      </c>
      <c r="M11">
        <v>1.6054577042373163E-3</v>
      </c>
      <c r="N11">
        <v>1.0231062860833202E-3</v>
      </c>
      <c r="O11">
        <v>1.7008227592544814E-3</v>
      </c>
      <c r="P11">
        <v>1.2123230695437893E-3</v>
      </c>
      <c r="Q11">
        <v>4.6664651892345345E-4</v>
      </c>
      <c r="R11">
        <v>5.174450114152476E-4</v>
      </c>
      <c r="S11">
        <v>1.7293349734986239E-4</v>
      </c>
      <c r="T11">
        <v>-2.8975613558880419E-4</v>
      </c>
      <c r="U11">
        <v>6.2515954418424261E-4</v>
      </c>
      <c r="V11">
        <v>8.9547207860630985E-4</v>
      </c>
      <c r="W11">
        <v>1.7990159726459694E-3</v>
      </c>
      <c r="X11">
        <v>8.6756188020716137E-4</v>
      </c>
      <c r="Y11">
        <v>2.2770128190327346E-3</v>
      </c>
      <c r="Z11">
        <v>2.9073617595919243E-3</v>
      </c>
      <c r="AA11">
        <v>9.5675890251020431E-4</v>
      </c>
      <c r="AB11">
        <v>7.8989728930046294E-4</v>
      </c>
      <c r="AC11">
        <v>3.936176937678443E-4</v>
      </c>
      <c r="AD11">
        <v>2.8140699070945963E-3</v>
      </c>
      <c r="AE11">
        <v>9.3615466602570336E-4</v>
      </c>
    </row>
    <row r="12" spans="1:31" x14ac:dyDescent="0.25">
      <c r="A12">
        <v>5</v>
      </c>
      <c r="B12">
        <v>3.4396878989006064E-4</v>
      </c>
      <c r="C12">
        <v>3.9101694695847103E-3</v>
      </c>
      <c r="D12">
        <v>1.3323652092060165E-3</v>
      </c>
      <c r="E12">
        <v>2.3874824884540444E-3</v>
      </c>
      <c r="F12">
        <v>1.0428486136836232E-2</v>
      </c>
      <c r="G12">
        <v>2.7056603415264746E-3</v>
      </c>
      <c r="H12">
        <v>3.1240994164228706E-3</v>
      </c>
      <c r="I12">
        <v>4.0600664320071126E-3</v>
      </c>
      <c r="J12">
        <v>4.8036687450429419E-3</v>
      </c>
      <c r="K12">
        <v>6.6139830265281099E-3</v>
      </c>
      <c r="L12">
        <v>1.002437839322811E-3</v>
      </c>
      <c r="M12">
        <v>4.7673838715697227E-3</v>
      </c>
      <c r="N12">
        <v>2.7969984274322348E-3</v>
      </c>
      <c r="O12">
        <v>4.5544050362616864E-3</v>
      </c>
      <c r="P12">
        <v>3.2639879616515621E-3</v>
      </c>
      <c r="Q12">
        <v>9.2490492541197171E-4</v>
      </c>
      <c r="R12">
        <v>2.469042985716203E-3</v>
      </c>
      <c r="S12">
        <v>5.8017381878686016E-4</v>
      </c>
      <c r="T12">
        <v>5.6076463328895189E-3</v>
      </c>
      <c r="U12">
        <v>2.6185730282682652E-3</v>
      </c>
      <c r="V12">
        <v>3.266727084442271E-3</v>
      </c>
      <c r="W12">
        <v>2.6691617102598537E-3</v>
      </c>
      <c r="X12">
        <v>2.3931162985175972E-3</v>
      </c>
      <c r="Y12">
        <v>3.9551654925640131E-3</v>
      </c>
      <c r="Z12">
        <v>6.1102891032890523E-3</v>
      </c>
      <c r="AA12">
        <v>2.3886528536519384E-3</v>
      </c>
      <c r="AB12">
        <v>7.2417679920321577E-5</v>
      </c>
      <c r="AC12">
        <v>9.4445408727317182E-4</v>
      </c>
      <c r="AD12">
        <v>4.3214154412612458E-3</v>
      </c>
      <c r="AE12">
        <v>2.7841993192793896E-3</v>
      </c>
    </row>
    <row r="13" spans="1:31" x14ac:dyDescent="0.25">
      <c r="A13">
        <v>6</v>
      </c>
      <c r="B13">
        <v>1.9196215295979208E-4</v>
      </c>
      <c r="C13">
        <v>3.7263011469900191E-3</v>
      </c>
      <c r="D13">
        <v>1.8263239453889886E-3</v>
      </c>
      <c r="E13">
        <v>6.4591519053601996E-4</v>
      </c>
      <c r="F13">
        <v>2.7056603415264746E-3</v>
      </c>
      <c r="G13">
        <v>1.1660041627087284E-2</v>
      </c>
      <c r="H13">
        <v>2.726741700963591E-3</v>
      </c>
      <c r="I13">
        <v>5.4146349185208451E-3</v>
      </c>
      <c r="J13">
        <v>4.5780658992987215E-3</v>
      </c>
      <c r="K13">
        <v>8.4414750765998345E-3</v>
      </c>
      <c r="L13">
        <v>3.2323384092478171E-4</v>
      </c>
      <c r="M13">
        <v>4.711242262545174E-3</v>
      </c>
      <c r="N13">
        <v>5.6079911265677091E-3</v>
      </c>
      <c r="O13">
        <v>4.7044002299851308E-3</v>
      </c>
      <c r="P13">
        <v>4.3915420004805106E-3</v>
      </c>
      <c r="Q13">
        <v>1.49180680389829E-3</v>
      </c>
      <c r="R13">
        <v>2.6287577464196173E-3</v>
      </c>
      <c r="S13">
        <v>1.5542183148700085E-3</v>
      </c>
      <c r="T13">
        <v>7.2327506763828469E-3</v>
      </c>
      <c r="U13">
        <v>9.0132692206132089E-4</v>
      </c>
      <c r="V13">
        <v>3.8227856405829617E-3</v>
      </c>
      <c r="W13">
        <v>3.0284885855157103E-3</v>
      </c>
      <c r="X13">
        <v>2.2155282003432069E-3</v>
      </c>
      <c r="Y13">
        <v>4.1361533074119163E-3</v>
      </c>
      <c r="Z13">
        <v>6.6135082023526795E-3</v>
      </c>
      <c r="AA13">
        <v>2.022413842379096E-3</v>
      </c>
      <c r="AB13">
        <v>5.6791721150333007E-4</v>
      </c>
      <c r="AC13">
        <v>1.2691385495465577E-3</v>
      </c>
      <c r="AD13">
        <v>1.6823213278405167E-3</v>
      </c>
      <c r="AE13">
        <v>4.5117236446569212E-3</v>
      </c>
    </row>
    <row r="14" spans="1:31" x14ac:dyDescent="0.25">
      <c r="A14">
        <v>7</v>
      </c>
      <c r="B14">
        <v>3.3184846996405404E-4</v>
      </c>
      <c r="C14">
        <v>2.6398003145122607E-3</v>
      </c>
      <c r="D14">
        <v>-1.9221774629400905E-4</v>
      </c>
      <c r="E14">
        <v>1.2414222451303193E-3</v>
      </c>
      <c r="F14">
        <v>3.1240994164228706E-3</v>
      </c>
      <c r="G14">
        <v>2.726741700963591E-3</v>
      </c>
      <c r="H14">
        <v>7.5078939394412772E-3</v>
      </c>
      <c r="I14">
        <v>2.7992592760826985E-3</v>
      </c>
      <c r="J14">
        <v>3.8140396802659828E-3</v>
      </c>
      <c r="K14">
        <v>4.1860548139924809E-3</v>
      </c>
      <c r="L14">
        <v>9.3807916708822409E-4</v>
      </c>
      <c r="M14">
        <v>3.9904300069900931E-3</v>
      </c>
      <c r="N14">
        <v>4.8578206963239799E-3</v>
      </c>
      <c r="O14">
        <v>5.137037034592137E-3</v>
      </c>
      <c r="P14">
        <v>3.4912456291637866E-3</v>
      </c>
      <c r="Q14">
        <v>2.2388173236544411E-3</v>
      </c>
      <c r="R14">
        <v>4.017733275095239E-3</v>
      </c>
      <c r="S14">
        <v>2.0102200620156132E-3</v>
      </c>
      <c r="T14">
        <v>1.8057021622759303E-3</v>
      </c>
      <c r="U14">
        <v>2.3392451497455556E-3</v>
      </c>
      <c r="V14">
        <v>3.2949958717871245E-3</v>
      </c>
      <c r="W14">
        <v>1.4168695920888444E-4</v>
      </c>
      <c r="X14">
        <v>2.8410725236810218E-3</v>
      </c>
      <c r="Y14">
        <v>2.9616986724087914E-3</v>
      </c>
      <c r="Z14">
        <v>4.4430846123972171E-3</v>
      </c>
      <c r="AA14">
        <v>1.0775361660323123E-3</v>
      </c>
      <c r="AB14">
        <v>1.5829462010211993E-3</v>
      </c>
      <c r="AC14">
        <v>8.7194776127467099E-4</v>
      </c>
      <c r="AD14">
        <v>2.5060561197431698E-3</v>
      </c>
      <c r="AE14">
        <v>1.5898209979324303E-3</v>
      </c>
    </row>
    <row r="15" spans="1:31" x14ac:dyDescent="0.25">
      <c r="A15">
        <v>8</v>
      </c>
      <c r="B15">
        <v>1.239053709689616E-4</v>
      </c>
      <c r="C15">
        <v>4.9018109608617863E-3</v>
      </c>
      <c r="D15">
        <v>2.2432682049467498E-3</v>
      </c>
      <c r="E15">
        <v>1.5324064158470871E-3</v>
      </c>
      <c r="F15">
        <v>4.0600664320071126E-3</v>
      </c>
      <c r="G15">
        <v>5.4146349185208451E-3</v>
      </c>
      <c r="H15">
        <v>2.7992592760826985E-3</v>
      </c>
      <c r="I15">
        <v>7.7475900728728357E-3</v>
      </c>
      <c r="J15">
        <v>6.5148645020134312E-3</v>
      </c>
      <c r="K15">
        <v>7.3444428857175996E-3</v>
      </c>
      <c r="L15">
        <v>7.6353431960923855E-4</v>
      </c>
      <c r="M15">
        <v>6.8838956110281865E-3</v>
      </c>
      <c r="N15">
        <v>4.911813316301061E-3</v>
      </c>
      <c r="O15">
        <v>5.8881805576112764E-3</v>
      </c>
      <c r="P15">
        <v>6.0013893466930096E-3</v>
      </c>
      <c r="Q15">
        <v>1.5586950775462629E-3</v>
      </c>
      <c r="R15">
        <v>2.9092042007575159E-3</v>
      </c>
      <c r="S15">
        <v>1.8883825818139584E-3</v>
      </c>
      <c r="T15">
        <v>9.0746608433520427E-3</v>
      </c>
      <c r="U15">
        <v>2.1021775876631757E-3</v>
      </c>
      <c r="V15">
        <v>5.0429379834261833E-3</v>
      </c>
      <c r="W15">
        <v>3.8195220526721172E-3</v>
      </c>
      <c r="X15">
        <v>2.712423883611819E-3</v>
      </c>
      <c r="Y15">
        <v>5.2074189561557363E-3</v>
      </c>
      <c r="Z15">
        <v>8.8016091240268688E-3</v>
      </c>
      <c r="AA15">
        <v>2.2644145480916491E-3</v>
      </c>
      <c r="AB15">
        <v>1.7012499027641877E-4</v>
      </c>
      <c r="AC15">
        <v>1.2033535409988608E-3</v>
      </c>
      <c r="AD15">
        <v>2.5302090584286901E-3</v>
      </c>
      <c r="AE15">
        <v>5.7918990667981934E-3</v>
      </c>
    </row>
    <row r="16" spans="1:31" x14ac:dyDescent="0.25">
      <c r="A16">
        <v>9</v>
      </c>
      <c r="B16">
        <v>-2.3387504948096265E-4</v>
      </c>
      <c r="C16">
        <v>5.0357096155063735E-3</v>
      </c>
      <c r="D16">
        <v>1.6631944509339896E-3</v>
      </c>
      <c r="E16">
        <v>1.5449888062396408E-3</v>
      </c>
      <c r="F16">
        <v>4.8036687450429419E-3</v>
      </c>
      <c r="G16">
        <v>4.5780658992987215E-3</v>
      </c>
      <c r="H16">
        <v>3.8140396802659828E-3</v>
      </c>
      <c r="I16">
        <v>6.5148645020134312E-3</v>
      </c>
      <c r="J16">
        <v>9.2935883030077892E-3</v>
      </c>
      <c r="K16">
        <v>7.2402307826708139E-3</v>
      </c>
      <c r="L16">
        <v>6.6837448388818008E-4</v>
      </c>
      <c r="M16">
        <v>8.7663103300162758E-3</v>
      </c>
      <c r="N16">
        <v>4.7740182588948982E-3</v>
      </c>
      <c r="O16">
        <v>5.1585326418548206E-3</v>
      </c>
      <c r="P16">
        <v>6.130969313817649E-3</v>
      </c>
      <c r="Q16">
        <v>1.1794955735176253E-3</v>
      </c>
      <c r="R16">
        <v>3.1669080138765136E-3</v>
      </c>
      <c r="S16">
        <v>1.9555620441864753E-3</v>
      </c>
      <c r="T16">
        <v>1.0738787821152515E-2</v>
      </c>
      <c r="U16">
        <v>2.5708240231279798E-3</v>
      </c>
      <c r="V16">
        <v>4.4005706487011036E-3</v>
      </c>
      <c r="W16">
        <v>4.4521454231042047E-3</v>
      </c>
      <c r="X16">
        <v>3.142902981869949E-3</v>
      </c>
      <c r="Y16">
        <v>6.7431074429625372E-3</v>
      </c>
      <c r="Z16">
        <v>7.9667464264913928E-3</v>
      </c>
      <c r="AA16">
        <v>1.8125592653199501E-3</v>
      </c>
      <c r="AB16">
        <v>4.1256942171825129E-5</v>
      </c>
      <c r="AC16">
        <v>8.0905756367900925E-4</v>
      </c>
      <c r="AD16">
        <v>3.0131777835406435E-3</v>
      </c>
      <c r="AE16">
        <v>6.4329793360938213E-3</v>
      </c>
    </row>
    <row r="17" spans="1:31" x14ac:dyDescent="0.25">
      <c r="A17">
        <v>10</v>
      </c>
      <c r="B17">
        <v>-9.2757642130825884E-4</v>
      </c>
      <c r="C17">
        <v>5.2130292315962076E-3</v>
      </c>
      <c r="D17">
        <v>1.4025961978816758E-3</v>
      </c>
      <c r="E17">
        <v>1.1557342372513337E-3</v>
      </c>
      <c r="F17">
        <v>6.6139830265281099E-3</v>
      </c>
      <c r="G17">
        <v>8.4414750765998345E-3</v>
      </c>
      <c r="H17">
        <v>4.1860548139924809E-3</v>
      </c>
      <c r="I17">
        <v>7.3444428857175996E-3</v>
      </c>
      <c r="J17">
        <v>7.2402307826708139E-3</v>
      </c>
      <c r="K17">
        <v>1.6920661192353227E-2</v>
      </c>
      <c r="L17">
        <v>3.8718361511779181E-4</v>
      </c>
      <c r="M17">
        <v>7.4630971110393766E-3</v>
      </c>
      <c r="N17">
        <v>7.2468552880803703E-3</v>
      </c>
      <c r="O17">
        <v>6.5228740861592617E-3</v>
      </c>
      <c r="P17">
        <v>6.0080730674208129E-3</v>
      </c>
      <c r="Q17">
        <v>1.9058690837703107E-3</v>
      </c>
      <c r="R17">
        <v>4.8658658204639056E-3</v>
      </c>
      <c r="S17">
        <v>1.6413896415363174E-3</v>
      </c>
      <c r="T17">
        <v>1.2214827688808006E-2</v>
      </c>
      <c r="U17">
        <v>3.8105900023744175E-3</v>
      </c>
      <c r="V17">
        <v>5.6697149489282044E-3</v>
      </c>
      <c r="W17">
        <v>3.3952791327221048E-3</v>
      </c>
      <c r="X17">
        <v>3.5141009501986503E-3</v>
      </c>
      <c r="Y17">
        <v>5.7007880114985235E-3</v>
      </c>
      <c r="Z17">
        <v>1.0293673133988671E-2</v>
      </c>
      <c r="AA17">
        <v>3.4794108392875432E-3</v>
      </c>
      <c r="AB17">
        <v>3.4556488548512606E-4</v>
      </c>
      <c r="AC17">
        <v>8.4302255937550622E-4</v>
      </c>
      <c r="AD17">
        <v>3.8429631951327368E-3</v>
      </c>
      <c r="AE17">
        <v>6.87370024270079E-3</v>
      </c>
    </row>
    <row r="18" spans="1:31" x14ac:dyDescent="0.25">
      <c r="A18">
        <v>11</v>
      </c>
      <c r="B18">
        <v>4.8530890787511617E-4</v>
      </c>
      <c r="C18">
        <v>5.4598557624659376E-4</v>
      </c>
      <c r="D18">
        <v>-3.802282742239564E-4</v>
      </c>
      <c r="E18">
        <v>5.4809715992762225E-4</v>
      </c>
      <c r="F18">
        <v>1.002437839322811E-3</v>
      </c>
      <c r="G18">
        <v>3.2323384092478171E-4</v>
      </c>
      <c r="H18">
        <v>9.3807916708822409E-4</v>
      </c>
      <c r="I18">
        <v>7.6353431960923855E-4</v>
      </c>
      <c r="J18">
        <v>6.6837448388818008E-4</v>
      </c>
      <c r="K18">
        <v>3.8718361511779181E-4</v>
      </c>
      <c r="L18">
        <v>2.3583264935077542E-3</v>
      </c>
      <c r="M18">
        <v>8.5945060896341322E-4</v>
      </c>
      <c r="N18">
        <v>8.4367649511604172E-4</v>
      </c>
      <c r="O18">
        <v>1.4630993650151971E-3</v>
      </c>
      <c r="P18">
        <v>1.3052998308956461E-4</v>
      </c>
      <c r="Q18">
        <v>1.2256767062209348E-3</v>
      </c>
      <c r="R18">
        <v>1.3128103845313661E-3</v>
      </c>
      <c r="S18">
        <v>3.3674953498740438E-4</v>
      </c>
      <c r="T18">
        <v>-5.5719622548794454E-6</v>
      </c>
      <c r="U18">
        <v>1.4901082980387343E-3</v>
      </c>
      <c r="V18">
        <v>7.3246717207071943E-4</v>
      </c>
      <c r="W18">
        <v>-2.9209592790828035E-4</v>
      </c>
      <c r="X18">
        <v>6.1701566432533026E-4</v>
      </c>
      <c r="Y18">
        <v>1.4580751818080571E-4</v>
      </c>
      <c r="Z18">
        <v>1.5327606922702994E-3</v>
      </c>
      <c r="AA18">
        <v>9.8346203140354561E-4</v>
      </c>
      <c r="AB18">
        <v>3.3261943103006839E-4</v>
      </c>
      <c r="AC18">
        <v>1.6904151935574117E-3</v>
      </c>
      <c r="AD18">
        <v>3.9554667864760392E-4</v>
      </c>
      <c r="AE18">
        <v>-5.0807600258630822E-4</v>
      </c>
    </row>
    <row r="19" spans="1:31" x14ac:dyDescent="0.25">
      <c r="A19">
        <v>12</v>
      </c>
      <c r="B19">
        <v>-1.9149884126514743E-4</v>
      </c>
      <c r="C19">
        <v>4.9169302576567457E-3</v>
      </c>
      <c r="D19">
        <v>7.4982709641459734E-4</v>
      </c>
      <c r="E19">
        <v>1.6054577042373163E-3</v>
      </c>
      <c r="F19">
        <v>4.7673838715697227E-3</v>
      </c>
      <c r="G19">
        <v>4.711242262545174E-3</v>
      </c>
      <c r="H19">
        <v>3.9904300069900931E-3</v>
      </c>
      <c r="I19">
        <v>6.8838956110281865E-3</v>
      </c>
      <c r="J19">
        <v>8.7663103300162758E-3</v>
      </c>
      <c r="K19">
        <v>7.4630971110393766E-3</v>
      </c>
      <c r="L19">
        <v>8.5945060896341322E-4</v>
      </c>
      <c r="M19">
        <v>1.1367898879021145E-2</v>
      </c>
      <c r="N19">
        <v>5.2991735106507213E-3</v>
      </c>
      <c r="O19">
        <v>5.6814205865017295E-3</v>
      </c>
      <c r="P19">
        <v>6.2431152756434339E-3</v>
      </c>
      <c r="Q19">
        <v>1.718554173392325E-3</v>
      </c>
      <c r="R19">
        <v>3.6045236335112796E-3</v>
      </c>
      <c r="S19">
        <v>2.4376634476093884E-3</v>
      </c>
      <c r="T19">
        <v>1.128616154893531E-2</v>
      </c>
      <c r="U19">
        <v>2.4175082605420086E-3</v>
      </c>
      <c r="V19">
        <v>4.6229331320301282E-3</v>
      </c>
      <c r="W19">
        <v>4.5175797925951942E-3</v>
      </c>
      <c r="X19">
        <v>3.1489581761449683E-3</v>
      </c>
      <c r="Y19">
        <v>6.699520649141766E-3</v>
      </c>
      <c r="Z19">
        <v>8.3610319380384435E-3</v>
      </c>
      <c r="AA19">
        <v>1.7398629185103715E-3</v>
      </c>
      <c r="AB19">
        <v>-4.8138632318873618E-5</v>
      </c>
      <c r="AC19">
        <v>3.5886899558998321E-4</v>
      </c>
      <c r="AD19">
        <v>2.7065574710805193E-3</v>
      </c>
      <c r="AE19">
        <v>6.2086879284186484E-3</v>
      </c>
    </row>
    <row r="20" spans="1:31" x14ac:dyDescent="0.25">
      <c r="A20">
        <v>13</v>
      </c>
      <c r="B20">
        <v>4.5835705444287458E-4</v>
      </c>
      <c r="C20">
        <v>2.9821980510193464E-3</v>
      </c>
      <c r="D20">
        <v>6.2601095632369187E-4</v>
      </c>
      <c r="E20">
        <v>1.0231062860833202E-3</v>
      </c>
      <c r="F20">
        <v>2.7969984274322348E-3</v>
      </c>
      <c r="G20">
        <v>5.6079911265677091E-3</v>
      </c>
      <c r="H20">
        <v>4.8578206963239799E-3</v>
      </c>
      <c r="I20">
        <v>4.911813316301061E-3</v>
      </c>
      <c r="J20">
        <v>4.7740182588948982E-3</v>
      </c>
      <c r="K20">
        <v>7.2468552880803703E-3</v>
      </c>
      <c r="L20">
        <v>8.4367649511604172E-4</v>
      </c>
      <c r="M20">
        <v>5.2991735106507213E-3</v>
      </c>
      <c r="N20">
        <v>7.8021436317058457E-3</v>
      </c>
      <c r="O20">
        <v>6.1118050724560868E-3</v>
      </c>
      <c r="P20">
        <v>4.0248333893041256E-3</v>
      </c>
      <c r="Q20">
        <v>2.8506223697757744E-3</v>
      </c>
      <c r="R20">
        <v>4.6722584261862481E-3</v>
      </c>
      <c r="S20">
        <v>1.3566534061545462E-3</v>
      </c>
      <c r="T20">
        <v>6.3817007039356092E-3</v>
      </c>
      <c r="U20">
        <v>2.2741234406821959E-3</v>
      </c>
      <c r="V20">
        <v>4.2416178091237442E-3</v>
      </c>
      <c r="W20">
        <v>1.5328689725977599E-3</v>
      </c>
      <c r="X20">
        <v>2.7242284055849883E-3</v>
      </c>
      <c r="Y20">
        <v>2.7486556364604343E-3</v>
      </c>
      <c r="Z20">
        <v>7.2249427167166104E-3</v>
      </c>
      <c r="AA20">
        <v>2.0095657408971536E-3</v>
      </c>
      <c r="AB20">
        <v>1.1426486622710152E-3</v>
      </c>
      <c r="AC20">
        <v>1.383484239174425E-3</v>
      </c>
      <c r="AD20">
        <v>2.2438535806991637E-3</v>
      </c>
      <c r="AE20">
        <v>3.7095482860315288E-3</v>
      </c>
    </row>
    <row r="21" spans="1:31" x14ac:dyDescent="0.25">
      <c r="A21">
        <v>14</v>
      </c>
      <c r="B21">
        <v>1.7110657327238234E-4</v>
      </c>
      <c r="C21">
        <v>3.1825643147597536E-3</v>
      </c>
      <c r="D21">
        <v>1.5073459043001959E-3</v>
      </c>
      <c r="E21">
        <v>1.7008227592544814E-3</v>
      </c>
      <c r="F21">
        <v>4.5544050362616864E-3</v>
      </c>
      <c r="G21">
        <v>4.7044002299851308E-3</v>
      </c>
      <c r="H21">
        <v>5.137037034592137E-3</v>
      </c>
      <c r="I21">
        <v>5.8881805576112764E-3</v>
      </c>
      <c r="J21">
        <v>5.1585326418548206E-3</v>
      </c>
      <c r="K21">
        <v>6.5228740861592617E-3</v>
      </c>
      <c r="L21">
        <v>1.4630993650151971E-3</v>
      </c>
      <c r="M21">
        <v>5.6814205865017295E-3</v>
      </c>
      <c r="N21">
        <v>6.1118050724560868E-3</v>
      </c>
      <c r="O21">
        <v>1.0265627374562627E-2</v>
      </c>
      <c r="P21">
        <v>4.725311344831392E-3</v>
      </c>
      <c r="Q21">
        <v>2.7553829461981027E-3</v>
      </c>
      <c r="R21">
        <v>5.4378535086084872E-3</v>
      </c>
      <c r="S21">
        <v>1.1916719397409201E-3</v>
      </c>
      <c r="T21">
        <v>6.2254357280092359E-3</v>
      </c>
      <c r="U21">
        <v>1.9024139403557789E-3</v>
      </c>
      <c r="V21">
        <v>5.1171405581329037E-3</v>
      </c>
      <c r="W21">
        <v>6.0604400524406985E-4</v>
      </c>
      <c r="X21">
        <v>3.0451420573409248E-3</v>
      </c>
      <c r="Y21">
        <v>2.9723445559541642E-3</v>
      </c>
      <c r="Z21">
        <v>1.0298173609903023E-2</v>
      </c>
      <c r="AA21">
        <v>2.1894110597700982E-3</v>
      </c>
      <c r="AB21">
        <v>9.0914947900008725E-4</v>
      </c>
      <c r="AC21">
        <v>1.8297550667794489E-3</v>
      </c>
      <c r="AD21">
        <v>3.119164848238903E-3</v>
      </c>
      <c r="AE21">
        <v>4.3330445022461148E-3</v>
      </c>
    </row>
    <row r="22" spans="1:31" x14ac:dyDescent="0.25">
      <c r="A22">
        <v>15</v>
      </c>
      <c r="B22">
        <v>5.278106566043683E-6</v>
      </c>
      <c r="C22">
        <v>4.4645440028012557E-3</v>
      </c>
      <c r="D22">
        <v>1.8430186738265762E-3</v>
      </c>
      <c r="E22">
        <v>1.2123230695437893E-3</v>
      </c>
      <c r="F22">
        <v>3.2639879616515621E-3</v>
      </c>
      <c r="G22">
        <v>4.3915420004805106E-3</v>
      </c>
      <c r="H22">
        <v>3.4912456291637866E-3</v>
      </c>
      <c r="I22">
        <v>6.0013893466930096E-3</v>
      </c>
      <c r="J22">
        <v>6.130969313817649E-3</v>
      </c>
      <c r="K22">
        <v>6.0080730674208129E-3</v>
      </c>
      <c r="L22">
        <v>1.3052998308956461E-4</v>
      </c>
      <c r="M22">
        <v>6.2431152756434339E-3</v>
      </c>
      <c r="N22">
        <v>4.0248333893041256E-3</v>
      </c>
      <c r="O22">
        <v>4.725311344831392E-3</v>
      </c>
      <c r="P22">
        <v>1.0327658959504589E-2</v>
      </c>
      <c r="Q22">
        <v>6.9941826376898985E-5</v>
      </c>
      <c r="R22">
        <v>1.9048365650830067E-3</v>
      </c>
      <c r="S22">
        <v>3.0773900485373501E-3</v>
      </c>
      <c r="T22">
        <v>6.2897503679077401E-3</v>
      </c>
      <c r="U22">
        <v>2.1432255864554921E-3</v>
      </c>
      <c r="V22">
        <v>4.7140813078994639E-3</v>
      </c>
      <c r="W22">
        <v>2.9019956864692392E-3</v>
      </c>
      <c r="X22">
        <v>2.4293153969367175E-3</v>
      </c>
      <c r="Y22">
        <v>6.1715775482650082E-3</v>
      </c>
      <c r="Z22">
        <v>7.5481350026914921E-3</v>
      </c>
      <c r="AA22">
        <v>1.6983432637494081E-3</v>
      </c>
      <c r="AB22">
        <v>-1.1702297069877125E-4</v>
      </c>
      <c r="AC22">
        <v>2.3572107684095682E-4</v>
      </c>
      <c r="AD22">
        <v>1.8797370023704574E-3</v>
      </c>
      <c r="AE22">
        <v>5.3476207491656479E-3</v>
      </c>
    </row>
    <row r="23" spans="1:31" x14ac:dyDescent="0.25">
      <c r="A23">
        <v>16</v>
      </c>
      <c r="B23">
        <v>1.1752786448776978E-3</v>
      </c>
      <c r="C23">
        <v>1.7756398589980284E-4</v>
      </c>
      <c r="D23">
        <v>-9.5349954705326674E-5</v>
      </c>
      <c r="E23">
        <v>4.6664651892345345E-4</v>
      </c>
      <c r="F23">
        <v>9.2490492541197171E-4</v>
      </c>
      <c r="G23">
        <v>1.49180680389829E-3</v>
      </c>
      <c r="H23">
        <v>2.2388173236544411E-3</v>
      </c>
      <c r="I23">
        <v>1.5586950775462629E-3</v>
      </c>
      <c r="J23">
        <v>1.1794955735176253E-3</v>
      </c>
      <c r="K23">
        <v>1.9058690837703107E-3</v>
      </c>
      <c r="L23">
        <v>1.2256767062209348E-3</v>
      </c>
      <c r="M23">
        <v>1.718554173392325E-3</v>
      </c>
      <c r="N23">
        <v>2.8506223697757744E-3</v>
      </c>
      <c r="O23">
        <v>2.7553829461981027E-3</v>
      </c>
      <c r="P23">
        <v>6.9941826376898985E-5</v>
      </c>
      <c r="Q23">
        <v>6.8846034267931767E-3</v>
      </c>
      <c r="R23">
        <v>3.4115742919475539E-3</v>
      </c>
      <c r="S23">
        <v>-1.1736893608797006E-3</v>
      </c>
      <c r="T23">
        <v>1.8282350145316731E-3</v>
      </c>
      <c r="U23">
        <v>4.2353155061094995E-4</v>
      </c>
      <c r="V23">
        <v>1.9345080400854724E-3</v>
      </c>
      <c r="W23">
        <v>-8.4731474738187844E-4</v>
      </c>
      <c r="X23">
        <v>1.2341226928295481E-3</v>
      </c>
      <c r="Y23">
        <v>-6.2725932277535345E-4</v>
      </c>
      <c r="Z23">
        <v>3.3091989663041445E-3</v>
      </c>
      <c r="AA23">
        <v>7.2553604237426939E-4</v>
      </c>
      <c r="AB23">
        <v>8.5107793019881728E-4</v>
      </c>
      <c r="AC23">
        <v>6.9989322970019033E-4</v>
      </c>
      <c r="AD23">
        <v>4.4125020754276045E-4</v>
      </c>
      <c r="AE23">
        <v>4.5285595231574449E-4</v>
      </c>
    </row>
    <row r="24" spans="1:31" x14ac:dyDescent="0.25">
      <c r="A24">
        <v>17</v>
      </c>
      <c r="B24">
        <v>1.205633103399094E-4</v>
      </c>
      <c r="C24">
        <v>1.5065960992747545E-3</v>
      </c>
      <c r="D24">
        <v>1.7424077821522673E-4</v>
      </c>
      <c r="E24">
        <v>5.174450114152476E-4</v>
      </c>
      <c r="F24">
        <v>2.469042985716203E-3</v>
      </c>
      <c r="G24">
        <v>2.6287577464196173E-3</v>
      </c>
      <c r="H24">
        <v>4.017733275095239E-3</v>
      </c>
      <c r="I24">
        <v>2.9092042007575159E-3</v>
      </c>
      <c r="J24">
        <v>3.1669080138765136E-3</v>
      </c>
      <c r="K24">
        <v>4.8658658204639056E-3</v>
      </c>
      <c r="L24">
        <v>1.3128103845313661E-3</v>
      </c>
      <c r="M24">
        <v>3.6045236335112796E-3</v>
      </c>
      <c r="N24">
        <v>4.6722584261862481E-3</v>
      </c>
      <c r="O24">
        <v>5.4378535086084872E-3</v>
      </c>
      <c r="P24">
        <v>1.9048365650830067E-3</v>
      </c>
      <c r="Q24">
        <v>3.4115742919475539E-3</v>
      </c>
      <c r="R24">
        <v>6.5991097045756588E-3</v>
      </c>
      <c r="S24">
        <v>1.2039396546810624E-3</v>
      </c>
      <c r="T24">
        <v>3.3583897331810578E-3</v>
      </c>
      <c r="U24">
        <v>1.5718040185963937E-3</v>
      </c>
      <c r="V24">
        <v>3.4756538944972289E-3</v>
      </c>
      <c r="W24">
        <v>-4.2000660671706282E-4</v>
      </c>
      <c r="X24">
        <v>2.1817384845658613E-3</v>
      </c>
      <c r="Y24">
        <v>7.4904634176949634E-4</v>
      </c>
      <c r="Z24">
        <v>5.7672404386767025E-3</v>
      </c>
      <c r="AA24">
        <v>1.534039417577377E-3</v>
      </c>
      <c r="AB24">
        <v>9.2887833124799893E-4</v>
      </c>
      <c r="AC24">
        <v>1.7124213517561763E-3</v>
      </c>
      <c r="AD24">
        <v>1.4741630520637421E-3</v>
      </c>
      <c r="AE24">
        <v>2.3671419769269852E-3</v>
      </c>
    </row>
    <row r="25" spans="1:31" x14ac:dyDescent="0.25">
      <c r="A25">
        <v>18</v>
      </c>
      <c r="B25">
        <v>3.8728297940268804E-4</v>
      </c>
      <c r="C25">
        <v>1.6614994069800945E-3</v>
      </c>
      <c r="D25">
        <v>4.0184751960348843E-4</v>
      </c>
      <c r="E25">
        <v>1.7293349734986239E-4</v>
      </c>
      <c r="F25">
        <v>5.8017381878686016E-4</v>
      </c>
      <c r="G25">
        <v>1.5542183148700085E-3</v>
      </c>
      <c r="H25">
        <v>2.0102200620156132E-3</v>
      </c>
      <c r="I25">
        <v>1.8883825818139584E-3</v>
      </c>
      <c r="J25">
        <v>1.9555620441864753E-3</v>
      </c>
      <c r="K25">
        <v>1.6413896415363174E-3</v>
      </c>
      <c r="L25">
        <v>3.3674953498740438E-4</v>
      </c>
      <c r="M25">
        <v>2.4376634476093884E-3</v>
      </c>
      <c r="N25">
        <v>1.3566534061545462E-3</v>
      </c>
      <c r="O25">
        <v>1.1916719397409201E-3</v>
      </c>
      <c r="P25">
        <v>3.0773900485373501E-3</v>
      </c>
      <c r="Q25">
        <v>-1.1736893608797006E-3</v>
      </c>
      <c r="R25">
        <v>1.2039396546810624E-3</v>
      </c>
      <c r="S25">
        <v>5.9262942626875838E-3</v>
      </c>
      <c r="T25">
        <v>-3.0196125766410436E-4</v>
      </c>
      <c r="U25">
        <v>1.3957549176498508E-3</v>
      </c>
      <c r="V25">
        <v>2.5241095870248732E-3</v>
      </c>
      <c r="W25">
        <v>1.7702328303365654E-3</v>
      </c>
      <c r="X25">
        <v>1.5665772863308297E-3</v>
      </c>
      <c r="Y25">
        <v>1.9491272476255483E-3</v>
      </c>
      <c r="Z25">
        <v>1.6638253581870491E-3</v>
      </c>
      <c r="AA25">
        <v>3.416473146125779E-4</v>
      </c>
      <c r="AB25">
        <v>9.9781187741414997E-5</v>
      </c>
      <c r="AC25">
        <v>5.556088900103603E-4</v>
      </c>
      <c r="AD25">
        <v>5.9514023181015058E-4</v>
      </c>
      <c r="AE25">
        <v>1.8513754757840148E-3</v>
      </c>
    </row>
    <row r="26" spans="1:31" x14ac:dyDescent="0.25">
      <c r="A26">
        <v>19</v>
      </c>
      <c r="B26">
        <v>-2.0215470607178859E-3</v>
      </c>
      <c r="C26">
        <v>4.4838841490256734E-3</v>
      </c>
      <c r="D26">
        <v>2.5163212996458834E-3</v>
      </c>
      <c r="E26">
        <v>-2.8975613558880419E-4</v>
      </c>
      <c r="F26">
        <v>5.6076463328895189E-3</v>
      </c>
      <c r="G26">
        <v>7.2327506763828469E-3</v>
      </c>
      <c r="H26">
        <v>1.8057021622759303E-3</v>
      </c>
      <c r="I26">
        <v>9.0746608433520427E-3</v>
      </c>
      <c r="J26">
        <v>1.0738787821152515E-2</v>
      </c>
      <c r="K26">
        <v>1.2214827688808006E-2</v>
      </c>
      <c r="L26">
        <v>-5.5719622548794454E-6</v>
      </c>
      <c r="M26">
        <v>1.128616154893531E-2</v>
      </c>
      <c r="N26">
        <v>6.3817007039356092E-3</v>
      </c>
      <c r="O26">
        <v>6.2254357280092359E-3</v>
      </c>
      <c r="P26">
        <v>6.2897503679077401E-3</v>
      </c>
      <c r="Q26">
        <v>1.8282350145316731E-3</v>
      </c>
      <c r="R26">
        <v>3.3583897331810578E-3</v>
      </c>
      <c r="S26">
        <v>-3.0196125766410436E-4</v>
      </c>
      <c r="T26">
        <v>2.9726474438964836E-2</v>
      </c>
      <c r="U26">
        <v>3.0110563553925117E-3</v>
      </c>
      <c r="V26">
        <v>5.615973018768039E-3</v>
      </c>
      <c r="W26">
        <v>6.822039841592166E-3</v>
      </c>
      <c r="X26">
        <v>3.3076954584744644E-3</v>
      </c>
      <c r="Y26">
        <v>8.1280099157505833E-3</v>
      </c>
      <c r="Z26">
        <v>1.2250268296758019E-2</v>
      </c>
      <c r="AA26">
        <v>2.7607315839758557E-3</v>
      </c>
      <c r="AB26">
        <v>-1.1590500437087448E-3</v>
      </c>
      <c r="AC26">
        <v>-1.9522625065473916E-4</v>
      </c>
      <c r="AD26">
        <v>4.0247864849723295E-3</v>
      </c>
      <c r="AE26">
        <v>9.2763152213735829E-3</v>
      </c>
    </row>
    <row r="27" spans="1:31" x14ac:dyDescent="0.25">
      <c r="A27">
        <v>20</v>
      </c>
      <c r="B27">
        <v>5.1272542052458867E-5</v>
      </c>
      <c r="C27">
        <v>1.5344472511254364E-3</v>
      </c>
      <c r="D27">
        <v>-1.0035207685158316E-3</v>
      </c>
      <c r="E27">
        <v>6.2515954418424261E-4</v>
      </c>
      <c r="F27">
        <v>2.6185730282682652E-3</v>
      </c>
      <c r="G27">
        <v>9.0132692206132089E-4</v>
      </c>
      <c r="H27">
        <v>2.3392451497455556E-3</v>
      </c>
      <c r="I27">
        <v>2.1021775876631757E-3</v>
      </c>
      <c r="J27">
        <v>2.5708240231279798E-3</v>
      </c>
      <c r="K27">
        <v>3.8105900023744175E-3</v>
      </c>
      <c r="L27">
        <v>1.4901082980387343E-3</v>
      </c>
      <c r="M27">
        <v>2.4175082605420086E-3</v>
      </c>
      <c r="N27">
        <v>2.2741234406821959E-3</v>
      </c>
      <c r="O27">
        <v>1.9024139403557789E-3</v>
      </c>
      <c r="P27">
        <v>2.1432255864554921E-3</v>
      </c>
      <c r="Q27">
        <v>4.2353155061094995E-4</v>
      </c>
      <c r="R27">
        <v>1.5718040185963937E-3</v>
      </c>
      <c r="S27">
        <v>1.3957549176498508E-3</v>
      </c>
      <c r="T27">
        <v>3.0110563553925117E-3</v>
      </c>
      <c r="U27">
        <v>5.5166685275716216E-3</v>
      </c>
      <c r="V27">
        <v>2.5834194883093443E-3</v>
      </c>
      <c r="W27">
        <v>8.4173176253874392E-4</v>
      </c>
      <c r="X27">
        <v>6.0093346919446898E-4</v>
      </c>
      <c r="Y27">
        <v>1.9433531519455311E-3</v>
      </c>
      <c r="Z27">
        <v>2.7177779302961181E-3</v>
      </c>
      <c r="AA27">
        <v>2.5309972313063349E-3</v>
      </c>
      <c r="AB27">
        <v>-6.2964904030804942E-6</v>
      </c>
      <c r="AC27">
        <v>1.5533451908295694E-3</v>
      </c>
      <c r="AD27">
        <v>8.9887886384965119E-4</v>
      </c>
      <c r="AE27">
        <v>1.601315082460381E-3</v>
      </c>
    </row>
    <row r="28" spans="1:31" x14ac:dyDescent="0.25">
      <c r="A28">
        <v>21</v>
      </c>
      <c r="B28">
        <v>6.1204493709032294E-4</v>
      </c>
      <c r="C28">
        <v>3.1895825499709098E-3</v>
      </c>
      <c r="D28">
        <v>4.8973848858270043E-4</v>
      </c>
      <c r="E28">
        <v>8.9547207860630985E-4</v>
      </c>
      <c r="F28">
        <v>3.266727084442271E-3</v>
      </c>
      <c r="G28">
        <v>3.8227856405829617E-3</v>
      </c>
      <c r="H28">
        <v>3.2949958717871245E-3</v>
      </c>
      <c r="I28">
        <v>5.0429379834261833E-3</v>
      </c>
      <c r="J28">
        <v>4.4005706487011036E-3</v>
      </c>
      <c r="K28">
        <v>5.6697149489282044E-3</v>
      </c>
      <c r="L28">
        <v>7.3246717207071943E-4</v>
      </c>
      <c r="M28">
        <v>4.6229331320301282E-3</v>
      </c>
      <c r="N28">
        <v>4.2416178091237442E-3</v>
      </c>
      <c r="O28">
        <v>5.1171405581329037E-3</v>
      </c>
      <c r="P28">
        <v>4.7140813078994639E-3</v>
      </c>
      <c r="Q28">
        <v>1.9345080400854724E-3</v>
      </c>
      <c r="R28">
        <v>3.4756538944972289E-3</v>
      </c>
      <c r="S28">
        <v>2.5241095870248732E-3</v>
      </c>
      <c r="T28">
        <v>5.615973018768039E-3</v>
      </c>
      <c r="U28">
        <v>2.5834194883093443E-3</v>
      </c>
      <c r="V28">
        <v>5.660699820490527E-3</v>
      </c>
      <c r="W28">
        <v>2.1926375837773363E-3</v>
      </c>
      <c r="X28">
        <v>2.0877955191167192E-3</v>
      </c>
      <c r="Y28">
        <v>3.5617054854195037E-3</v>
      </c>
      <c r="Z28">
        <v>6.6308567130169442E-3</v>
      </c>
      <c r="AA28">
        <v>2.042739883601851E-3</v>
      </c>
      <c r="AB28">
        <v>4.5048085504629609E-4</v>
      </c>
      <c r="AC28">
        <v>1.2857435823647309E-3</v>
      </c>
      <c r="AD28">
        <v>2.7083632704733734E-3</v>
      </c>
      <c r="AE28">
        <v>4.015586599353198E-3</v>
      </c>
    </row>
    <row r="29" spans="1:31" x14ac:dyDescent="0.25">
      <c r="A29">
        <v>22</v>
      </c>
      <c r="B29">
        <v>4.4136730830047235E-4</v>
      </c>
      <c r="C29">
        <v>3.6088295918396259E-3</v>
      </c>
      <c r="D29">
        <v>2.1400651031334541E-3</v>
      </c>
      <c r="E29">
        <v>1.7990159726459694E-3</v>
      </c>
      <c r="F29">
        <v>2.6691617102598537E-3</v>
      </c>
      <c r="G29">
        <v>3.0284885855157103E-3</v>
      </c>
      <c r="H29">
        <v>1.4168695920888444E-4</v>
      </c>
      <c r="I29">
        <v>3.8195220526721172E-3</v>
      </c>
      <c r="J29">
        <v>4.4521454231042047E-3</v>
      </c>
      <c r="K29">
        <v>3.3952791327221048E-3</v>
      </c>
      <c r="L29">
        <v>-2.9209592790828035E-4</v>
      </c>
      <c r="M29">
        <v>4.5175797925951942E-3</v>
      </c>
      <c r="N29">
        <v>1.5328689725977599E-3</v>
      </c>
      <c r="O29">
        <v>6.0604400524406985E-4</v>
      </c>
      <c r="P29">
        <v>2.9019956864692392E-3</v>
      </c>
      <c r="Q29">
        <v>-8.4731474738187844E-4</v>
      </c>
      <c r="R29">
        <v>-4.2000660671706282E-4</v>
      </c>
      <c r="S29">
        <v>1.7702328303365654E-3</v>
      </c>
      <c r="T29">
        <v>6.822039841592166E-3</v>
      </c>
      <c r="U29">
        <v>8.4173176253874392E-4</v>
      </c>
      <c r="V29">
        <v>2.1926375837773363E-3</v>
      </c>
      <c r="W29">
        <v>6.2639356221265751E-3</v>
      </c>
      <c r="X29">
        <v>1.5532086636075213E-3</v>
      </c>
      <c r="Y29">
        <v>4.8044501247946425E-3</v>
      </c>
      <c r="Z29">
        <v>3.2281972263608024E-3</v>
      </c>
      <c r="AA29">
        <v>1.1709470346214826E-3</v>
      </c>
      <c r="AB29">
        <v>-2.205170286926536E-5</v>
      </c>
      <c r="AC29">
        <v>-6.0622808973773471E-5</v>
      </c>
      <c r="AD29">
        <v>2.8957243484635372E-3</v>
      </c>
      <c r="AE29">
        <v>4.4722261168447233E-3</v>
      </c>
    </row>
    <row r="30" spans="1:31" x14ac:dyDescent="0.25">
      <c r="A30">
        <v>23</v>
      </c>
      <c r="B30">
        <v>7.2999611653333888E-6</v>
      </c>
      <c r="C30">
        <v>1.9187665348422626E-3</v>
      </c>
      <c r="D30">
        <v>9.2672453950028817E-4</v>
      </c>
      <c r="E30">
        <v>8.6756188020716137E-4</v>
      </c>
      <c r="F30">
        <v>2.3931162985175972E-3</v>
      </c>
      <c r="G30">
        <v>2.2155282003432069E-3</v>
      </c>
      <c r="H30">
        <v>2.8410725236810218E-3</v>
      </c>
      <c r="I30">
        <v>2.712423883611819E-3</v>
      </c>
      <c r="J30">
        <v>3.142902981869949E-3</v>
      </c>
      <c r="K30">
        <v>3.5141009501986503E-3</v>
      </c>
      <c r="L30">
        <v>6.1701566432533026E-4</v>
      </c>
      <c r="M30">
        <v>3.1489581761449683E-3</v>
      </c>
      <c r="N30">
        <v>2.7242284055849883E-3</v>
      </c>
      <c r="O30">
        <v>3.0451420573409248E-3</v>
      </c>
      <c r="P30">
        <v>2.4293153969367175E-3</v>
      </c>
      <c r="Q30">
        <v>1.2341226928295481E-3</v>
      </c>
      <c r="R30">
        <v>2.1817384845658613E-3</v>
      </c>
      <c r="S30">
        <v>1.5665772863308297E-3</v>
      </c>
      <c r="T30">
        <v>3.3076954584744644E-3</v>
      </c>
      <c r="U30">
        <v>6.0093346919446898E-4</v>
      </c>
      <c r="V30">
        <v>2.0877955191167192E-3</v>
      </c>
      <c r="W30">
        <v>1.5532086636075213E-3</v>
      </c>
      <c r="X30">
        <v>3.0893395364145126E-3</v>
      </c>
      <c r="Y30">
        <v>2.0867810912903583E-3</v>
      </c>
      <c r="Z30">
        <v>3.9950875475898498E-3</v>
      </c>
      <c r="AA30">
        <v>3.932254753018977E-4</v>
      </c>
      <c r="AB30">
        <v>9.282231766250201E-4</v>
      </c>
      <c r="AC30">
        <v>4.4895540891982391E-4</v>
      </c>
      <c r="AD30">
        <v>1.874997399692987E-3</v>
      </c>
      <c r="AE30">
        <v>2.4903998052067449E-3</v>
      </c>
    </row>
    <row r="31" spans="1:31" x14ac:dyDescent="0.25">
      <c r="A31">
        <v>24</v>
      </c>
      <c r="B31">
        <v>3.2875023951897587E-5</v>
      </c>
      <c r="C31">
        <v>4.590134744321738E-3</v>
      </c>
      <c r="D31">
        <v>1.4242039529814483E-3</v>
      </c>
      <c r="E31">
        <v>2.2770128190327346E-3</v>
      </c>
      <c r="F31">
        <v>3.9551654925640131E-3</v>
      </c>
      <c r="G31">
        <v>4.1361533074119163E-3</v>
      </c>
      <c r="H31">
        <v>2.9616986724087914E-3</v>
      </c>
      <c r="I31">
        <v>5.2074189561557363E-3</v>
      </c>
      <c r="J31">
        <v>6.7431074429625372E-3</v>
      </c>
      <c r="K31">
        <v>5.7007880114985235E-3</v>
      </c>
      <c r="L31">
        <v>1.4580751818080571E-4</v>
      </c>
      <c r="M31">
        <v>6.699520649141766E-3</v>
      </c>
      <c r="N31">
        <v>2.7486556364604343E-3</v>
      </c>
      <c r="O31">
        <v>2.9723445559541642E-3</v>
      </c>
      <c r="P31">
        <v>6.1715775482650082E-3</v>
      </c>
      <c r="Q31">
        <v>-6.2725932277535345E-4</v>
      </c>
      <c r="R31">
        <v>7.4904634176949634E-4</v>
      </c>
      <c r="S31">
        <v>1.9491272476255483E-3</v>
      </c>
      <c r="T31">
        <v>8.1280099157505833E-3</v>
      </c>
      <c r="U31">
        <v>1.9433531519455311E-3</v>
      </c>
      <c r="V31">
        <v>3.5617054854195037E-3</v>
      </c>
      <c r="W31">
        <v>4.8044501247946425E-3</v>
      </c>
      <c r="X31">
        <v>2.0867810912903583E-3</v>
      </c>
      <c r="Y31">
        <v>1.0553629147684356E-2</v>
      </c>
      <c r="Z31">
        <v>5.4606090444530107E-3</v>
      </c>
      <c r="AA31">
        <v>1.4664410997183373E-3</v>
      </c>
      <c r="AB31">
        <v>2.5365476735001986E-4</v>
      </c>
      <c r="AC31">
        <v>-3.4014205085927625E-4</v>
      </c>
      <c r="AD31">
        <v>3.4286126982005245E-3</v>
      </c>
      <c r="AE31">
        <v>4.1157404865695005E-3</v>
      </c>
    </row>
    <row r="32" spans="1:31" x14ac:dyDescent="0.25">
      <c r="A32">
        <v>25</v>
      </c>
      <c r="B32">
        <v>-9.3446409330762918E-6</v>
      </c>
      <c r="C32">
        <v>4.9574493789440073E-3</v>
      </c>
      <c r="D32">
        <v>3.2946844951340583E-3</v>
      </c>
      <c r="E32">
        <v>2.9073617595919243E-3</v>
      </c>
      <c r="F32">
        <v>6.1102891032890523E-3</v>
      </c>
      <c r="G32">
        <v>6.6135082023526795E-3</v>
      </c>
      <c r="H32">
        <v>4.4430846123972171E-3</v>
      </c>
      <c r="I32">
        <v>8.8016091240268688E-3</v>
      </c>
      <c r="J32">
        <v>7.9667464264913928E-3</v>
      </c>
      <c r="K32">
        <v>1.0293673133988671E-2</v>
      </c>
      <c r="L32">
        <v>1.5327606922702994E-3</v>
      </c>
      <c r="M32">
        <v>8.3610319380384435E-3</v>
      </c>
      <c r="N32">
        <v>7.2249427167166104E-3</v>
      </c>
      <c r="O32">
        <v>1.0298173609903023E-2</v>
      </c>
      <c r="P32">
        <v>7.5481350026914921E-3</v>
      </c>
      <c r="Q32">
        <v>3.3091989663041445E-3</v>
      </c>
      <c r="R32">
        <v>5.7672404386767025E-3</v>
      </c>
      <c r="S32">
        <v>1.6638253581870491E-3</v>
      </c>
      <c r="T32">
        <v>1.2250268296758019E-2</v>
      </c>
      <c r="U32">
        <v>2.7177779302961181E-3</v>
      </c>
      <c r="V32">
        <v>6.6308567130169442E-3</v>
      </c>
      <c r="W32">
        <v>3.2281972263608024E-3</v>
      </c>
      <c r="X32">
        <v>3.9950875475898498E-3</v>
      </c>
      <c r="Y32">
        <v>5.4606090444530107E-3</v>
      </c>
      <c r="Z32">
        <v>1.5253500452564685E-2</v>
      </c>
      <c r="AA32">
        <v>3.5612858433811856E-3</v>
      </c>
      <c r="AB32">
        <v>7.8271474650040273E-4</v>
      </c>
      <c r="AC32">
        <v>2.3459354247971765E-3</v>
      </c>
      <c r="AD32">
        <v>4.6542393194124081E-3</v>
      </c>
      <c r="AE32">
        <v>7.6050250533725829E-3</v>
      </c>
    </row>
    <row r="33" spans="1:31" x14ac:dyDescent="0.25">
      <c r="A33">
        <v>26</v>
      </c>
      <c r="B33">
        <v>4.3327160121594253E-4</v>
      </c>
      <c r="C33">
        <v>1.5361013706836854E-3</v>
      </c>
      <c r="D33">
        <v>6.3040314166263689E-4</v>
      </c>
      <c r="E33">
        <v>9.5675890251020431E-4</v>
      </c>
      <c r="F33">
        <v>2.3886528536519384E-3</v>
      </c>
      <c r="G33">
        <v>2.022413842379096E-3</v>
      </c>
      <c r="H33">
        <v>1.0775361660323123E-3</v>
      </c>
      <c r="I33">
        <v>2.2644145480916491E-3</v>
      </c>
      <c r="J33">
        <v>1.8125592653199501E-3</v>
      </c>
      <c r="K33">
        <v>3.4794108392875432E-3</v>
      </c>
      <c r="L33">
        <v>9.8346203140354561E-4</v>
      </c>
      <c r="M33">
        <v>1.7398629185103715E-3</v>
      </c>
      <c r="N33">
        <v>2.0095657408971536E-3</v>
      </c>
      <c r="O33">
        <v>2.1894110597700982E-3</v>
      </c>
      <c r="P33">
        <v>1.6983432637494081E-3</v>
      </c>
      <c r="Q33">
        <v>7.2553604237426939E-4</v>
      </c>
      <c r="R33">
        <v>1.534039417577377E-3</v>
      </c>
      <c r="S33">
        <v>3.416473146125779E-4</v>
      </c>
      <c r="T33">
        <v>2.7607315839758557E-3</v>
      </c>
      <c r="U33">
        <v>2.5309972313063349E-3</v>
      </c>
      <c r="V33">
        <v>2.042739883601851E-3</v>
      </c>
      <c r="W33">
        <v>1.1709470346214826E-3</v>
      </c>
      <c r="X33">
        <v>3.932254753018977E-4</v>
      </c>
      <c r="Y33">
        <v>1.4664410997183373E-3</v>
      </c>
      <c r="Z33">
        <v>3.5612858433811856E-3</v>
      </c>
      <c r="AA33">
        <v>2.5844994532195523E-3</v>
      </c>
      <c r="AB33">
        <v>1.5166313191416664E-4</v>
      </c>
      <c r="AC33">
        <v>1.5039539654149263E-3</v>
      </c>
      <c r="AD33">
        <v>1.4720549178268182E-3</v>
      </c>
      <c r="AE33">
        <v>1.653604498710239E-3</v>
      </c>
    </row>
    <row r="34" spans="1:31" x14ac:dyDescent="0.25">
      <c r="A34">
        <v>27</v>
      </c>
      <c r="B34">
        <v>8.7298500455801093E-4</v>
      </c>
      <c r="C34">
        <v>1.8090831761926414E-4</v>
      </c>
      <c r="D34">
        <v>5.1830194977489771E-4</v>
      </c>
      <c r="E34">
        <v>7.8989728930046294E-4</v>
      </c>
      <c r="F34">
        <v>7.2417679920321577E-5</v>
      </c>
      <c r="G34">
        <v>5.6791721150333007E-4</v>
      </c>
      <c r="H34">
        <v>1.5829462010211993E-3</v>
      </c>
      <c r="I34">
        <v>1.7012499027641877E-4</v>
      </c>
      <c r="J34">
        <v>4.1256942171825129E-5</v>
      </c>
      <c r="K34">
        <v>3.4556488548512606E-4</v>
      </c>
      <c r="L34">
        <v>3.3261943103006839E-4</v>
      </c>
      <c r="M34">
        <v>-4.8138632318873618E-5</v>
      </c>
      <c r="N34">
        <v>1.1426486622710152E-3</v>
      </c>
      <c r="O34">
        <v>9.0914947900008725E-4</v>
      </c>
      <c r="P34">
        <v>-1.1702297069877125E-4</v>
      </c>
      <c r="Q34">
        <v>8.5107793019881728E-4</v>
      </c>
      <c r="R34">
        <v>9.2887833124799893E-4</v>
      </c>
      <c r="S34">
        <v>9.9781187741414997E-5</v>
      </c>
      <c r="T34">
        <v>-1.1590500437087448E-3</v>
      </c>
      <c r="U34">
        <v>-6.2964904030804942E-6</v>
      </c>
      <c r="V34">
        <v>4.5048085504629609E-4</v>
      </c>
      <c r="W34">
        <v>-2.205170286926536E-5</v>
      </c>
      <c r="X34">
        <v>9.282231766250201E-4</v>
      </c>
      <c r="Y34">
        <v>2.5365476735001986E-4</v>
      </c>
      <c r="Z34">
        <v>7.8271474650040273E-4</v>
      </c>
      <c r="AA34">
        <v>1.5166313191416664E-4</v>
      </c>
      <c r="AB34">
        <v>1.9053708745939988E-3</v>
      </c>
      <c r="AC34">
        <v>4.7627130722330664E-4</v>
      </c>
      <c r="AD34">
        <v>9.2073045527323819E-4</v>
      </c>
      <c r="AE34">
        <v>-1.0034675898509051E-4</v>
      </c>
    </row>
    <row r="35" spans="1:31" x14ac:dyDescent="0.25">
      <c r="A35">
        <v>28</v>
      </c>
      <c r="B35">
        <v>4.4021613941922177E-4</v>
      </c>
      <c r="C35">
        <v>8.3824882369923641E-4</v>
      </c>
      <c r="D35">
        <v>3.6175612296927129E-4</v>
      </c>
      <c r="E35">
        <v>3.936176937678443E-4</v>
      </c>
      <c r="F35">
        <v>9.4445408727317182E-4</v>
      </c>
      <c r="G35">
        <v>1.2691385495465577E-3</v>
      </c>
      <c r="H35">
        <v>8.7194776127467099E-4</v>
      </c>
      <c r="I35">
        <v>1.2033535409988608E-3</v>
      </c>
      <c r="J35">
        <v>8.0905756367900925E-4</v>
      </c>
      <c r="K35">
        <v>8.4302255937550622E-4</v>
      </c>
      <c r="L35">
        <v>1.6904151935574117E-3</v>
      </c>
      <c r="M35">
        <v>3.5886899558998321E-4</v>
      </c>
      <c r="N35">
        <v>1.383484239174425E-3</v>
      </c>
      <c r="O35">
        <v>1.8297550667794489E-3</v>
      </c>
      <c r="P35">
        <v>2.3572107684095682E-4</v>
      </c>
      <c r="Q35">
        <v>6.9989322970019033E-4</v>
      </c>
      <c r="R35">
        <v>1.7124213517561763E-3</v>
      </c>
      <c r="S35">
        <v>5.556088900103603E-4</v>
      </c>
      <c r="T35">
        <v>-1.9522625065473916E-4</v>
      </c>
      <c r="U35">
        <v>1.5533451908295694E-3</v>
      </c>
      <c r="V35">
        <v>1.2857435823647309E-3</v>
      </c>
      <c r="W35">
        <v>-6.0622808973773471E-5</v>
      </c>
      <c r="X35">
        <v>4.4895540891982391E-4</v>
      </c>
      <c r="Y35">
        <v>-3.4014205085927625E-4</v>
      </c>
      <c r="Z35">
        <v>2.3459354247971765E-3</v>
      </c>
      <c r="AA35">
        <v>1.5039539654149263E-3</v>
      </c>
      <c r="AB35">
        <v>4.7627130722330664E-4</v>
      </c>
      <c r="AC35">
        <v>2.8212978240778983E-3</v>
      </c>
      <c r="AD35">
        <v>8.4176170882068987E-4</v>
      </c>
      <c r="AE35">
        <v>2.2389467956956681E-4</v>
      </c>
    </row>
    <row r="36" spans="1:31" x14ac:dyDescent="0.25">
      <c r="A36">
        <v>29</v>
      </c>
      <c r="B36">
        <v>2.4745545400475463E-4</v>
      </c>
      <c r="C36">
        <v>2.7163944859721115E-3</v>
      </c>
      <c r="D36">
        <v>2.1386369831941829E-3</v>
      </c>
      <c r="E36">
        <v>2.8140699070945963E-3</v>
      </c>
      <c r="F36">
        <v>4.3214154412612458E-3</v>
      </c>
      <c r="G36">
        <v>1.6823213278405167E-3</v>
      </c>
      <c r="H36">
        <v>2.5060561197431698E-3</v>
      </c>
      <c r="I36">
        <v>2.5302090584286901E-3</v>
      </c>
      <c r="J36">
        <v>3.0131777835406435E-3</v>
      </c>
      <c r="K36">
        <v>3.8429631951327368E-3</v>
      </c>
      <c r="L36">
        <v>3.9554667864760392E-4</v>
      </c>
      <c r="M36">
        <v>2.7065574710805193E-3</v>
      </c>
      <c r="N36">
        <v>2.2438535806991637E-3</v>
      </c>
      <c r="O36">
        <v>3.119164848238903E-3</v>
      </c>
      <c r="P36">
        <v>1.8797370023704574E-3</v>
      </c>
      <c r="Q36">
        <v>4.4125020754276045E-4</v>
      </c>
      <c r="R36">
        <v>1.4741630520637421E-3</v>
      </c>
      <c r="S36">
        <v>5.9514023181015058E-4</v>
      </c>
      <c r="T36">
        <v>4.0247864849723295E-3</v>
      </c>
      <c r="U36">
        <v>8.9887886384965119E-4</v>
      </c>
      <c r="V36">
        <v>2.7083632704733734E-3</v>
      </c>
      <c r="W36">
        <v>2.8957243484635372E-3</v>
      </c>
      <c r="X36">
        <v>1.874997399692987E-3</v>
      </c>
      <c r="Y36">
        <v>3.4286126982005245E-3</v>
      </c>
      <c r="Z36">
        <v>4.6542393194124081E-3</v>
      </c>
      <c r="AA36">
        <v>1.4720549178268182E-3</v>
      </c>
      <c r="AB36">
        <v>9.2073045527323819E-4</v>
      </c>
      <c r="AC36">
        <v>8.4176170882068987E-4</v>
      </c>
      <c r="AD36">
        <v>6.2444532709702728E-3</v>
      </c>
      <c r="AE36">
        <v>2.6616522591910675E-3</v>
      </c>
    </row>
    <row r="37" spans="1:31" x14ac:dyDescent="0.25">
      <c r="A37">
        <v>30</v>
      </c>
      <c r="B37">
        <v>-1.5834094274022573E-4</v>
      </c>
      <c r="C37">
        <v>3.9094046151735562E-3</v>
      </c>
      <c r="D37">
        <v>2.5600745378687893E-3</v>
      </c>
      <c r="E37">
        <v>9.3615466602570336E-4</v>
      </c>
      <c r="F37">
        <v>2.7841993192793896E-3</v>
      </c>
      <c r="G37">
        <v>4.5117236446569212E-3</v>
      </c>
      <c r="H37">
        <v>1.5898209979324303E-3</v>
      </c>
      <c r="I37">
        <v>5.7918990667981934E-3</v>
      </c>
      <c r="J37">
        <v>6.4329793360938213E-3</v>
      </c>
      <c r="K37">
        <v>6.87370024270079E-3</v>
      </c>
      <c r="L37">
        <v>-5.0807600258630822E-4</v>
      </c>
      <c r="M37">
        <v>6.2086879284186484E-3</v>
      </c>
      <c r="N37">
        <v>3.7095482860315288E-3</v>
      </c>
      <c r="O37">
        <v>4.3330445022461148E-3</v>
      </c>
      <c r="P37">
        <v>5.3476207491656479E-3</v>
      </c>
      <c r="Q37">
        <v>4.5285595231574449E-4</v>
      </c>
      <c r="R37">
        <v>2.3671419769269852E-3</v>
      </c>
      <c r="S37">
        <v>1.8513754757840148E-3</v>
      </c>
      <c r="T37">
        <v>9.2763152213735829E-3</v>
      </c>
      <c r="U37">
        <v>1.601315082460381E-3</v>
      </c>
      <c r="V37">
        <v>4.015586599353198E-3</v>
      </c>
      <c r="W37">
        <v>4.4722261168447233E-3</v>
      </c>
      <c r="X37">
        <v>2.4903998052067449E-3</v>
      </c>
      <c r="Y37">
        <v>4.1157404865695005E-3</v>
      </c>
      <c r="Z37">
        <v>7.6050250533725829E-3</v>
      </c>
      <c r="AA37">
        <v>1.653604498710239E-3</v>
      </c>
      <c r="AB37">
        <v>-1.0034675898509051E-4</v>
      </c>
      <c r="AC37">
        <v>2.2389467956956681E-4</v>
      </c>
      <c r="AD37">
        <v>2.6616522591910675E-3</v>
      </c>
      <c r="AE37">
        <v>9.4701641003060947E-3</v>
      </c>
    </row>
    <row r="39" spans="1:31" x14ac:dyDescent="0.25">
      <c r="A39" s="30" t="s">
        <v>137</v>
      </c>
      <c r="B39">
        <f>1/30</f>
        <v>3.3333333333333333E-2</v>
      </c>
      <c r="C39">
        <f t="shared" ref="C39:AE39" si="0">1/30</f>
        <v>3.3333333333333333E-2</v>
      </c>
      <c r="D39">
        <f t="shared" si="0"/>
        <v>3.3333333333333333E-2</v>
      </c>
      <c r="E39">
        <f t="shared" si="0"/>
        <v>3.3333333333333333E-2</v>
      </c>
      <c r="F39">
        <f t="shared" si="0"/>
        <v>3.3333333333333333E-2</v>
      </c>
      <c r="G39">
        <f t="shared" si="0"/>
        <v>3.3333333333333333E-2</v>
      </c>
      <c r="H39">
        <f t="shared" si="0"/>
        <v>3.3333333333333333E-2</v>
      </c>
      <c r="I39">
        <f t="shared" si="0"/>
        <v>3.3333333333333333E-2</v>
      </c>
      <c r="J39">
        <f t="shared" si="0"/>
        <v>3.3333333333333333E-2</v>
      </c>
      <c r="K39">
        <f t="shared" si="0"/>
        <v>3.3333333333333333E-2</v>
      </c>
      <c r="L39">
        <f t="shared" si="0"/>
        <v>3.3333333333333333E-2</v>
      </c>
      <c r="M39">
        <f t="shared" si="0"/>
        <v>3.3333333333333333E-2</v>
      </c>
      <c r="N39">
        <f t="shared" si="0"/>
        <v>3.3333333333333333E-2</v>
      </c>
      <c r="O39">
        <f t="shared" si="0"/>
        <v>3.3333333333333333E-2</v>
      </c>
      <c r="P39">
        <f t="shared" si="0"/>
        <v>3.3333333333333333E-2</v>
      </c>
      <c r="Q39">
        <f t="shared" si="0"/>
        <v>3.3333333333333333E-2</v>
      </c>
      <c r="R39">
        <f t="shared" si="0"/>
        <v>3.3333333333333333E-2</v>
      </c>
      <c r="S39">
        <f t="shared" si="0"/>
        <v>3.3333333333333333E-2</v>
      </c>
      <c r="T39">
        <f t="shared" si="0"/>
        <v>3.3333333333333333E-2</v>
      </c>
      <c r="U39">
        <f t="shared" si="0"/>
        <v>3.3333333333333333E-2</v>
      </c>
      <c r="V39">
        <f t="shared" si="0"/>
        <v>3.3333333333333333E-2</v>
      </c>
      <c r="W39">
        <f t="shared" si="0"/>
        <v>3.3333333333333333E-2</v>
      </c>
      <c r="X39">
        <f t="shared" si="0"/>
        <v>3.3333333333333333E-2</v>
      </c>
      <c r="Y39">
        <f t="shared" si="0"/>
        <v>3.3333333333333333E-2</v>
      </c>
      <c r="Z39">
        <f t="shared" si="0"/>
        <v>3.3333333333333333E-2</v>
      </c>
      <c r="AA39">
        <f t="shared" si="0"/>
        <v>3.3333333333333333E-2</v>
      </c>
      <c r="AB39">
        <f t="shared" si="0"/>
        <v>3.3333333333333333E-2</v>
      </c>
      <c r="AC39">
        <f t="shared" si="0"/>
        <v>3.3333333333333333E-2</v>
      </c>
      <c r="AD39">
        <f t="shared" si="0"/>
        <v>3.3333333333333333E-2</v>
      </c>
      <c r="AE39">
        <f t="shared" si="0"/>
        <v>3.3333333333333333E-2</v>
      </c>
    </row>
    <row r="40" spans="1:31" x14ac:dyDescent="0.25">
      <c r="A40" s="30" t="s">
        <v>138</v>
      </c>
      <c r="B40">
        <f>SUM(B39:AE39)</f>
        <v>0.99999999999999989</v>
      </c>
    </row>
    <row r="41" spans="1:31" x14ac:dyDescent="0.25">
      <c r="A41" t="s">
        <v>175</v>
      </c>
      <c r="F41" t="s">
        <v>176</v>
      </c>
    </row>
    <row r="42" spans="1:31" x14ac:dyDescent="0.25">
      <c r="A42" s="2" t="s">
        <v>168</v>
      </c>
      <c r="B42" s="2"/>
      <c r="C42" s="2"/>
      <c r="D42" s="2"/>
      <c r="F42" t="s">
        <v>168</v>
      </c>
    </row>
    <row r="43" spans="1:31" x14ac:dyDescent="0.25">
      <c r="A43" s="107" t="s">
        <v>86</v>
      </c>
      <c r="B43" cm="1">
        <f t="array" ref="B43">MMULT(B2:AE2,TRANSPOSE(B39:AE39))</f>
        <v>5.8572983314397996E-3</v>
      </c>
      <c r="F43" t="s">
        <v>86</v>
      </c>
      <c r="G43">
        <v>1.160953236156311E-3</v>
      </c>
    </row>
    <row r="44" spans="1:31" x14ac:dyDescent="0.25">
      <c r="A44" s="107" t="s">
        <v>106</v>
      </c>
      <c r="B44" cm="1">
        <f t="array" ref="B44">MMULT(B39:AE39,MMULT(B7:AE36,TRANSPOSE(B39:AE39)))</f>
        <v>0.5193170072039075</v>
      </c>
      <c r="F44" t="s">
        <v>106</v>
      </c>
      <c r="G44">
        <v>9.860427954522875E-4</v>
      </c>
    </row>
    <row r="45" spans="1:31" x14ac:dyDescent="0.25">
      <c r="A45" s="107" t="s">
        <v>108</v>
      </c>
      <c r="B45">
        <f>SQRT(B44)</f>
        <v>0.72063652919062293</v>
      </c>
      <c r="F45" t="s">
        <v>108</v>
      </c>
      <c r="G45">
        <v>3.1401318371244984E-2</v>
      </c>
    </row>
    <row r="46" spans="1:31" x14ac:dyDescent="0.25">
      <c r="A46" s="107" t="s">
        <v>118</v>
      </c>
      <c r="B46" s="11">
        <v>1.9701770533127002E-3</v>
      </c>
      <c r="F46" t="s">
        <v>118</v>
      </c>
      <c r="G46">
        <v>3.3272377940973819E-4</v>
      </c>
    </row>
    <row r="47" spans="1:31" x14ac:dyDescent="0.25">
      <c r="A47" s="107" t="s">
        <v>164</v>
      </c>
      <c r="B47" s="14">
        <f>B43-B46</f>
        <v>3.8871212781270994E-3</v>
      </c>
      <c r="F47" t="s">
        <v>164</v>
      </c>
      <c r="G47">
        <v>8.2822945674657284E-4</v>
      </c>
    </row>
    <row r="48" spans="1:31" x14ac:dyDescent="0.25">
      <c r="A48" s="111" t="s">
        <v>165</v>
      </c>
      <c r="B48" s="106">
        <f>B47/B45</f>
        <v>5.3940108788169371E-3</v>
      </c>
      <c r="C48" s="106"/>
      <c r="D48" s="106"/>
      <c r="E48" s="106"/>
      <c r="F48" s="106" t="s">
        <v>165</v>
      </c>
      <c r="G48" s="106">
        <v>2.6375626875112492E-2</v>
      </c>
    </row>
    <row r="50" spans="1:31" x14ac:dyDescent="0.25">
      <c r="A50" s="1"/>
      <c r="B50" s="138" t="s">
        <v>2</v>
      </c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</row>
    <row r="51" spans="1:31" x14ac:dyDescent="0.25">
      <c r="A51" s="3" t="s">
        <v>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47</v>
      </c>
      <c r="O51" s="3" t="s">
        <v>48</v>
      </c>
      <c r="P51" s="3" t="s">
        <v>49</v>
      </c>
      <c r="Q51" s="3" t="s">
        <v>50</v>
      </c>
      <c r="R51" s="3" t="s">
        <v>51</v>
      </c>
      <c r="S51" s="3" t="s">
        <v>52</v>
      </c>
      <c r="T51" s="3" t="s">
        <v>53</v>
      </c>
      <c r="U51" s="3" t="s">
        <v>54</v>
      </c>
      <c r="V51" s="3" t="s">
        <v>55</v>
      </c>
      <c r="W51" s="3" t="s">
        <v>56</v>
      </c>
      <c r="X51" s="3" t="s">
        <v>57</v>
      </c>
      <c r="Y51" s="3" t="s">
        <v>58</v>
      </c>
      <c r="Z51" s="3" t="s">
        <v>59</v>
      </c>
      <c r="AA51" s="3" t="s">
        <v>60</v>
      </c>
      <c r="AB51" s="3" t="s">
        <v>61</v>
      </c>
      <c r="AC51" s="3" t="s">
        <v>62</v>
      </c>
      <c r="AD51" s="3" t="s">
        <v>63</v>
      </c>
      <c r="AE51" s="3" t="s">
        <v>64</v>
      </c>
    </row>
    <row r="52" spans="1:31" x14ac:dyDescent="0.25">
      <c r="A52" s="7">
        <v>43644</v>
      </c>
      <c r="B52" s="8">
        <v>84452.13</v>
      </c>
      <c r="C52" s="8">
        <v>16313.63</v>
      </c>
      <c r="D52" s="8">
        <v>15867.79</v>
      </c>
      <c r="E52" s="8">
        <v>63056.6</v>
      </c>
      <c r="F52" s="8">
        <v>19494.48</v>
      </c>
      <c r="G52" s="8">
        <v>5106.25</v>
      </c>
      <c r="H52" s="8">
        <v>4534.6400000000003</v>
      </c>
      <c r="I52" s="8">
        <v>16064.78</v>
      </c>
      <c r="J52" s="8">
        <v>40041.24</v>
      </c>
      <c r="K52" s="8">
        <v>4108.78</v>
      </c>
      <c r="L52" s="8">
        <v>28517.360000000001</v>
      </c>
      <c r="M52" s="8">
        <v>28622.34</v>
      </c>
      <c r="N52" s="8">
        <v>7380.82</v>
      </c>
      <c r="O52" s="8">
        <v>6361.04</v>
      </c>
      <c r="P52" s="8">
        <v>43924.61</v>
      </c>
      <c r="Q52" s="8">
        <v>7351.09</v>
      </c>
      <c r="R52" s="8">
        <v>4757.58</v>
      </c>
      <c r="S52" s="8">
        <v>61503.01</v>
      </c>
      <c r="T52" s="8">
        <v>16084.2</v>
      </c>
      <c r="U52" s="8">
        <v>4333.46</v>
      </c>
      <c r="V52" s="8">
        <v>6893.68</v>
      </c>
      <c r="W52" s="8">
        <v>111260.49</v>
      </c>
      <c r="X52" s="8">
        <v>6196.6</v>
      </c>
      <c r="Y52" s="8">
        <v>23264.560000000001</v>
      </c>
      <c r="Z52" s="8">
        <v>5173.78</v>
      </c>
      <c r="AA52" s="8">
        <v>22201.84</v>
      </c>
      <c r="AB52" s="8">
        <v>57180.24</v>
      </c>
      <c r="AC52" s="8">
        <v>5337.82</v>
      </c>
      <c r="AD52" s="8">
        <v>34558.78</v>
      </c>
      <c r="AE52" s="8">
        <v>8048.93</v>
      </c>
    </row>
    <row r="54" spans="1:31" x14ac:dyDescent="0.25">
      <c r="A54" s="30" t="s">
        <v>177</v>
      </c>
      <c r="B54" s="30"/>
      <c r="C54" s="25">
        <f>SUM(B52:AE52)</f>
        <v>757992.55000000016</v>
      </c>
    </row>
    <row r="55" spans="1:31" x14ac:dyDescent="0.25">
      <c r="C55" s="25"/>
    </row>
    <row r="56" spans="1:31" x14ac:dyDescent="0.25">
      <c r="A56" s="139" t="s">
        <v>178</v>
      </c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</row>
    <row r="57" spans="1:31" x14ac:dyDescent="0.25">
      <c r="A57" s="2" t="s">
        <v>35</v>
      </c>
      <c r="B57" s="2" t="s">
        <v>36</v>
      </c>
      <c r="C57" s="2" t="s">
        <v>37</v>
      </c>
      <c r="D57" s="2" t="s">
        <v>38</v>
      </c>
      <c r="E57" s="2" t="s">
        <v>39</v>
      </c>
      <c r="F57" s="2" t="s">
        <v>40</v>
      </c>
      <c r="G57" s="2" t="s">
        <v>41</v>
      </c>
      <c r="H57" s="2" t="s">
        <v>42</v>
      </c>
      <c r="I57" s="2" t="s">
        <v>43</v>
      </c>
      <c r="J57" s="2" t="s">
        <v>44</v>
      </c>
      <c r="K57" s="2" t="s">
        <v>45</v>
      </c>
      <c r="L57" s="2" t="s">
        <v>46</v>
      </c>
      <c r="M57" s="2" t="s">
        <v>47</v>
      </c>
      <c r="N57" s="2" t="s">
        <v>48</v>
      </c>
      <c r="O57" s="2" t="s">
        <v>49</v>
      </c>
      <c r="P57" s="2" t="s">
        <v>50</v>
      </c>
      <c r="Q57" s="2" t="s">
        <v>51</v>
      </c>
      <c r="R57" s="2" t="s">
        <v>52</v>
      </c>
      <c r="S57" s="2" t="s">
        <v>53</v>
      </c>
      <c r="T57" s="2" t="s">
        <v>54</v>
      </c>
      <c r="U57" s="2" t="s">
        <v>55</v>
      </c>
      <c r="V57" s="2" t="s">
        <v>56</v>
      </c>
      <c r="W57" s="2" t="s">
        <v>57</v>
      </c>
      <c r="X57" s="2" t="s">
        <v>58</v>
      </c>
      <c r="Y57" s="2" t="s">
        <v>59</v>
      </c>
      <c r="Z57" s="2" t="s">
        <v>60</v>
      </c>
      <c r="AA57" s="2" t="s">
        <v>61</v>
      </c>
      <c r="AB57" s="2" t="s">
        <v>62</v>
      </c>
      <c r="AC57" s="2" t="s">
        <v>63</v>
      </c>
      <c r="AD57" s="2" t="s">
        <v>64</v>
      </c>
    </row>
    <row r="58" spans="1:31" x14ac:dyDescent="0.25">
      <c r="A58" s="11">
        <v>7.3794213284892052E-2</v>
      </c>
      <c r="B58" s="11">
        <v>2.1076955193660284E-2</v>
      </c>
      <c r="C58" s="11">
        <v>1.8256446243055439E-2</v>
      </c>
      <c r="D58" s="11">
        <v>9.203482999477107E-2</v>
      </c>
      <c r="E58" s="11">
        <v>4.289458243233496E-2</v>
      </c>
      <c r="F58" s="11">
        <v>2.3084167292729253E-2</v>
      </c>
      <c r="G58" s="11">
        <v>1.2676699552157944E-2</v>
      </c>
      <c r="H58" s="11">
        <v>1.8589603331821979E-2</v>
      </c>
      <c r="I58" s="11">
        <v>7.5833807696226246E-2</v>
      </c>
      <c r="J58" s="11">
        <v>1.0005424890188755E-2</v>
      </c>
      <c r="K58" s="11">
        <v>4.5357944363721411E-2</v>
      </c>
      <c r="L58" s="11">
        <v>3.1965954604228512E-2</v>
      </c>
      <c r="M58" s="11">
        <v>1.4047537125236143E-2</v>
      </c>
      <c r="N58" s="11">
        <v>5.570371786335254E-3</v>
      </c>
      <c r="O58" s="11">
        <v>4.8480824690294508E-2</v>
      </c>
      <c r="P58" s="11">
        <v>2.9266214074840343E-3</v>
      </c>
      <c r="Q58" s="11">
        <v>3.0976758888344286E-3</v>
      </c>
      <c r="R58" s="11">
        <v>5.8978397954627809E-2</v>
      </c>
      <c r="S58" s="11">
        <v>2.6685699951799074E-2</v>
      </c>
      <c r="T58" s="11">
        <v>9.0311444154785227E-3</v>
      </c>
      <c r="U58" s="11">
        <v>7.9760787369713738E-3</v>
      </c>
      <c r="V58" s="11">
        <v>0.12590943056174675</v>
      </c>
      <c r="W58" s="11">
        <v>7.110107749176026E-3</v>
      </c>
      <c r="X58" s="11">
        <v>4.5210893458972154E-2</v>
      </c>
      <c r="Y58" s="11">
        <v>4.8053004263903104E-3</v>
      </c>
      <c r="Z58" s="11">
        <v>3.3625053434909083E-2</v>
      </c>
      <c r="AA58" s="11">
        <v>4.693822303610283E-2</v>
      </c>
      <c r="AB58" s="11">
        <v>8.0768691956274574E-3</v>
      </c>
      <c r="AC58" s="11">
        <v>7.5593430776482548E-2</v>
      </c>
      <c r="AD58" s="11">
        <v>1.0365710523743849E-2</v>
      </c>
    </row>
    <row r="60" spans="1:31" x14ac:dyDescent="0.25">
      <c r="A60" t="s">
        <v>179</v>
      </c>
      <c r="D60" t="s">
        <v>176</v>
      </c>
    </row>
    <row r="61" spans="1:31" x14ac:dyDescent="0.25">
      <c r="A61" s="2" t="s">
        <v>180</v>
      </c>
      <c r="B61" s="2"/>
      <c r="D61" t="s">
        <v>172</v>
      </c>
    </row>
    <row r="62" spans="1:31" x14ac:dyDescent="0.25">
      <c r="A62" s="107" t="s">
        <v>86</v>
      </c>
      <c r="B62" cm="1">
        <f t="array" ref="B62">MMULT(B2:AE2,TRANSPOSE(A58:AD58))</f>
        <v>4.8247984051396397E-3</v>
      </c>
      <c r="D62" t="s">
        <v>86</v>
      </c>
      <c r="E62">
        <v>-3.8869494437919959E-5</v>
      </c>
      <c r="I62" t="s">
        <v>140</v>
      </c>
    </row>
    <row r="63" spans="1:31" x14ac:dyDescent="0.25">
      <c r="A63" s="107" t="s">
        <v>106</v>
      </c>
      <c r="B63" cm="1">
        <f t="array" ref="B63">MMULT(A58:AD58,MMULT(B8:AE37,TRANSPOSE(A58:AD58)))</f>
        <v>2.3822788205262002E-3</v>
      </c>
      <c r="D63" t="s">
        <v>106</v>
      </c>
      <c r="E63">
        <v>9.4555762236455385E-4</v>
      </c>
      <c r="I63" t="s">
        <v>181</v>
      </c>
    </row>
    <row r="64" spans="1:31" x14ac:dyDescent="0.25">
      <c r="A64" s="107" t="s">
        <v>108</v>
      </c>
      <c r="B64">
        <f>SQRT(B63)</f>
        <v>4.8808593715924657E-2</v>
      </c>
      <c r="D64" t="s">
        <v>108</v>
      </c>
      <c r="E64">
        <v>3.0749920688752253E-2</v>
      </c>
    </row>
    <row r="65" spans="1:5" x14ac:dyDescent="0.25">
      <c r="A65" s="107" t="s">
        <v>118</v>
      </c>
      <c r="B65" s="11">
        <v>1.9701770533127002E-3</v>
      </c>
      <c r="D65" t="s">
        <v>118</v>
      </c>
      <c r="E65">
        <v>3.3272377940973819E-4</v>
      </c>
    </row>
    <row r="66" spans="1:5" x14ac:dyDescent="0.25">
      <c r="A66" s="107" t="s">
        <v>164</v>
      </c>
      <c r="B66" s="14">
        <f>B62-B65</f>
        <v>2.8546213518269394E-3</v>
      </c>
      <c r="D66" t="s">
        <v>164</v>
      </c>
      <c r="E66">
        <v>-3.7159327384765812E-4</v>
      </c>
    </row>
    <row r="67" spans="1:5" x14ac:dyDescent="0.25">
      <c r="A67" s="111" t="s">
        <v>165</v>
      </c>
      <c r="B67" s="106">
        <f>B66/B64</f>
        <v>5.8486039742127814E-2</v>
      </c>
      <c r="C67" s="106"/>
      <c r="D67" s="106" t="s">
        <v>165</v>
      </c>
      <c r="E67" s="106">
        <v>-1.2084365277195008E-2</v>
      </c>
    </row>
  </sheetData>
  <mergeCells count="2">
    <mergeCell ref="B50:AE50"/>
    <mergeCell ref="A56:AE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FAE-5FFC-214D-A4D2-DC743FB59C91}">
  <dimension ref="A1:BO129"/>
  <sheetViews>
    <sheetView zoomScale="124" zoomScaleNormal="124" workbookViewId="0">
      <selection activeCell="D3" sqref="D3:AG3"/>
    </sheetView>
  </sheetViews>
  <sheetFormatPr defaultColWidth="11.42578125" defaultRowHeight="15" x14ac:dyDescent="0.25"/>
  <cols>
    <col min="2" max="2" width="24.140625" bestFit="1" customWidth="1"/>
    <col min="3" max="3" width="14.28515625" bestFit="1" customWidth="1"/>
    <col min="8" max="8" width="13.85546875" customWidth="1"/>
    <col min="32" max="32" width="13" customWidth="1"/>
    <col min="33" max="33" width="12.7109375" bestFit="1" customWidth="1"/>
    <col min="34" max="34" width="13.28515625" style="1" customWidth="1"/>
    <col min="36" max="36" width="13.28515625" style="1" customWidth="1"/>
    <col min="39" max="39" width="11.140625" customWidth="1"/>
    <col min="63" max="63" width="12.42578125" customWidth="1"/>
    <col min="69" max="69" width="11.42578125" customWidth="1"/>
  </cols>
  <sheetData>
    <row r="1" spans="1:6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H1" s="3"/>
      <c r="AJ1"/>
    </row>
    <row r="2" spans="1:67" ht="15.75" thickBot="1" x14ac:dyDescent="0.3">
      <c r="A2" s="19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H2" s="3"/>
      <c r="AJ2"/>
    </row>
    <row r="3" spans="1:67" ht="15.75" thickBot="1" x14ac:dyDescent="0.3">
      <c r="C3" s="117"/>
      <c r="D3" s="71" t="s">
        <v>5</v>
      </c>
      <c r="E3" s="71" t="s">
        <v>6</v>
      </c>
      <c r="F3" s="71" t="s">
        <v>7</v>
      </c>
      <c r="G3" s="71" t="s">
        <v>8</v>
      </c>
      <c r="H3" s="71" t="s">
        <v>9</v>
      </c>
      <c r="I3" s="71" t="s">
        <v>10</v>
      </c>
      <c r="J3" s="71" t="s">
        <v>11</v>
      </c>
      <c r="K3" s="71" t="s">
        <v>12</v>
      </c>
      <c r="L3" s="71" t="s">
        <v>13</v>
      </c>
      <c r="M3" s="71" t="s">
        <v>14</v>
      </c>
      <c r="N3" s="71" t="s">
        <v>15</v>
      </c>
      <c r="O3" s="71" t="s">
        <v>16</v>
      </c>
      <c r="P3" s="71" t="s">
        <v>17</v>
      </c>
      <c r="Q3" s="71" t="s">
        <v>18</v>
      </c>
      <c r="R3" s="71" t="s">
        <v>19</v>
      </c>
      <c r="S3" s="71" t="s">
        <v>20</v>
      </c>
      <c r="T3" s="71" t="s">
        <v>21</v>
      </c>
      <c r="U3" s="71" t="s">
        <v>22</v>
      </c>
      <c r="V3" s="71" t="s">
        <v>23</v>
      </c>
      <c r="W3" s="71" t="s">
        <v>24</v>
      </c>
      <c r="X3" s="71" t="s">
        <v>25</v>
      </c>
      <c r="Y3" s="71" t="s">
        <v>26</v>
      </c>
      <c r="Z3" s="71" t="s">
        <v>27</v>
      </c>
      <c r="AA3" s="71" t="s">
        <v>28</v>
      </c>
      <c r="AB3" s="71" t="s">
        <v>29</v>
      </c>
      <c r="AC3" s="71" t="s">
        <v>30</v>
      </c>
      <c r="AD3" s="71" t="s">
        <v>31</v>
      </c>
      <c r="AE3" s="71" t="s">
        <v>32</v>
      </c>
      <c r="AF3" s="71" t="s">
        <v>33</v>
      </c>
      <c r="AG3" s="71" t="s">
        <v>34</v>
      </c>
      <c r="AH3" s="8"/>
      <c r="AJ3"/>
    </row>
    <row r="4" spans="1:67" ht="15.75" thickBot="1" x14ac:dyDescent="0.3">
      <c r="C4" s="28" t="s">
        <v>98</v>
      </c>
      <c r="D4" s="19">
        <f>AVERAGE('Variance covariance Matrix'!B4:B123)</f>
        <v>1.0356354884381922E-2</v>
      </c>
      <c r="E4" s="19">
        <f>AVERAGE('Variance covariance Matrix'!C4:C123)</f>
        <v>1.3403346417618033E-3</v>
      </c>
      <c r="F4" s="19">
        <f>AVERAGE('Variance covariance Matrix'!D4:D123)</f>
        <v>1.2118565327349867E-2</v>
      </c>
      <c r="G4" s="19">
        <f>AVERAGE('Variance covariance Matrix'!E4:E123)</f>
        <v>-1.1246646853852308E-3</v>
      </c>
      <c r="H4" s="19">
        <f>AVERAGE('Variance covariance Matrix'!F4:F123)</f>
        <v>-5.5880237342223072E-3</v>
      </c>
      <c r="I4" s="19">
        <f>AVERAGE('Variance covariance Matrix'!G4:G123)</f>
        <v>-2.7578551457385137E-3</v>
      </c>
      <c r="J4" s="19">
        <f>AVERAGE('Variance covariance Matrix'!H4:H123)</f>
        <v>-1.9135119088716987E-4</v>
      </c>
      <c r="K4" s="19">
        <f>AVERAGE('Variance covariance Matrix'!I4:I123)</f>
        <v>3.3774901670249767E-3</v>
      </c>
      <c r="L4" s="19">
        <f>AVERAGE('Variance covariance Matrix'!J4:J123)</f>
        <v>6.4316488197665924E-4</v>
      </c>
      <c r="M4" s="19">
        <f>AVERAGE('Variance covariance Matrix'!K4:K123)</f>
        <v>2.449640425075757E-3</v>
      </c>
      <c r="N4" s="19">
        <f>AVERAGE('Variance covariance Matrix'!L4:L123)</f>
        <v>1.8536897253420856E-3</v>
      </c>
      <c r="O4" s="19">
        <f>AVERAGE('Variance covariance Matrix'!M4:M123)</f>
        <v>3.6281129849091123E-3</v>
      </c>
      <c r="P4" s="19">
        <f>AVERAGE('Variance covariance Matrix'!N4:N123)</f>
        <v>6.796484315559969E-3</v>
      </c>
      <c r="Q4" s="19">
        <f>AVERAGE('Variance covariance Matrix'!O4:O123)</f>
        <v>6.0646251070118323E-3</v>
      </c>
      <c r="R4" s="19">
        <f>AVERAGE('Variance covariance Matrix'!P4:P123)</f>
        <v>-2.7889556849025897E-4</v>
      </c>
      <c r="S4" s="19">
        <f>AVERAGE('Variance covariance Matrix'!Q4:Q123)</f>
        <v>1.2958343542985556E-2</v>
      </c>
      <c r="T4" s="19">
        <f>AVERAGE('Variance covariance Matrix'!R4:R123)</f>
        <v>9.9061234330599535E-3</v>
      </c>
      <c r="U4" s="19">
        <f>AVERAGE('Variance covariance Matrix'!S4:S123)</f>
        <v>7.760068192976032E-3</v>
      </c>
      <c r="V4" s="19">
        <f>AVERAGE('Variance covariance Matrix'!T4:T123)</f>
        <v>1.1620015099106118E-2</v>
      </c>
      <c r="W4" s="19">
        <f>AVERAGE('Variance covariance Matrix'!U4:U123)</f>
        <v>8.4982414718709487E-4</v>
      </c>
      <c r="X4" s="19">
        <f>AVERAGE('Variance covariance Matrix'!V4:V123)</f>
        <v>1.3071129713372125E-3</v>
      </c>
      <c r="Y4" s="19">
        <f>AVERAGE('Variance covariance Matrix'!W4:W123)</f>
        <v>3.7994768088207057E-3</v>
      </c>
      <c r="Z4" s="19">
        <f>AVERAGE('Variance covariance Matrix'!X4:X123)</f>
        <v>3.5875381723230928E-3</v>
      </c>
      <c r="AA4" s="19">
        <f>AVERAGE('Variance covariance Matrix'!Y4:Y123)</f>
        <v>5.5948955587741759E-4</v>
      </c>
      <c r="AB4" s="19">
        <f>AVERAGE('Variance covariance Matrix'!Z4:Z123)</f>
        <v>8.2946583675451244E-3</v>
      </c>
      <c r="AC4" s="19">
        <f>AVERAGE('Variance covariance Matrix'!AA4:AA123)</f>
        <v>2.413344969573706E-3</v>
      </c>
      <c r="AD4" s="19">
        <f>AVERAGE('Variance covariance Matrix'!AB4:AB123)</f>
        <v>5.0389782392051786E-3</v>
      </c>
      <c r="AE4" s="19">
        <f>AVERAGE('Variance covariance Matrix'!AC4:AC123)</f>
        <v>2.7856136279414104E-3</v>
      </c>
      <c r="AF4" s="19">
        <f>AVERAGE('Variance covariance Matrix'!AD4:AD123)</f>
        <v>-5.8642810442164307E-3</v>
      </c>
      <c r="AG4" s="19">
        <f>AVERAGE('Variance covariance Matrix'!AE4:AE123)</f>
        <v>1.5697952945489964E-3</v>
      </c>
      <c r="AH4" s="8"/>
      <c r="AI4" s="27" t="s">
        <v>73</v>
      </c>
      <c r="AJ4" s="73" t="s">
        <v>65</v>
      </c>
      <c r="AK4" s="74"/>
      <c r="AL4" s="72" t="s">
        <v>5</v>
      </c>
      <c r="AM4" s="71" t="s">
        <v>6</v>
      </c>
      <c r="AN4" s="71" t="s">
        <v>7</v>
      </c>
      <c r="AO4" s="71" t="s">
        <v>8</v>
      </c>
      <c r="AP4" s="71" t="s">
        <v>9</v>
      </c>
      <c r="AQ4" s="71" t="s">
        <v>10</v>
      </c>
      <c r="AR4" s="71" t="s">
        <v>11</v>
      </c>
      <c r="AS4" s="71" t="s">
        <v>12</v>
      </c>
      <c r="AT4" s="71" t="s">
        <v>13</v>
      </c>
      <c r="AU4" s="71" t="s">
        <v>14</v>
      </c>
      <c r="AV4" s="71" t="s">
        <v>15</v>
      </c>
      <c r="AW4" s="71" t="s">
        <v>16</v>
      </c>
      <c r="AX4" s="71" t="s">
        <v>17</v>
      </c>
      <c r="AY4" s="71" t="s">
        <v>18</v>
      </c>
      <c r="AZ4" s="71" t="s">
        <v>19</v>
      </c>
      <c r="BA4" s="71" t="s">
        <v>20</v>
      </c>
      <c r="BB4" s="71" t="s">
        <v>21</v>
      </c>
      <c r="BC4" s="71" t="s">
        <v>22</v>
      </c>
      <c r="BD4" s="71" t="s">
        <v>23</v>
      </c>
      <c r="BE4" s="71" t="s">
        <v>24</v>
      </c>
      <c r="BF4" s="71" t="s">
        <v>25</v>
      </c>
      <c r="BG4" s="71" t="s">
        <v>26</v>
      </c>
      <c r="BH4" s="71" t="s">
        <v>27</v>
      </c>
      <c r="BI4" s="71" t="s">
        <v>28</v>
      </c>
      <c r="BJ4" s="71" t="s">
        <v>29</v>
      </c>
      <c r="BK4" s="71" t="s">
        <v>30</v>
      </c>
      <c r="BL4" s="71" t="s">
        <v>31</v>
      </c>
      <c r="BM4" s="71" t="s">
        <v>32</v>
      </c>
      <c r="BN4" s="71" t="s">
        <v>33</v>
      </c>
      <c r="BO4" s="71" t="s">
        <v>34</v>
      </c>
    </row>
    <row r="5" spans="1:67" ht="15.75" thickBot="1" x14ac:dyDescent="0.3">
      <c r="C5" s="28" t="s">
        <v>75</v>
      </c>
      <c r="D5">
        <f>_xlfn.VAR.S('Variance covariance Matrix'!B4:B123)</f>
        <v>3.2778269270162851E-3</v>
      </c>
      <c r="E5">
        <f>_xlfn.VAR.S('Variance covariance Matrix'!C4:C123)</f>
        <v>3.9514375604537541E-3</v>
      </c>
      <c r="F5">
        <f>_xlfn.VAR.S('Variance covariance Matrix'!D4:D123)</f>
        <v>4.4235157331518268E-3</v>
      </c>
      <c r="G5">
        <f>_xlfn.VAR.S('Variance covariance Matrix'!E4:E123)</f>
        <v>4.3787475722179394E-3</v>
      </c>
      <c r="H5">
        <f>_xlfn.VAR.S('Variance covariance Matrix'!F4:F123)</f>
        <v>7.2964471646021828E-3</v>
      </c>
      <c r="I5">
        <f>_xlfn.VAR.S('Variance covariance Matrix'!G4:G123)</f>
        <v>8.0600439480509722E-3</v>
      </c>
      <c r="J5">
        <f>_xlfn.VAR.S('Variance covariance Matrix'!H4:H123)</f>
        <v>6.1557378937933342E-3</v>
      </c>
      <c r="K5">
        <f>_xlfn.VAR.S('Variance covariance Matrix'!I4:I123)</f>
        <v>5.4234313919059203E-3</v>
      </c>
      <c r="L5">
        <f>_xlfn.VAR.S('Variance covariance Matrix'!J4:J123)</f>
        <v>6.5681310806592888E-3</v>
      </c>
      <c r="M5">
        <f>_xlfn.VAR.S('Variance covariance Matrix'!K4:K123)</f>
        <v>1.0949420294440137E-2</v>
      </c>
      <c r="N5">
        <f>_xlfn.VAR.S('Variance covariance Matrix'!L4:L123)</f>
        <v>2.4775499962685979E-3</v>
      </c>
      <c r="O5">
        <f>_xlfn.VAR.S('Variance covariance Matrix'!M4:M123)</f>
        <v>8.4340679108660683E-3</v>
      </c>
      <c r="P5">
        <f>_xlfn.VAR.S('Variance covariance Matrix'!N4:N123)</f>
        <v>7.6927474932510778E-3</v>
      </c>
      <c r="Q5">
        <f>_xlfn.VAR.S('Variance covariance Matrix'!O4:O123)</f>
        <v>8.6566079815013838E-3</v>
      </c>
      <c r="R5">
        <f>_xlfn.VAR.S('Variance covariance Matrix'!P4:P123)</f>
        <v>6.6651914998552874E-3</v>
      </c>
      <c r="S5">
        <f>_xlfn.VAR.S('Variance covariance Matrix'!Q4:Q123)</f>
        <v>4.7332256248660961E-3</v>
      </c>
      <c r="T5">
        <f>_xlfn.VAR.S('Variance covariance Matrix'!R4:R123)</f>
        <v>5.7156682723363316E-3</v>
      </c>
      <c r="U5">
        <f>_xlfn.VAR.S('Variance covariance Matrix'!S4:S123)</f>
        <v>5.8862177701898624E-3</v>
      </c>
      <c r="V5">
        <f>_xlfn.VAR.S('Variance covariance Matrix'!T4:T123)</f>
        <v>1.7796698170468018E-2</v>
      </c>
      <c r="W5">
        <f>_xlfn.VAR.S('Variance covariance Matrix'!U4:U123)</f>
        <v>5.4974736300540152E-3</v>
      </c>
      <c r="X5">
        <f>_xlfn.VAR.S('Variance covariance Matrix'!V4:V123)</f>
        <v>4.6149318883430684E-3</v>
      </c>
      <c r="Y5">
        <f>_xlfn.VAR.S('Variance covariance Matrix'!W4:W123)</f>
        <v>4.6565611702419464E-3</v>
      </c>
      <c r="Z5">
        <f>_xlfn.VAR.S('Variance covariance Matrix'!X4:X123)</f>
        <v>2.7302579377942227E-3</v>
      </c>
      <c r="AA5">
        <f>_xlfn.VAR.S('Variance covariance Matrix'!Y4:Y123)</f>
        <v>9.4107535146962535E-3</v>
      </c>
      <c r="AB5">
        <f>_xlfn.VAR.S('Variance covariance Matrix'!Z4:Z123)</f>
        <v>1.0997149069277111E-2</v>
      </c>
      <c r="AC5">
        <f>_xlfn.VAR.S('Variance covariance Matrix'!AA4:AA123)</f>
        <v>4.4330543454883511E-3</v>
      </c>
      <c r="AD5">
        <f>_xlfn.VAR.S('Variance covariance Matrix'!AB4:AB123)</f>
        <v>2.3181678687649622E-3</v>
      </c>
      <c r="AE5">
        <f>_xlfn.VAR.S('Variance covariance Matrix'!AC4:AC123)</f>
        <v>2.9379629274353773E-3</v>
      </c>
      <c r="AF5">
        <f>_xlfn.VAR.S('Variance covariance Matrix'!AD4:AD123)</f>
        <v>5.1307868883429444E-3</v>
      </c>
      <c r="AG5">
        <f>_xlfn.VAR.S('Variance covariance Matrix'!AE4:AE123)</f>
        <v>6.7785778815098573E-3</v>
      </c>
      <c r="AH5" s="8"/>
      <c r="AI5" s="77">
        <v>41789</v>
      </c>
      <c r="AJ5" s="75">
        <v>6743.94</v>
      </c>
      <c r="AK5" s="76"/>
      <c r="AL5" s="70"/>
    </row>
    <row r="6" spans="1:67" ht="15.75" thickBot="1" x14ac:dyDescent="0.3">
      <c r="C6" s="28" t="s">
        <v>76</v>
      </c>
      <c r="D6" s="19">
        <f t="shared" ref="D6:AG6" si="0">SQRT(D5)</f>
        <v>5.7252309359678108E-2</v>
      </c>
      <c r="E6" s="19">
        <f t="shared" si="0"/>
        <v>6.28604610264175E-2</v>
      </c>
      <c r="F6" s="19">
        <f t="shared" si="0"/>
        <v>6.6509516109740471E-2</v>
      </c>
      <c r="G6" s="19">
        <f t="shared" si="0"/>
        <v>6.6172105695813693E-2</v>
      </c>
      <c r="H6" s="19">
        <f t="shared" si="0"/>
        <v>8.5419243526281496E-2</v>
      </c>
      <c r="I6" s="19">
        <f t="shared" si="0"/>
        <v>8.9777747510454795E-2</v>
      </c>
      <c r="J6" s="19">
        <f t="shared" si="0"/>
        <v>7.8458510652403626E-2</v>
      </c>
      <c r="K6" s="19">
        <f t="shared" si="0"/>
        <v>7.3643950137848524E-2</v>
      </c>
      <c r="L6" s="19">
        <f t="shared" si="0"/>
        <v>8.1044007061961645E-2</v>
      </c>
      <c r="M6" s="19">
        <f t="shared" si="0"/>
        <v>0.10463947770531033</v>
      </c>
      <c r="N6" s="19">
        <f t="shared" si="0"/>
        <v>4.9774993684264773E-2</v>
      </c>
      <c r="O6" s="19">
        <f t="shared" si="0"/>
        <v>9.1837181527233663E-2</v>
      </c>
      <c r="P6" s="19">
        <f t="shared" si="0"/>
        <v>8.7708309146004387E-2</v>
      </c>
      <c r="Q6" s="19">
        <f t="shared" si="0"/>
        <v>9.3040894135328386E-2</v>
      </c>
      <c r="R6" s="19">
        <f t="shared" si="0"/>
        <v>8.164062407806108E-2</v>
      </c>
      <c r="S6" s="19">
        <f t="shared" si="0"/>
        <v>6.8798442023537826E-2</v>
      </c>
      <c r="T6" s="19">
        <f t="shared" si="0"/>
        <v>7.5602038810711522E-2</v>
      </c>
      <c r="U6" s="19">
        <f t="shared" si="0"/>
        <v>7.672169035018625E-2</v>
      </c>
      <c r="V6" s="19">
        <f t="shared" si="0"/>
        <v>0.13340426593804269</v>
      </c>
      <c r="W6" s="19">
        <f t="shared" si="0"/>
        <v>7.4144950131846576E-2</v>
      </c>
      <c r="X6" s="19">
        <f t="shared" si="0"/>
        <v>6.7933289986155304E-2</v>
      </c>
      <c r="Y6" s="19">
        <f t="shared" si="0"/>
        <v>6.8239000360805005E-2</v>
      </c>
      <c r="Z6" s="19">
        <f t="shared" si="0"/>
        <v>5.2251870184656768E-2</v>
      </c>
      <c r="AA6" s="19">
        <f t="shared" si="0"/>
        <v>9.7009038314459409E-2</v>
      </c>
      <c r="AB6" s="19">
        <f t="shared" si="0"/>
        <v>0.10486729265732529</v>
      </c>
      <c r="AC6" s="19">
        <f t="shared" si="0"/>
        <v>6.6581186122570329E-2</v>
      </c>
      <c r="AD6" s="19">
        <f t="shared" si="0"/>
        <v>4.8147355781651836E-2</v>
      </c>
      <c r="AE6" s="19">
        <f t="shared" si="0"/>
        <v>5.420297895351673E-2</v>
      </c>
      <c r="AF6" s="19">
        <f t="shared" si="0"/>
        <v>7.1629511294877227E-2</v>
      </c>
      <c r="AG6" s="19">
        <f t="shared" si="0"/>
        <v>8.2332119379436949E-2</v>
      </c>
      <c r="AH6" s="8"/>
      <c r="AI6" s="77">
        <v>41820</v>
      </c>
      <c r="AJ6" s="75">
        <v>6730.11</v>
      </c>
      <c r="AK6" s="76">
        <f>(AJ6-AJ5)/AJ5</f>
        <v>-2.0507299887009564E-3</v>
      </c>
      <c r="AL6" s="41">
        <v>1.3308428671491944E-2</v>
      </c>
      <c r="AM6" s="41">
        <v>-2.7027027027027029E-2</v>
      </c>
      <c r="AN6" s="41">
        <v>2.3640661938534143E-2</v>
      </c>
      <c r="AO6" s="41">
        <v>-3.3888888888888892E-2</v>
      </c>
      <c r="AP6" s="41">
        <v>-3.0226700251889168E-2</v>
      </c>
      <c r="AQ6" s="41">
        <v>-6.8452380952380959E-2</v>
      </c>
      <c r="AR6" s="41">
        <v>-8.4183673469387751E-2</v>
      </c>
      <c r="AS6" s="41">
        <v>-2.1739130434782487E-2</v>
      </c>
      <c r="AT6" s="41">
        <v>-5.128205128205128E-2</v>
      </c>
      <c r="AU6" s="41">
        <v>-5.3488372093023255E-2</v>
      </c>
      <c r="AV6" s="41">
        <v>-5.6029232643118279E-2</v>
      </c>
      <c r="AW6" s="41">
        <v>-5.1724137931034482E-2</v>
      </c>
      <c r="AX6" s="41">
        <v>-2.4849397590361578E-2</v>
      </c>
      <c r="AY6" s="41">
        <v>4.1666666666666666E-3</v>
      </c>
      <c r="AZ6" s="41">
        <v>-3.2342657342657344E-2</v>
      </c>
      <c r="BA6" s="41">
        <v>-5.9322033898304961E-2</v>
      </c>
      <c r="BB6" s="41">
        <v>-6.5502183406113537E-2</v>
      </c>
      <c r="BC6" s="41">
        <v>1.6683022571148183E-2</v>
      </c>
      <c r="BD6" s="41">
        <v>2.7777777777777776E-2</v>
      </c>
      <c r="BE6" s="41">
        <v>-8.9595375722543349E-2</v>
      </c>
      <c r="BF6" s="41">
        <v>-3.181818181818194E-2</v>
      </c>
      <c r="BG6" s="41">
        <v>3.1868197431111425E-2</v>
      </c>
      <c r="BH6" s="41">
        <v>-1.8168054504163512E-2</v>
      </c>
      <c r="BI6" s="41">
        <v>-0.1111111111111111</v>
      </c>
      <c r="BJ6" s="41">
        <v>5.5555555555555421E-2</v>
      </c>
      <c r="BK6" s="41">
        <v>-6.2706270627062702E-2</v>
      </c>
      <c r="BL6" s="41">
        <v>-1.082089552238806E-2</v>
      </c>
      <c r="BM6" s="41">
        <v>1.6129032258064516E-2</v>
      </c>
      <c r="BN6" s="41">
        <v>-6.6985645933014357E-2</v>
      </c>
      <c r="BO6" s="41">
        <v>5.3392658509455078E-2</v>
      </c>
    </row>
    <row r="7" spans="1:67" ht="15.75" thickBot="1" x14ac:dyDescent="0.3">
      <c r="AH7" s="8"/>
      <c r="AI7" s="77">
        <v>41851</v>
      </c>
      <c r="AJ7" s="75">
        <v>6819.75</v>
      </c>
      <c r="AK7" s="76">
        <f t="shared" ref="AK7:AK37" si="1">(AJ7-AJ6)/AJ6</f>
        <v>1.3319247382286519E-2</v>
      </c>
      <c r="AL7" s="41">
        <v>9.2165898617511521E-4</v>
      </c>
      <c r="AM7" s="41">
        <v>-1.3888888888888888E-2</v>
      </c>
      <c r="AN7" s="41">
        <v>-1.1547344110854504E-2</v>
      </c>
      <c r="AO7" s="41">
        <v>1.4376078205865441E-3</v>
      </c>
      <c r="AP7" s="41">
        <v>7.7922077922077922E-3</v>
      </c>
      <c r="AQ7" s="41">
        <v>-1.2779552715654952E-2</v>
      </c>
      <c r="AR7" s="41">
        <v>-0.16155988857938719</v>
      </c>
      <c r="AS7" s="41">
        <v>0.04</v>
      </c>
      <c r="AT7" s="41">
        <v>0</v>
      </c>
      <c r="AU7" s="41">
        <v>9.8280098280099683E-3</v>
      </c>
      <c r="AV7" s="41">
        <v>1.806451612903226E-2</v>
      </c>
      <c r="AW7" s="41">
        <v>8.1818181818181818E-2</v>
      </c>
      <c r="AX7" s="41">
        <v>4.555984555984556E-2</v>
      </c>
      <c r="AY7" s="41">
        <v>-1.5767634854771784E-2</v>
      </c>
      <c r="AZ7" s="41">
        <v>1.9873532068654019E-2</v>
      </c>
      <c r="BA7" s="41">
        <v>6.3063063063062932E-2</v>
      </c>
      <c r="BB7" s="41">
        <v>6.0747663551401869E-2</v>
      </c>
      <c r="BC7" s="41">
        <v>9.137709137709138E-2</v>
      </c>
      <c r="BD7" s="41">
        <v>-2.7027027027027029E-2</v>
      </c>
      <c r="BE7" s="41">
        <v>-6.3492063492063492E-3</v>
      </c>
      <c r="BF7" s="41">
        <v>-4.6948356807511873E-2</v>
      </c>
      <c r="BG7" s="41">
        <v>8.1484479540083771E-3</v>
      </c>
      <c r="BH7" s="41">
        <v>-1.6962220508866616E-2</v>
      </c>
      <c r="BI7" s="41">
        <v>3.2570422535211266E-2</v>
      </c>
      <c r="BJ7" s="41">
        <v>-2.6315789473683966E-2</v>
      </c>
      <c r="BK7" s="41">
        <v>-9.154929577464789E-2</v>
      </c>
      <c r="BL7" s="41">
        <v>-3.0554507732930971E-2</v>
      </c>
      <c r="BM7" s="41">
        <v>9.0702947845804991E-3</v>
      </c>
      <c r="BN7" s="41">
        <v>1.5384615384615385E-2</v>
      </c>
      <c r="BO7" s="41">
        <v>-2.4023231256599907E-2</v>
      </c>
    </row>
    <row r="8" spans="1:67" ht="15.75" thickBot="1" x14ac:dyDescent="0.3">
      <c r="B8" s="13"/>
      <c r="C8" s="3" t="s">
        <v>65</v>
      </c>
      <c r="D8" s="71" t="s">
        <v>5</v>
      </c>
      <c r="E8" s="71" t="s">
        <v>6</v>
      </c>
      <c r="F8" s="71" t="s">
        <v>7</v>
      </c>
      <c r="G8" s="71" t="s">
        <v>8</v>
      </c>
      <c r="H8" s="71" t="s">
        <v>9</v>
      </c>
      <c r="I8" s="71" t="s">
        <v>10</v>
      </c>
      <c r="J8" s="71" t="s">
        <v>11</v>
      </c>
      <c r="K8" s="71" t="s">
        <v>12</v>
      </c>
      <c r="L8" s="71" t="s">
        <v>13</v>
      </c>
      <c r="M8" s="71" t="s">
        <v>14</v>
      </c>
      <c r="N8" s="71" t="s">
        <v>15</v>
      </c>
      <c r="O8" s="71" t="s">
        <v>16</v>
      </c>
      <c r="P8" s="71" t="s">
        <v>17</v>
      </c>
      <c r="Q8" s="71" t="s">
        <v>18</v>
      </c>
      <c r="R8" s="71" t="s">
        <v>19</v>
      </c>
      <c r="S8" s="71" t="s">
        <v>20</v>
      </c>
      <c r="T8" s="71" t="s">
        <v>21</v>
      </c>
      <c r="U8" s="71" t="s">
        <v>22</v>
      </c>
      <c r="V8" s="71" t="s">
        <v>23</v>
      </c>
      <c r="W8" s="71" t="s">
        <v>24</v>
      </c>
      <c r="X8" s="71" t="s">
        <v>25</v>
      </c>
      <c r="Y8" s="71" t="s">
        <v>26</v>
      </c>
      <c r="Z8" s="71" t="s">
        <v>27</v>
      </c>
      <c r="AA8" s="71" t="s">
        <v>28</v>
      </c>
      <c r="AB8" s="71" t="s">
        <v>29</v>
      </c>
      <c r="AC8" s="71" t="s">
        <v>30</v>
      </c>
      <c r="AD8" s="71" t="s">
        <v>31</v>
      </c>
      <c r="AE8" s="71" t="s">
        <v>32</v>
      </c>
      <c r="AF8" s="78" t="s">
        <v>33</v>
      </c>
      <c r="AG8" s="71" t="s">
        <v>34</v>
      </c>
      <c r="AI8" s="77">
        <v>41880</v>
      </c>
      <c r="AJ8" s="75">
        <v>6622.72</v>
      </c>
      <c r="AK8" s="76">
        <f>(AJ8-AJ7)/AJ7</f>
        <v>-2.8891088383005206E-2</v>
      </c>
      <c r="AL8" s="41">
        <v>5.1335174953959485E-2</v>
      </c>
      <c r="AM8" s="41">
        <v>3.6217303822937627E-2</v>
      </c>
      <c r="AN8" s="41">
        <v>3.9719626168224297E-2</v>
      </c>
      <c r="AO8" s="41">
        <v>2.0097616996841802E-2</v>
      </c>
      <c r="AP8" s="41">
        <v>-2.5773195876288659E-3</v>
      </c>
      <c r="AQ8" s="41">
        <v>3.2362459546925564E-2</v>
      </c>
      <c r="AR8" s="41">
        <v>9.9667774086378731E-3</v>
      </c>
      <c r="AS8" s="41">
        <v>3.4188034188034191E-2</v>
      </c>
      <c r="AT8" s="41">
        <v>2.7027027027027029E-2</v>
      </c>
      <c r="AU8" s="41">
        <v>0</v>
      </c>
      <c r="AV8" s="41">
        <v>5.069708491761709E-2</v>
      </c>
      <c r="AW8" s="41">
        <v>2.2408963585434174E-2</v>
      </c>
      <c r="AX8" s="41">
        <v>4.8005908419497784E-2</v>
      </c>
      <c r="AY8" s="41">
        <v>5.6492411467116359E-2</v>
      </c>
      <c r="AZ8" s="41">
        <v>6.0230292294065547E-2</v>
      </c>
      <c r="BA8" s="41">
        <v>7.6271186440677971E-2</v>
      </c>
      <c r="BB8" s="41">
        <v>0.11013215859030837</v>
      </c>
      <c r="BC8" s="41">
        <v>-5.2771226415094206E-2</v>
      </c>
      <c r="BD8" s="41">
        <v>-1.8518518518518517E-2</v>
      </c>
      <c r="BE8" s="41">
        <v>-7.3482428115015971E-2</v>
      </c>
      <c r="BF8" s="41">
        <v>1.970443349753695E-2</v>
      </c>
      <c r="BG8" s="41">
        <v>-1.351877265930533E-3</v>
      </c>
      <c r="BH8" s="41">
        <v>3.215686274509804E-2</v>
      </c>
      <c r="BI8" s="41">
        <v>-1.5345268542199489E-2</v>
      </c>
      <c r="BJ8" s="41">
        <v>3.6036036036035772E-2</v>
      </c>
      <c r="BK8" s="41">
        <v>-0.10852713178294585</v>
      </c>
      <c r="BL8" s="41">
        <v>3.4630350194552531E-2</v>
      </c>
      <c r="BM8" s="41">
        <v>-1.4606741573033709E-2</v>
      </c>
      <c r="BN8" s="41">
        <v>4.545454545454531E-2</v>
      </c>
      <c r="BO8" s="41">
        <v>2.0016229375169056E-2</v>
      </c>
    </row>
    <row r="9" spans="1:67" ht="15.75" thickBot="1" x14ac:dyDescent="0.3">
      <c r="B9" s="80" t="s">
        <v>98</v>
      </c>
      <c r="C9" s="81">
        <f t="shared" ref="C9:AC9" si="2">AVERAGE(AK6:AK125)</f>
        <v>2.3406501538500361E-3</v>
      </c>
      <c r="D9" s="81">
        <f t="shared" si="2"/>
        <v>1.0356354884381922E-2</v>
      </c>
      <c r="E9" s="81">
        <f t="shared" si="2"/>
        <v>1.3403346417618033E-3</v>
      </c>
      <c r="F9" s="81">
        <f t="shared" si="2"/>
        <v>1.2118565327349867E-2</v>
      </c>
      <c r="G9" s="81">
        <f t="shared" si="2"/>
        <v>-1.1246646853852308E-3</v>
      </c>
      <c r="H9" s="81">
        <f t="shared" si="2"/>
        <v>-5.5880237342223072E-3</v>
      </c>
      <c r="I9" s="81">
        <f t="shared" si="2"/>
        <v>-2.7578551457385137E-3</v>
      </c>
      <c r="J9" s="81">
        <f t="shared" si="2"/>
        <v>-1.9135119088716987E-4</v>
      </c>
      <c r="K9" s="81">
        <f t="shared" si="2"/>
        <v>3.3774901670249767E-3</v>
      </c>
      <c r="L9" s="81">
        <f t="shared" si="2"/>
        <v>6.4316488197665924E-4</v>
      </c>
      <c r="M9" s="81">
        <f t="shared" si="2"/>
        <v>2.449640425075757E-3</v>
      </c>
      <c r="N9" s="81">
        <f t="shared" si="2"/>
        <v>1.8536897253420856E-3</v>
      </c>
      <c r="O9" s="81">
        <f t="shared" si="2"/>
        <v>3.6281129849091123E-3</v>
      </c>
      <c r="P9" s="81">
        <f t="shared" si="2"/>
        <v>6.796484315559969E-3</v>
      </c>
      <c r="Q9" s="81">
        <f t="shared" si="2"/>
        <v>6.0646251070118323E-3</v>
      </c>
      <c r="R9" s="81">
        <f t="shared" si="2"/>
        <v>-2.7889556849025897E-4</v>
      </c>
      <c r="S9" s="81">
        <f t="shared" si="2"/>
        <v>1.2958343542985556E-2</v>
      </c>
      <c r="T9" s="81">
        <f t="shared" si="2"/>
        <v>9.9061234330599535E-3</v>
      </c>
      <c r="U9" s="81">
        <f t="shared" si="2"/>
        <v>7.760068192976032E-3</v>
      </c>
      <c r="V9" s="81">
        <f t="shared" si="2"/>
        <v>1.1620015099106118E-2</v>
      </c>
      <c r="W9" s="81">
        <f t="shared" si="2"/>
        <v>8.4982414718709487E-4</v>
      </c>
      <c r="X9" s="81">
        <f t="shared" si="2"/>
        <v>1.3071129713372125E-3</v>
      </c>
      <c r="Y9" s="81">
        <f t="shared" si="2"/>
        <v>3.7994768088207057E-3</v>
      </c>
      <c r="Z9" s="81">
        <f t="shared" si="2"/>
        <v>3.5875381723230928E-3</v>
      </c>
      <c r="AA9" s="81">
        <f t="shared" si="2"/>
        <v>5.5948955587741759E-4</v>
      </c>
      <c r="AB9" s="81">
        <f t="shared" si="2"/>
        <v>8.2946583675451244E-3</v>
      </c>
      <c r="AC9" s="81">
        <f t="shared" si="2"/>
        <v>2.413344969573706E-3</v>
      </c>
      <c r="AD9" s="81">
        <f t="shared" ref="AD9:AG9" si="3">AVERAGE(BL6:BL125)</f>
        <v>5.0389782392051786E-3</v>
      </c>
      <c r="AE9" s="81">
        <f t="shared" si="3"/>
        <v>2.7856136279414104E-3</v>
      </c>
      <c r="AF9" s="81">
        <f t="shared" si="3"/>
        <v>-5.8642810442164307E-3</v>
      </c>
      <c r="AG9" s="81">
        <f t="shared" si="3"/>
        <v>1.5697952945489964E-3</v>
      </c>
      <c r="AI9" s="77">
        <v>41912</v>
      </c>
      <c r="AJ9" s="75">
        <v>6546.47</v>
      </c>
      <c r="AK9" s="76">
        <f t="shared" si="1"/>
        <v>-1.1513396308465403E-2</v>
      </c>
      <c r="AL9" s="41">
        <v>-2.7589227063717976E-2</v>
      </c>
      <c r="AM9" s="41">
        <v>3.8834951456310678E-3</v>
      </c>
      <c r="AN9" s="41">
        <v>5.8426966292134834E-2</v>
      </c>
      <c r="AO9" s="41">
        <v>-1.9983112862369829E-2</v>
      </c>
      <c r="AP9" s="41">
        <v>-1.8087855297157621E-2</v>
      </c>
      <c r="AQ9" s="41">
        <v>-3.4482758620689655E-2</v>
      </c>
      <c r="AR9" s="41">
        <v>6.5789473684210523E-2</v>
      </c>
      <c r="AS9" s="41">
        <v>-5.3719008264462811E-2</v>
      </c>
      <c r="AT9" s="41">
        <v>1.3157894736842105E-2</v>
      </c>
      <c r="AU9" s="41">
        <v>-5.8394160583941736E-2</v>
      </c>
      <c r="AV9" s="41">
        <v>-1.2062726176115666E-2</v>
      </c>
      <c r="AW9" s="41">
        <v>1.3698630136986301E-2</v>
      </c>
      <c r="AX9" s="41">
        <v>-6.9062720225510923E-2</v>
      </c>
      <c r="AY9" s="41">
        <v>7.9808459696727851E-3</v>
      </c>
      <c r="AZ9" s="41">
        <v>-5.0960735171261484E-2</v>
      </c>
      <c r="BA9" s="41">
        <v>-7.0866141732283464E-2</v>
      </c>
      <c r="BB9" s="41">
        <v>-0.14682539682539683</v>
      </c>
      <c r="BC9" s="41">
        <v>-5.6644880174292075E-2</v>
      </c>
      <c r="BD9" s="41">
        <v>-5.6603773584905662E-2</v>
      </c>
      <c r="BE9" s="41">
        <v>-0.13448275862068976</v>
      </c>
      <c r="BF9" s="41">
        <v>-1.9323671497584544E-2</v>
      </c>
      <c r="BG9" s="41">
        <v>-3.0696338837042324E-2</v>
      </c>
      <c r="BH9" s="41">
        <v>-3.9513677811550151E-2</v>
      </c>
      <c r="BI9" s="41">
        <v>-5.9740259740259739E-2</v>
      </c>
      <c r="BJ9" s="41">
        <v>-1.7391304347826091E-2</v>
      </c>
      <c r="BK9" s="41">
        <v>-0.19130434782608685</v>
      </c>
      <c r="BL9" s="41">
        <v>-2.7830011282437006E-2</v>
      </c>
      <c r="BM9" s="41">
        <v>-7.8677309007981755E-2</v>
      </c>
      <c r="BN9" s="41">
        <v>-1.4492753623188271E-2</v>
      </c>
      <c r="BO9" s="41">
        <v>-5.3566693184831607E-2</v>
      </c>
    </row>
    <row r="10" spans="1:67" ht="15.75" thickBot="1" x14ac:dyDescent="0.3">
      <c r="B10" s="79" t="s">
        <v>182</v>
      </c>
      <c r="C10" s="79">
        <f t="shared" ref="C10:AC10" si="4">SLOPE(AK6:AK125,$AK$6:$AK$125)</f>
        <v>1</v>
      </c>
      <c r="D10" s="79">
        <f t="shared" si="4"/>
        <v>-9.6520874863808462E-2</v>
      </c>
      <c r="E10" s="79">
        <f t="shared" si="4"/>
        <v>-0.12056782700760219</v>
      </c>
      <c r="F10" s="79">
        <f t="shared" si="4"/>
        <v>-0.17904210446667895</v>
      </c>
      <c r="G10" s="79">
        <f t="shared" si="4"/>
        <v>-0.17683949745558664</v>
      </c>
      <c r="H10" s="79">
        <f t="shared" si="4"/>
        <v>1.5227685225283666E-2</v>
      </c>
      <c r="I10" s="79">
        <f t="shared" si="4"/>
        <v>8.796676419542132E-4</v>
      </c>
      <c r="J10" s="79">
        <f t="shared" si="4"/>
        <v>-0.29180705165459675</v>
      </c>
      <c r="K10" s="79">
        <f t="shared" si="4"/>
        <v>4.4666970654980188E-3</v>
      </c>
      <c r="L10" s="79">
        <f t="shared" si="4"/>
        <v>7.9790731099321943E-2</v>
      </c>
      <c r="M10" s="79">
        <f t="shared" si="4"/>
        <v>-4.8196242535826689E-2</v>
      </c>
      <c r="N10" s="79">
        <f t="shared" si="4"/>
        <v>-0.14978182711929477</v>
      </c>
      <c r="O10" s="79">
        <f t="shared" si="4"/>
        <v>0.22619390979171983</v>
      </c>
      <c r="P10" s="79">
        <f t="shared" si="4"/>
        <v>-0.14442596526526985</v>
      </c>
      <c r="Q10" s="79">
        <f t="shared" si="4"/>
        <v>-0.29732525093483519</v>
      </c>
      <c r="R10" s="79">
        <f t="shared" si="4"/>
        <v>-0.17541634935466835</v>
      </c>
      <c r="S10" s="79">
        <f t="shared" si="4"/>
        <v>-0.21793915509964584</v>
      </c>
      <c r="T10" s="79">
        <f t="shared" si="4"/>
        <v>-0.13171073349022175</v>
      </c>
      <c r="U10" s="79">
        <f t="shared" si="4"/>
        <v>4.7268957891720621E-2</v>
      </c>
      <c r="V10" s="79">
        <f t="shared" si="4"/>
        <v>0.75581293733002153</v>
      </c>
      <c r="W10" s="79">
        <f t="shared" si="4"/>
        <v>5.6412915039553979E-2</v>
      </c>
      <c r="X10" s="79">
        <f t="shared" si="4"/>
        <v>-9.1511092362465671E-2</v>
      </c>
      <c r="Y10" s="79">
        <f t="shared" si="4"/>
        <v>8.5945676475520885E-2</v>
      </c>
      <c r="Z10" s="79">
        <f t="shared" si="4"/>
        <v>-5.3305801950310129E-2</v>
      </c>
      <c r="AA10" s="79">
        <f t="shared" si="4"/>
        <v>-0.37502617147270917</v>
      </c>
      <c r="AB10" s="79">
        <f t="shared" si="4"/>
        <v>-0.16918636197481782</v>
      </c>
      <c r="AC10" s="79">
        <f t="shared" si="4"/>
        <v>0.12997329738712277</v>
      </c>
      <c r="AD10" s="79">
        <f t="shared" ref="AD10:AG10" si="5">SLOPE(BL6:BL125,$AK$6:$AK$125)</f>
        <v>-5.06902135060485E-2</v>
      </c>
      <c r="AE10" s="79">
        <f t="shared" si="5"/>
        <v>0.13335527525142479</v>
      </c>
      <c r="AF10" s="79">
        <f t="shared" si="5"/>
        <v>-0.34477385475145333</v>
      </c>
      <c r="AG10" s="79">
        <f t="shared" si="5"/>
        <v>0.24860364914774591</v>
      </c>
      <c r="AI10" s="77">
        <v>41943</v>
      </c>
      <c r="AJ10" s="75">
        <v>6722.62</v>
      </c>
      <c r="AK10" s="76">
        <f t="shared" si="1"/>
        <v>2.6907631135558496E-2</v>
      </c>
      <c r="AL10" s="41">
        <v>2.2967800045034903E-2</v>
      </c>
      <c r="AM10" s="41">
        <v>-3.8684719535783366E-3</v>
      </c>
      <c r="AN10" s="41">
        <v>-2.5477707006369428E-2</v>
      </c>
      <c r="AO10" s="41">
        <v>1.8667432510051693E-2</v>
      </c>
      <c r="AP10" s="41">
        <v>-3.4210526315789476E-2</v>
      </c>
      <c r="AQ10" s="41">
        <v>-1.948051948051948E-2</v>
      </c>
      <c r="AR10" s="41">
        <v>-6.7901234567901231E-2</v>
      </c>
      <c r="AS10" s="41">
        <v>8.7336244541484712E-3</v>
      </c>
      <c r="AT10" s="41">
        <v>0</v>
      </c>
      <c r="AU10" s="41">
        <v>5.1679586563307496E-3</v>
      </c>
      <c r="AV10" s="41">
        <v>4.2735042735042597E-2</v>
      </c>
      <c r="AW10" s="41">
        <v>5.4054054054054057E-2</v>
      </c>
      <c r="AX10" s="41">
        <v>-2.4224072672218017E-2</v>
      </c>
      <c r="AY10" s="41">
        <v>9.659540775930324E-2</v>
      </c>
      <c r="AZ10" s="41">
        <v>4.8415492957746477E-2</v>
      </c>
      <c r="BA10" s="41">
        <v>4.2372881355932202E-2</v>
      </c>
      <c r="BB10" s="41">
        <v>-1.8604651162790697E-2</v>
      </c>
      <c r="BC10" s="41">
        <v>-1.979544704717915E-2</v>
      </c>
      <c r="BD10" s="41">
        <v>-0.11333333333333333</v>
      </c>
      <c r="BE10" s="41">
        <v>-2.3904382470119299E-2</v>
      </c>
      <c r="BF10" s="41">
        <v>9.8522167487684748E-3</v>
      </c>
      <c r="BG10" s="41">
        <v>-5.574881925752883E-2</v>
      </c>
      <c r="BH10" s="41">
        <v>-7.8322784810126583E-2</v>
      </c>
      <c r="BI10" s="41">
        <v>-0.17679558011049723</v>
      </c>
      <c r="BJ10" s="41">
        <v>4.42477876106196E-2</v>
      </c>
      <c r="BK10" s="41">
        <v>-6.9892473118279563E-2</v>
      </c>
      <c r="BL10" s="41">
        <v>-2.746615087040619E-2</v>
      </c>
      <c r="BM10" s="41">
        <v>5.6930693069306787E-2</v>
      </c>
      <c r="BN10" s="41">
        <v>1.4705882352941037E-2</v>
      </c>
      <c r="BO10" s="41">
        <v>5.0434295320818154E-2</v>
      </c>
    </row>
    <row r="11" spans="1:67" ht="15.75" thickBot="1" x14ac:dyDescent="0.3">
      <c r="B11" s="79" t="s">
        <v>183</v>
      </c>
      <c r="C11" s="79">
        <f t="shared" ref="C11:AC11" si="6">INTERCEPT(AK6:AK125,$AK$6:$AK$125)</f>
        <v>0</v>
      </c>
      <c r="D11" s="79">
        <f t="shared" si="6"/>
        <v>1.0582276484981635E-2</v>
      </c>
      <c r="E11" s="79">
        <f t="shared" si="6"/>
        <v>1.622541744596512E-3</v>
      </c>
      <c r="F11" s="79">
        <f t="shared" si="6"/>
        <v>1.2537640256715433E-2</v>
      </c>
      <c r="G11" s="79">
        <f t="shared" si="6"/>
        <v>-7.107452884590489E-4</v>
      </c>
      <c r="H11" s="79">
        <f t="shared" si="6"/>
        <v>-5.6236664179876474E-3</v>
      </c>
      <c r="I11" s="79">
        <f t="shared" si="6"/>
        <v>-2.7599141399399906E-3</v>
      </c>
      <c r="J11" s="79">
        <f t="shared" si="6"/>
        <v>4.9166702946268749E-4</v>
      </c>
      <c r="K11" s="79">
        <f t="shared" si="6"/>
        <v>3.3670351918514171E-3</v>
      </c>
      <c r="L11" s="79">
        <f t="shared" si="6"/>
        <v>4.5640269495322448E-4</v>
      </c>
      <c r="M11" s="79">
        <f t="shared" si="6"/>
        <v>2.5624509675822335E-3</v>
      </c>
      <c r="N11" s="79">
        <f t="shared" si="6"/>
        <v>2.2042765820328024E-3</v>
      </c>
      <c r="O11" s="79">
        <f t="shared" si="6"/>
        <v>3.0986721751551823E-3</v>
      </c>
      <c r="P11" s="79">
        <f t="shared" si="6"/>
        <v>7.1345349733780627E-3</v>
      </c>
      <c r="Q11" s="79">
        <f t="shared" si="6"/>
        <v>6.7605595013559552E-3</v>
      </c>
      <c r="R11" s="79">
        <f t="shared" si="6"/>
        <v>1.316927366145572E-4</v>
      </c>
      <c r="S11" s="79">
        <f t="shared" si="6"/>
        <v>1.3468462859899489E-2</v>
      </c>
      <c r="T11" s="79">
        <f t="shared" si="6"/>
        <v>1.0214412181667543E-2</v>
      </c>
      <c r="U11" s="79">
        <f t="shared" si="6"/>
        <v>7.6494280994144452E-3</v>
      </c>
      <c r="V11" s="79">
        <f t="shared" si="6"/>
        <v>9.8509214310627553E-3</v>
      </c>
      <c r="W11" s="79">
        <f t="shared" si="6"/>
        <v>7.177812489206338E-4</v>
      </c>
      <c r="X11" s="79">
        <f t="shared" si="6"/>
        <v>1.5213084237544027E-3</v>
      </c>
      <c r="Y11" s="79">
        <f t="shared" si="6"/>
        <v>3.5983080479555325E-3</v>
      </c>
      <c r="Z11" s="79">
        <f t="shared" si="6"/>
        <v>3.7123084058591858E-3</v>
      </c>
      <c r="AA11" s="79">
        <f t="shared" si="6"/>
        <v>1.4372946218328044E-3</v>
      </c>
      <c r="AB11" s="79">
        <f t="shared" si="6"/>
        <v>8.6906644517308097E-3</v>
      </c>
      <c r="AC11" s="79">
        <f t="shared" si="6"/>
        <v>2.1091229510481406E-3</v>
      </c>
      <c r="AD11" s="79">
        <f t="shared" ref="AD11:AG11" si="7">INTERCEPT(BL6:BL125,$AK$6:$AK$125)</f>
        <v>5.1576262952468021E-3</v>
      </c>
      <c r="AE11" s="79">
        <f t="shared" si="7"/>
        <v>2.4734755824074488E-3</v>
      </c>
      <c r="AF11" s="79">
        <f t="shared" si="7"/>
        <v>-5.0572860680489712E-3</v>
      </c>
      <c r="AG11" s="79">
        <f t="shared" si="7"/>
        <v>9.8790112492364458E-4</v>
      </c>
      <c r="AI11" s="77">
        <v>41971</v>
      </c>
      <c r="AJ11" s="75">
        <v>6566.09</v>
      </c>
      <c r="AK11" s="76">
        <f t="shared" si="1"/>
        <v>-2.3284076743888507E-2</v>
      </c>
      <c r="AL11" s="41">
        <v>5.216817081223861E-2</v>
      </c>
      <c r="AM11" s="41">
        <v>-2.5242718446602051E-2</v>
      </c>
      <c r="AN11" s="41">
        <v>4.7930283224400745E-2</v>
      </c>
      <c r="AO11" s="41">
        <v>6.9918240766845344E-2</v>
      </c>
      <c r="AP11" s="41">
        <v>0.11716621253405979</v>
      </c>
      <c r="AQ11" s="41">
        <v>-5.6291390728476824E-2</v>
      </c>
      <c r="AR11" s="41">
        <v>3.3112582781456956E-2</v>
      </c>
      <c r="AS11" s="41">
        <v>6.9264069264069389E-2</v>
      </c>
      <c r="AT11" s="41">
        <v>3.896103896103896E-2</v>
      </c>
      <c r="AU11" s="41">
        <v>0.20051413881748073</v>
      </c>
      <c r="AV11" s="41">
        <v>4.6838407494146535E-3</v>
      </c>
      <c r="AW11" s="41">
        <v>1.7948717948717947E-2</v>
      </c>
      <c r="AX11" s="41">
        <v>5.120248254460822E-2</v>
      </c>
      <c r="AY11" s="41">
        <v>4.7653429602888084E-2</v>
      </c>
      <c r="AZ11" s="41">
        <v>7.3047858942065488E-2</v>
      </c>
      <c r="BA11" s="41">
        <v>-3.2520325203252036E-2</v>
      </c>
      <c r="BB11" s="41">
        <v>3.3175355450237101E-2</v>
      </c>
      <c r="BC11" s="41">
        <v>7.0683271625715249E-3</v>
      </c>
      <c r="BD11" s="41">
        <v>-3.7593984962406013E-3</v>
      </c>
      <c r="BE11" s="41">
        <v>-4.8979591836734802E-2</v>
      </c>
      <c r="BF11" s="41">
        <v>0.11707317073170748</v>
      </c>
      <c r="BG11" s="41">
        <v>-4.2215140799304433E-2</v>
      </c>
      <c r="BH11" s="41">
        <v>-6.8669527896995704E-3</v>
      </c>
      <c r="BI11" s="41">
        <v>-2.2371364653243847E-3</v>
      </c>
      <c r="BJ11" s="41">
        <v>0.13559322033898305</v>
      </c>
      <c r="BK11" s="41">
        <v>7.5144508670520235E-2</v>
      </c>
      <c r="BL11" s="41">
        <v>7.6372315035799526E-2</v>
      </c>
      <c r="BM11" s="41">
        <v>6.0889929742388903E-2</v>
      </c>
      <c r="BN11" s="41">
        <v>0.13043478260869582</v>
      </c>
      <c r="BO11" s="41">
        <v>5.1213656975193263E-2</v>
      </c>
    </row>
    <row r="12" spans="1:67" ht="15.75" thickBot="1" x14ac:dyDescent="0.3">
      <c r="B12" s="79" t="s">
        <v>184</v>
      </c>
      <c r="C12" s="79">
        <f t="shared" ref="C12:AC12" si="8">RSQ(AK6:AK125,$AK$6:$AK$125)</f>
        <v>1</v>
      </c>
      <c r="D12" s="79">
        <f t="shared" si="8"/>
        <v>3.4705244767949278E-3</v>
      </c>
      <c r="E12" s="79">
        <f t="shared" si="8"/>
        <v>4.4920685451874248E-3</v>
      </c>
      <c r="F12" s="79">
        <f t="shared" si="8"/>
        <v>8.8487393476121296E-3</v>
      </c>
      <c r="G12" s="79">
        <f t="shared" si="8"/>
        <v>8.7206180510252928E-3</v>
      </c>
      <c r="H12" s="79">
        <f t="shared" si="8"/>
        <v>3.8805650742725024E-5</v>
      </c>
      <c r="I12" s="79">
        <f t="shared" si="8"/>
        <v>1.1722991635332914E-7</v>
      </c>
      <c r="J12" s="79">
        <f t="shared" si="8"/>
        <v>1.6890794435936645E-2</v>
      </c>
      <c r="K12" s="79">
        <f t="shared" si="8"/>
        <v>4.4919765355966979E-6</v>
      </c>
      <c r="L12" s="79">
        <f t="shared" si="8"/>
        <v>1.1835911476293238E-3</v>
      </c>
      <c r="M12" s="79">
        <f t="shared" si="8"/>
        <v>2.5904419637812112E-4</v>
      </c>
      <c r="N12" s="79">
        <f t="shared" si="8"/>
        <v>1.1056927242535104E-2</v>
      </c>
      <c r="O12" s="79">
        <f t="shared" si="8"/>
        <v>7.4073582992277894E-3</v>
      </c>
      <c r="P12" s="79">
        <f t="shared" si="8"/>
        <v>3.3109125587106347E-3</v>
      </c>
      <c r="Q12" s="79">
        <f t="shared" si="8"/>
        <v>1.2469655873757207E-2</v>
      </c>
      <c r="R12" s="79">
        <f t="shared" si="8"/>
        <v>5.6372349548707117E-3</v>
      </c>
      <c r="S12" s="79">
        <f t="shared" si="8"/>
        <v>1.2253268488626189E-2</v>
      </c>
      <c r="T12" s="79">
        <f t="shared" si="8"/>
        <v>3.7060728541308528E-3</v>
      </c>
      <c r="U12" s="79">
        <f t="shared" si="8"/>
        <v>4.6350493344654082E-4</v>
      </c>
      <c r="V12" s="79">
        <f t="shared" si="8"/>
        <v>3.9194744615829204E-2</v>
      </c>
      <c r="W12" s="79">
        <f t="shared" si="8"/>
        <v>7.0685862168329598E-4</v>
      </c>
      <c r="X12" s="79">
        <f t="shared" si="8"/>
        <v>2.2157502874989719E-3</v>
      </c>
      <c r="Y12" s="79">
        <f t="shared" si="8"/>
        <v>1.9369632773651713E-3</v>
      </c>
      <c r="Z12" s="79">
        <f t="shared" si="8"/>
        <v>1.2708196320364122E-3</v>
      </c>
      <c r="AA12" s="79">
        <f t="shared" si="8"/>
        <v>1.8248929148584482E-2</v>
      </c>
      <c r="AB12" s="79">
        <f t="shared" si="8"/>
        <v>3.1782585397857263E-3</v>
      </c>
      <c r="AC12" s="79">
        <f t="shared" si="8"/>
        <v>4.6531156798272832E-3</v>
      </c>
      <c r="AD12" s="79">
        <f t="shared" ref="AD12:AG12" si="9">RSQ(BL6:BL125,$AK$6:$AK$125)</f>
        <v>1.3534492941270329E-3</v>
      </c>
      <c r="AE12" s="79">
        <f t="shared" si="9"/>
        <v>7.3911619755296061E-3</v>
      </c>
      <c r="AF12" s="79">
        <f t="shared" si="9"/>
        <v>2.828937181571094E-2</v>
      </c>
      <c r="AG12" s="79">
        <f t="shared" si="9"/>
        <v>1.1133072547485653E-2</v>
      </c>
      <c r="AI12" s="77">
        <v>42004</v>
      </c>
      <c r="AJ12" s="75">
        <v>6749.4</v>
      </c>
      <c r="AK12" s="76">
        <f t="shared" si="1"/>
        <v>2.7917680080534912E-2</v>
      </c>
      <c r="AL12" s="41">
        <v>-4.7071129707112969E-2</v>
      </c>
      <c r="AM12" s="41">
        <v>-4.5816733067728974E-2</v>
      </c>
      <c r="AN12" s="41">
        <v>-1.8711018711018594E-2</v>
      </c>
      <c r="AO12" s="41">
        <v>-7.773386034255611E-2</v>
      </c>
      <c r="AP12" s="41">
        <v>-1.9512195121951223E-2</v>
      </c>
      <c r="AQ12" s="41">
        <v>-2.1052631578947368E-2</v>
      </c>
      <c r="AR12" s="41">
        <v>8.9743589743589744E-2</v>
      </c>
      <c r="AS12" s="41">
        <v>8.0971659919028324E-3</v>
      </c>
      <c r="AT12" s="41">
        <v>-0.05</v>
      </c>
      <c r="AU12" s="41">
        <v>-1.9271948608137045E-2</v>
      </c>
      <c r="AV12" s="41">
        <v>-1.2820512820512688E-2</v>
      </c>
      <c r="AW12" s="41">
        <v>-2.5188916876574307E-3</v>
      </c>
      <c r="AX12" s="41">
        <v>6.6420664206642069E-3</v>
      </c>
      <c r="AY12" s="41">
        <v>2.9634734665747762E-2</v>
      </c>
      <c r="AZ12" s="41">
        <v>-3.5993740219092331E-2</v>
      </c>
      <c r="BA12" s="41">
        <v>1.680672268907563E-2</v>
      </c>
      <c r="BB12" s="41">
        <v>3.2110091743119129E-2</v>
      </c>
      <c r="BC12" s="41">
        <v>2.6737967914438501E-3</v>
      </c>
      <c r="BD12" s="41">
        <v>3.3962264150943396E-2</v>
      </c>
      <c r="BE12" s="41">
        <v>6.0085836909871369E-2</v>
      </c>
      <c r="BF12" s="41">
        <v>-2.1834061135371178E-3</v>
      </c>
      <c r="BG12" s="41">
        <v>4.4688816097331434E-3</v>
      </c>
      <c r="BH12" s="41">
        <v>-5.0993949870354362E-2</v>
      </c>
      <c r="BI12" s="41">
        <v>2.8026905829596414E-2</v>
      </c>
      <c r="BJ12" s="41">
        <v>2.9850746268656716E-2</v>
      </c>
      <c r="BK12" s="41">
        <v>1.6129032258064516E-2</v>
      </c>
      <c r="BL12" s="41">
        <v>-2.8824833702882482E-2</v>
      </c>
      <c r="BM12" s="41">
        <v>1.1037527593818985E-2</v>
      </c>
      <c r="BN12" s="41">
        <v>-4.7008547008547008E-2</v>
      </c>
      <c r="BO12" s="41">
        <v>3.9837604668865892E-2</v>
      </c>
    </row>
    <row r="13" spans="1:67" ht="15.75" thickBot="1" x14ac:dyDescent="0.3">
      <c r="C13" s="11"/>
      <c r="H13" s="11"/>
      <c r="AI13" s="77">
        <v>42034</v>
      </c>
      <c r="AJ13" s="75">
        <v>6946.66</v>
      </c>
      <c r="AK13" s="76">
        <f t="shared" si="1"/>
        <v>2.9226301597179042E-2</v>
      </c>
      <c r="AL13" s="41">
        <v>4.1273326015367727E-2</v>
      </c>
      <c r="AM13" s="41">
        <v>8.9770354906054284E-2</v>
      </c>
      <c r="AN13" s="41">
        <v>7.4152542372881353E-2</v>
      </c>
      <c r="AO13" s="41">
        <v>7.2000000000000133E-2</v>
      </c>
      <c r="AP13" s="41">
        <v>3.9800995024875767E-2</v>
      </c>
      <c r="AQ13" s="41">
        <v>5.3763440860215055E-2</v>
      </c>
      <c r="AR13" s="41">
        <v>8.8235294117647058E-3</v>
      </c>
      <c r="AS13" s="41">
        <v>7.6305220883534017E-2</v>
      </c>
      <c r="AT13" s="41">
        <v>-2.6315789473684209E-2</v>
      </c>
      <c r="AU13" s="41">
        <v>1.0917030567685589E-2</v>
      </c>
      <c r="AV13" s="41">
        <v>1.8890200708382526E-2</v>
      </c>
      <c r="AW13" s="41">
        <v>-8.0808080808080815E-2</v>
      </c>
      <c r="AX13" s="41">
        <v>6.0850439882697817E-2</v>
      </c>
      <c r="AY13" s="41">
        <v>8.7014725568942443E-3</v>
      </c>
      <c r="AZ13" s="41">
        <v>8.603896103896104E-2</v>
      </c>
      <c r="BA13" s="41">
        <v>0</v>
      </c>
      <c r="BB13" s="41">
        <v>3.5555555555555556E-2</v>
      </c>
      <c r="BC13" s="41">
        <v>-2.5000000000000001E-2</v>
      </c>
      <c r="BD13" s="41">
        <v>2.5547445255474453E-2</v>
      </c>
      <c r="BE13" s="41">
        <v>3.23886639676111E-2</v>
      </c>
      <c r="BF13" s="41">
        <v>7.8774617067833702E-2</v>
      </c>
      <c r="BG13" s="41">
        <v>-5.7613379609140182E-2</v>
      </c>
      <c r="BH13" s="41">
        <v>2.6411657559198543E-2</v>
      </c>
      <c r="BI13" s="41">
        <v>-7.8516902944383987E-2</v>
      </c>
      <c r="BJ13" s="41">
        <v>-2.1739130434782608E-2</v>
      </c>
      <c r="BK13" s="41">
        <v>0.18518518518518534</v>
      </c>
      <c r="BL13" s="41">
        <v>0.11491628614916286</v>
      </c>
      <c r="BM13" s="41">
        <v>0.12117903930131005</v>
      </c>
      <c r="BN13" s="41">
        <v>5.3811659192825115E-2</v>
      </c>
      <c r="BO13" s="41">
        <v>4.9292337725719865E-2</v>
      </c>
    </row>
    <row r="14" spans="1:67" ht="15.75" thickBot="1" x14ac:dyDescent="0.3">
      <c r="C14" s="11"/>
      <c r="H14" s="11"/>
      <c r="AI14" s="77">
        <v>42062</v>
      </c>
      <c r="AJ14" s="75">
        <v>6773.04</v>
      </c>
      <c r="AK14" s="76">
        <f t="shared" si="1"/>
        <v>-2.4993306135610481E-2</v>
      </c>
      <c r="AL14" s="41">
        <v>-5.7558507273877291E-2</v>
      </c>
      <c r="AM14" s="41">
        <v>2.1072796934865901E-2</v>
      </c>
      <c r="AN14" s="41">
        <v>4.9309664694280081E-2</v>
      </c>
      <c r="AO14" s="41">
        <v>7.9957356076757833E-3</v>
      </c>
      <c r="AP14" s="41">
        <v>9.0909090909090773E-2</v>
      </c>
      <c r="AQ14" s="41">
        <v>-0.17006802721088435</v>
      </c>
      <c r="AR14" s="41">
        <v>6.4139941690962099E-2</v>
      </c>
      <c r="AS14" s="41">
        <v>4.4776119402985072E-2</v>
      </c>
      <c r="AT14" s="41">
        <v>6.7567567567567571E-2</v>
      </c>
      <c r="AU14" s="41">
        <v>4.3196544276457881E-2</v>
      </c>
      <c r="AV14" s="41">
        <v>-5.2143684820394103E-2</v>
      </c>
      <c r="AW14" s="41">
        <v>1.3736263736263736E-2</v>
      </c>
      <c r="AX14" s="41">
        <v>3.5936420179682231E-2</v>
      </c>
      <c r="AY14" s="41">
        <v>0.10816191108161911</v>
      </c>
      <c r="AZ14" s="41">
        <v>5.2316890881913304E-3</v>
      </c>
      <c r="BA14" s="41">
        <v>0.11570247933884298</v>
      </c>
      <c r="BB14" s="41">
        <v>0.30042918454935624</v>
      </c>
      <c r="BC14" s="41">
        <v>9.1282051282051288E-2</v>
      </c>
      <c r="BD14" s="41">
        <v>6.4056939501779361E-2</v>
      </c>
      <c r="BE14" s="41">
        <v>6.6666666666666791E-2</v>
      </c>
      <c r="BF14" s="41">
        <v>6.0851926977687626E-2</v>
      </c>
      <c r="BG14" s="41">
        <v>4.983488887131228E-2</v>
      </c>
      <c r="BH14" s="41">
        <v>2.4844720496894408E-2</v>
      </c>
      <c r="BI14" s="41">
        <v>0.1159763313609469</v>
      </c>
      <c r="BJ14" s="41">
        <v>6.6666666666666666E-2</v>
      </c>
      <c r="BK14" s="41">
        <v>9.3749999999999986E-2</v>
      </c>
      <c r="BL14" s="41">
        <v>-2.1843003412969283E-2</v>
      </c>
      <c r="BM14" s="41">
        <v>-7.8870496592015463E-2</v>
      </c>
      <c r="BN14" s="41">
        <v>-4.6808510638297753E-2</v>
      </c>
      <c r="BO14" s="41">
        <v>0.05</v>
      </c>
    </row>
    <row r="15" spans="1:67" ht="15.75" thickBot="1" x14ac:dyDescent="0.3">
      <c r="B15" s="79" t="s">
        <v>185</v>
      </c>
      <c r="C15" s="11"/>
      <c r="H15" s="11"/>
      <c r="AI15" s="77">
        <v>42094</v>
      </c>
      <c r="AJ15" s="75">
        <v>6960.63</v>
      </c>
      <c r="AK15" s="76">
        <f t="shared" si="1"/>
        <v>2.7696573473654392E-2</v>
      </c>
      <c r="AL15" s="41">
        <v>3.4899328859060399E-2</v>
      </c>
      <c r="AM15" s="41">
        <v>1.876172607879925E-3</v>
      </c>
      <c r="AN15" s="41">
        <v>-1.6917293233082706E-2</v>
      </c>
      <c r="AO15" s="41">
        <v>-7.7736647276573118E-2</v>
      </c>
      <c r="AP15" s="41">
        <v>-3.9473684210526196E-2</v>
      </c>
      <c r="AQ15" s="41">
        <v>3.6885245901639226E-2</v>
      </c>
      <c r="AR15" s="41">
        <v>4.3835616438356165E-2</v>
      </c>
      <c r="AS15" s="41">
        <v>-3.5714285714285713E-3</v>
      </c>
      <c r="AT15" s="41">
        <v>-1.2658227848101266E-2</v>
      </c>
      <c r="AU15" s="41">
        <v>6.0041407867494824E-2</v>
      </c>
      <c r="AV15" s="41">
        <v>-2.4449877750611249E-2</v>
      </c>
      <c r="AW15" s="41">
        <v>-7.3170731707317069E-2</v>
      </c>
      <c r="AX15" s="41">
        <v>-6.2708472314876584E-2</v>
      </c>
      <c r="AY15" s="41">
        <v>-4.1916167664670656E-3</v>
      </c>
      <c r="AZ15" s="41">
        <v>2.6765799256505577E-2</v>
      </c>
      <c r="BA15" s="41">
        <v>1.4814814814814815E-2</v>
      </c>
      <c r="BB15" s="41">
        <v>-9.9009900990099011E-3</v>
      </c>
      <c r="BC15" s="41">
        <v>-0.13157894736842105</v>
      </c>
      <c r="BD15" s="41">
        <v>3.3444816053511705E-3</v>
      </c>
      <c r="BE15" s="41">
        <v>-4.779411764705882E-2</v>
      </c>
      <c r="BF15" s="41">
        <v>4.0152963671128104E-2</v>
      </c>
      <c r="BG15" s="41">
        <v>-5.1782510630082559E-2</v>
      </c>
      <c r="BH15" s="41">
        <v>-3.2034632034632034E-2</v>
      </c>
      <c r="BI15" s="41">
        <v>0.10392364793213149</v>
      </c>
      <c r="BJ15" s="41">
        <v>7.6388888888888895E-2</v>
      </c>
      <c r="BK15" s="41">
        <v>-1.632653061224501E-2</v>
      </c>
      <c r="BL15" s="41">
        <v>-1.7794836008374039E-2</v>
      </c>
      <c r="BM15" s="41">
        <v>-1.3742071881606885E-2</v>
      </c>
      <c r="BN15" s="41">
        <v>-1.7857142857142856E-2</v>
      </c>
      <c r="BO15" s="41">
        <v>-1.9933554817275745E-3</v>
      </c>
    </row>
    <row r="16" spans="1:67" ht="15.75" thickBot="1" x14ac:dyDescent="0.3">
      <c r="B16" t="s">
        <v>186</v>
      </c>
      <c r="C16" s="11"/>
      <c r="H16" s="11"/>
      <c r="AI16" s="77">
        <v>42124</v>
      </c>
      <c r="AJ16" s="75">
        <v>6984.43</v>
      </c>
      <c r="AK16" s="76">
        <f t="shared" si="1"/>
        <v>3.4192307305517147E-3</v>
      </c>
      <c r="AL16" s="41">
        <v>-2.8102031993082578E-2</v>
      </c>
      <c r="AM16" s="41">
        <v>-2.4344569288389514E-2</v>
      </c>
      <c r="AN16" s="41">
        <v>-2.8680688336520075E-2</v>
      </c>
      <c r="AO16" s="41">
        <v>3.0103211009174177E-2</v>
      </c>
      <c r="AP16" s="41">
        <v>4.1095890410958777E-2</v>
      </c>
      <c r="AQ16" s="41">
        <v>7.9051383399209498E-3</v>
      </c>
      <c r="AR16" s="41">
        <v>-7.874015748031496E-2</v>
      </c>
      <c r="AS16" s="41">
        <v>-6.8100358422939072E-2</v>
      </c>
      <c r="AT16" s="41">
        <v>-1.282051282051282E-2</v>
      </c>
      <c r="AU16" s="41">
        <v>3.3203125E-2</v>
      </c>
      <c r="AV16" s="41">
        <v>1.6290726817042606E-2</v>
      </c>
      <c r="AW16" s="41">
        <v>-5.8479532163742687E-3</v>
      </c>
      <c r="AX16" s="41">
        <v>4.6263345195729534E-2</v>
      </c>
      <c r="AY16" s="41">
        <v>2.2248947684906796E-2</v>
      </c>
      <c r="AZ16" s="41">
        <v>-2.606806661839247E-2</v>
      </c>
      <c r="BA16" s="41">
        <v>-2.1897810218978103E-2</v>
      </c>
      <c r="BB16" s="41">
        <v>5.3333333333333337E-2</v>
      </c>
      <c r="BC16" s="41">
        <v>4.0764790764790768E-2</v>
      </c>
      <c r="BD16" s="41">
        <v>0.11333333333333333</v>
      </c>
      <c r="BE16" s="41">
        <v>5.019305019305019E-2</v>
      </c>
      <c r="BF16" s="41">
        <v>1.4705882352941176E-2</v>
      </c>
      <c r="BG16" s="41">
        <v>2.7322567189082995E-2</v>
      </c>
      <c r="BH16" s="41">
        <v>2.4150268336314847E-2</v>
      </c>
      <c r="BI16" s="41">
        <v>-2.2094140249759846E-2</v>
      </c>
      <c r="BJ16" s="41">
        <v>7.0967741935483872E-2</v>
      </c>
      <c r="BK16" s="41">
        <v>-8.2987551867219914E-2</v>
      </c>
      <c r="BL16" s="41">
        <v>1.8117229129662522E-2</v>
      </c>
      <c r="BM16" s="41">
        <v>4.0728831725616414E-2</v>
      </c>
      <c r="BN16" s="41">
        <v>4.9999999999999864E-2</v>
      </c>
      <c r="BO16" s="41">
        <v>1.9973368841544607E-3</v>
      </c>
    </row>
    <row r="17" spans="2:67" ht="15.75" thickBot="1" x14ac:dyDescent="0.3">
      <c r="B17" t="s">
        <v>187</v>
      </c>
      <c r="C17" s="11"/>
      <c r="H17" s="11"/>
      <c r="AI17" s="77">
        <v>42153</v>
      </c>
      <c r="AJ17" s="75">
        <v>6520.98</v>
      </c>
      <c r="AK17" s="76">
        <f t="shared" si="1"/>
        <v>-6.6354734745713059E-2</v>
      </c>
      <c r="AL17" s="41">
        <v>-2.73576512455516E-2</v>
      </c>
      <c r="AM17" s="41">
        <v>-7.677543186180422E-3</v>
      </c>
      <c r="AN17" s="41">
        <v>1.3779527559055118E-2</v>
      </c>
      <c r="AO17" s="41">
        <v>3.3398274422486904E-3</v>
      </c>
      <c r="AP17" s="41">
        <v>-1.9736842105263035E-2</v>
      </c>
      <c r="AQ17" s="41">
        <v>9.0196078431372673E-2</v>
      </c>
      <c r="AR17" s="41">
        <v>5.4131054131054131E-2</v>
      </c>
      <c r="AS17" s="41">
        <v>2.3076923076923078E-2</v>
      </c>
      <c r="AT17" s="41">
        <v>0.14285714285714285</v>
      </c>
      <c r="AU17" s="41">
        <v>5.4820415879017016E-2</v>
      </c>
      <c r="AV17" s="41">
        <v>6.2885326757089868E-2</v>
      </c>
      <c r="AW17" s="41">
        <v>2.0588235294117647E-2</v>
      </c>
      <c r="AX17" s="41">
        <v>2.3129251700680271E-2</v>
      </c>
      <c r="AY17" s="41">
        <v>0.15411764705882353</v>
      </c>
      <c r="AZ17" s="41">
        <v>-1.4869888475836431E-3</v>
      </c>
      <c r="BA17" s="41">
        <v>9.7014925373134331E-2</v>
      </c>
      <c r="BB17" s="41">
        <v>6.0126582278481014E-2</v>
      </c>
      <c r="BC17" s="41">
        <v>-1.0051993067590987E-2</v>
      </c>
      <c r="BD17" s="41">
        <v>-4.4910179640718563E-2</v>
      </c>
      <c r="BE17" s="41">
        <v>-7.3529411764705885E-2</v>
      </c>
      <c r="BF17" s="41">
        <v>3.9855072463768113E-2</v>
      </c>
      <c r="BG17" s="41">
        <v>-5.6353142492531864E-2</v>
      </c>
      <c r="BH17" s="41">
        <v>4.7161572052401748E-2</v>
      </c>
      <c r="BI17" s="41">
        <v>-2.1611001964636431E-2</v>
      </c>
      <c r="BJ17" s="41">
        <v>0.10843373493975904</v>
      </c>
      <c r="BK17" s="41">
        <v>-4.072398190045249E-2</v>
      </c>
      <c r="BL17" s="41">
        <v>7.32728541521284E-3</v>
      </c>
      <c r="BM17" s="41">
        <v>2.5746652935118432E-2</v>
      </c>
      <c r="BN17" s="41">
        <v>0.10389610389610378</v>
      </c>
      <c r="BO17" s="41">
        <v>-2.5692137320044297E-2</v>
      </c>
    </row>
    <row r="18" spans="2:67" ht="15.75" thickBot="1" x14ac:dyDescent="0.3">
      <c r="B18" t="s">
        <v>188</v>
      </c>
      <c r="C18" s="11"/>
      <c r="H18" s="11"/>
      <c r="AI18" s="77">
        <v>42185</v>
      </c>
      <c r="AJ18" s="75">
        <v>6696.28</v>
      </c>
      <c r="AK18" s="76">
        <f t="shared" si="1"/>
        <v>2.6882462451962772E-2</v>
      </c>
      <c r="AL18" s="41">
        <v>-8.0951292019208781E-2</v>
      </c>
      <c r="AM18" s="41">
        <v>-5.8027079303675046E-2</v>
      </c>
      <c r="AN18" s="41">
        <v>-0.12427184466019417</v>
      </c>
      <c r="AO18" s="41">
        <v>-5.2704576976421516E-2</v>
      </c>
      <c r="AP18" s="41">
        <v>6.7114093959731542E-3</v>
      </c>
      <c r="AQ18" s="41">
        <v>-5.0359712230215826E-2</v>
      </c>
      <c r="AR18" s="41">
        <v>-6.2162162162162166E-2</v>
      </c>
      <c r="AS18" s="41">
        <v>-6.3909774436090125E-2</v>
      </c>
      <c r="AT18" s="41">
        <v>-3.4090909090909088E-2</v>
      </c>
      <c r="AU18" s="41">
        <v>-8.0645161290322578E-2</v>
      </c>
      <c r="AV18" s="41">
        <v>-0.12529002320185603</v>
      </c>
      <c r="AW18" s="41">
        <v>1.7291066282420751E-2</v>
      </c>
      <c r="AX18" s="41">
        <v>-9.3085106382978719E-3</v>
      </c>
      <c r="AY18" s="41">
        <v>6.6258919469928644E-3</v>
      </c>
      <c r="AZ18" s="41">
        <v>-5.8078927773641105E-2</v>
      </c>
      <c r="BA18" s="41">
        <v>6.8027210884353739E-3</v>
      </c>
      <c r="BB18" s="41">
        <v>-2.0895522388059702E-2</v>
      </c>
      <c r="BC18" s="41">
        <v>-8.4733893557422973E-2</v>
      </c>
      <c r="BD18" s="41">
        <v>-0.12852664576802508</v>
      </c>
      <c r="BE18" s="41">
        <v>5.1587301587301584E-2</v>
      </c>
      <c r="BF18" s="41">
        <v>-5.9233449477351915E-2</v>
      </c>
      <c r="BG18" s="41">
        <v>-7.9307024014424909E-2</v>
      </c>
      <c r="BH18" s="41">
        <v>-5.8381984987489574E-2</v>
      </c>
      <c r="BI18" s="41">
        <v>-2.6104417670682955E-2</v>
      </c>
      <c r="BJ18" s="41">
        <v>1.0869565217391304E-2</v>
      </c>
      <c r="BK18" s="41">
        <v>0</v>
      </c>
      <c r="BL18" s="41">
        <v>-5.4381711118808448E-2</v>
      </c>
      <c r="BM18" s="41">
        <v>-0.10441767068273103</v>
      </c>
      <c r="BN18" s="41">
        <v>-9.8039215686274522E-2</v>
      </c>
      <c r="BO18" s="41">
        <v>-3.4098658786087747E-2</v>
      </c>
    </row>
    <row r="19" spans="2:67" ht="15.75" thickBot="1" x14ac:dyDescent="0.3">
      <c r="B19" t="s">
        <v>189</v>
      </c>
      <c r="C19" s="11"/>
      <c r="H19" s="11"/>
      <c r="AI19" s="77">
        <v>42216</v>
      </c>
      <c r="AJ19" s="75">
        <v>6247.94</v>
      </c>
      <c r="AK19" s="76">
        <f t="shared" si="1"/>
        <v>-6.6953592143697713E-2</v>
      </c>
      <c r="AL19" s="41">
        <v>7.4894252301567557E-2</v>
      </c>
      <c r="AM19" s="41">
        <v>5.5441478439425054E-2</v>
      </c>
      <c r="AN19" s="41">
        <v>6.4301552106430154E-2</v>
      </c>
      <c r="AO19" s="41">
        <v>0.1130307467057101</v>
      </c>
      <c r="AP19" s="41">
        <v>3.1111111111110985E-2</v>
      </c>
      <c r="AQ19" s="41">
        <v>7.575757575757576E-3</v>
      </c>
      <c r="AR19" s="41">
        <v>4.0345821325648415E-2</v>
      </c>
      <c r="AS19" s="41">
        <v>4.8192771084337227E-2</v>
      </c>
      <c r="AT19" s="41">
        <v>-2.3529411764705882E-2</v>
      </c>
      <c r="AU19" s="41">
        <v>1.364522417153996E-2</v>
      </c>
      <c r="AV19" s="41">
        <v>4.3766578249336871E-2</v>
      </c>
      <c r="AW19" s="41">
        <v>-2.5495750708215296E-2</v>
      </c>
      <c r="AX19" s="41">
        <v>7.2483221476510193E-2</v>
      </c>
      <c r="AY19" s="41">
        <v>3.6455696202531647E-2</v>
      </c>
      <c r="AZ19" s="41">
        <v>-1.5810276679841896E-2</v>
      </c>
      <c r="BA19" s="41">
        <v>-6.7567567567567571E-3</v>
      </c>
      <c r="BB19" s="41">
        <v>0.10975609756097561</v>
      </c>
      <c r="BC19" s="41">
        <v>-4.8967100229533281E-2</v>
      </c>
      <c r="BD19" s="41">
        <v>-8.6330935251798566E-2</v>
      </c>
      <c r="BE19" s="41">
        <v>0</v>
      </c>
      <c r="BF19" s="41">
        <v>-3.7037037037037038E-3</v>
      </c>
      <c r="BG19" s="41">
        <v>3.1268430013241685E-2</v>
      </c>
      <c r="BH19" s="41">
        <v>0</v>
      </c>
      <c r="BI19" s="41">
        <v>-3.8144329896907102E-2</v>
      </c>
      <c r="BJ19" s="41">
        <v>4.3010752688172046E-2</v>
      </c>
      <c r="BK19" s="41">
        <v>1.4150943396226415E-2</v>
      </c>
      <c r="BL19" s="41">
        <v>6.4835164835164841E-2</v>
      </c>
      <c r="BM19" s="41">
        <v>0</v>
      </c>
      <c r="BN19" s="41">
        <v>5.217391304347839E-2</v>
      </c>
      <c r="BO19" s="41">
        <v>4.9423393739703461E-2</v>
      </c>
    </row>
    <row r="20" spans="2:67" ht="15.75" thickBot="1" x14ac:dyDescent="0.3">
      <c r="C20" s="11"/>
      <c r="H20" s="11"/>
      <c r="AI20" s="77">
        <v>42247</v>
      </c>
      <c r="AJ20" s="75">
        <v>6061.61</v>
      </c>
      <c r="AK20" s="76">
        <f t="shared" si="1"/>
        <v>-2.9822629538695945E-2</v>
      </c>
      <c r="AL20" s="41">
        <v>-4.6296296296296294E-2</v>
      </c>
      <c r="AM20" s="41">
        <v>-7.0038910505836577E-2</v>
      </c>
      <c r="AN20" s="41">
        <v>-5.8333333333333452E-2</v>
      </c>
      <c r="AO20" s="41">
        <v>-8.4714548802946599E-2</v>
      </c>
      <c r="AP20" s="41">
        <v>-5.818965517241368E-2</v>
      </c>
      <c r="AQ20" s="41">
        <v>-8.6466165413533733E-2</v>
      </c>
      <c r="AR20" s="41">
        <v>-1.3850415512465374E-2</v>
      </c>
      <c r="AS20" s="41">
        <v>-3.0651340996168692E-2</v>
      </c>
      <c r="AT20" s="41">
        <v>-7.2289156626506021E-2</v>
      </c>
      <c r="AU20" s="41">
        <v>-4.0384615384615387E-2</v>
      </c>
      <c r="AV20" s="41">
        <v>7.6238881829733167E-3</v>
      </c>
      <c r="AW20" s="41">
        <v>-1.7441860465116279E-2</v>
      </c>
      <c r="AX20" s="41">
        <v>-5.6320400500626915E-3</v>
      </c>
      <c r="AY20" s="41">
        <v>2.7357107962872496E-2</v>
      </c>
      <c r="AZ20" s="41">
        <v>-5.9437751004016062E-2</v>
      </c>
      <c r="BA20" s="41">
        <v>6.8027210884353739E-3</v>
      </c>
      <c r="BB20" s="41">
        <v>2.197802197802198E-2</v>
      </c>
      <c r="BC20" s="41">
        <v>-3.9420756234915526E-2</v>
      </c>
      <c r="BD20" s="41">
        <v>-6.6929133858267723E-2</v>
      </c>
      <c r="BE20" s="41">
        <v>-8.30188679245282E-2</v>
      </c>
      <c r="BF20" s="41">
        <v>-0.10408921933085502</v>
      </c>
      <c r="BG20" s="41">
        <v>-8.4961748869730361E-2</v>
      </c>
      <c r="BH20" s="41">
        <v>0</v>
      </c>
      <c r="BI20" s="41">
        <v>-0.21972132904608788</v>
      </c>
      <c r="BJ20" s="41">
        <v>3.6082474226803975E-2</v>
      </c>
      <c r="BK20" s="41">
        <v>-0.11162790697674418</v>
      </c>
      <c r="BL20" s="41">
        <v>-9.769521843825249E-2</v>
      </c>
      <c r="BM20" s="41">
        <v>-4.1479820627802561E-2</v>
      </c>
      <c r="BN20" s="41">
        <v>-6.1983471074380167E-2</v>
      </c>
      <c r="BO20" s="41">
        <v>-7.5801749271137031E-2</v>
      </c>
    </row>
    <row r="21" spans="2:67" ht="15.75" thickBot="1" x14ac:dyDescent="0.3">
      <c r="C21" s="11"/>
      <c r="H21" s="11"/>
      <c r="AI21" s="77">
        <v>42277</v>
      </c>
      <c r="AJ21" s="75">
        <v>6361.09</v>
      </c>
      <c r="AK21" s="76">
        <f t="shared" si="1"/>
        <v>4.9406015893467325E-2</v>
      </c>
      <c r="AL21" s="41">
        <v>1.5048543689320388E-2</v>
      </c>
      <c r="AM21" s="41">
        <v>-6.4853556485355651E-2</v>
      </c>
      <c r="AN21" s="41">
        <v>-8.8495575221236439E-3</v>
      </c>
      <c r="AO21" s="41">
        <v>4.7139982753664843E-2</v>
      </c>
      <c r="AP21" s="41">
        <v>-3.8901601830663615E-2</v>
      </c>
      <c r="AQ21" s="41">
        <v>-5.7613168724279948E-2</v>
      </c>
      <c r="AR21" s="41">
        <v>8.4269662921348312E-3</v>
      </c>
      <c r="AS21" s="41">
        <v>-5.9288537549407008E-2</v>
      </c>
      <c r="AT21" s="41">
        <v>-2.5974025974025976E-2</v>
      </c>
      <c r="AU21" s="41">
        <v>-4.0080160320641281E-2</v>
      </c>
      <c r="AV21" s="41">
        <v>6.9356872635561159E-2</v>
      </c>
      <c r="AW21" s="41">
        <v>-6.2130177514792898E-2</v>
      </c>
      <c r="AX21" s="41">
        <v>-4.2164883574575318E-2</v>
      </c>
      <c r="AY21" s="41">
        <v>-4.5173561578697209E-2</v>
      </c>
      <c r="AZ21" s="41">
        <v>-1.7079419299743808E-2</v>
      </c>
      <c r="BA21" s="41">
        <v>-6.7567567567567571E-3</v>
      </c>
      <c r="BB21" s="41">
        <v>-1.8817204301075269E-2</v>
      </c>
      <c r="BC21" s="41">
        <v>-7.4539363484087101E-2</v>
      </c>
      <c r="BD21" s="41">
        <v>-8.8607594936708861E-2</v>
      </c>
      <c r="BE21" s="41">
        <v>7.4074074074073945E-2</v>
      </c>
      <c r="BF21" s="41">
        <v>-1.0373443983402607E-2</v>
      </c>
      <c r="BG21" s="41">
        <v>-7.9560864592054428E-2</v>
      </c>
      <c r="BH21" s="41">
        <v>-0.10983170947741354</v>
      </c>
      <c r="BI21" s="41">
        <v>-0.16208791208791209</v>
      </c>
      <c r="BJ21" s="41">
        <v>-2.9850746268656581E-2</v>
      </c>
      <c r="BK21" s="41">
        <v>-4.1884816753926704E-2</v>
      </c>
      <c r="BL21" s="41">
        <v>2.4018299656881435E-2</v>
      </c>
      <c r="BM21" s="41">
        <v>8.1871345029239623E-2</v>
      </c>
      <c r="BN21" s="41">
        <v>-8.3700440528634359E-2</v>
      </c>
      <c r="BO21" s="41">
        <v>-2.6935209900509585E-2</v>
      </c>
    </row>
    <row r="22" spans="2:67" ht="15.75" thickBot="1" x14ac:dyDescent="0.3">
      <c r="C22" s="11"/>
      <c r="H22" s="11"/>
      <c r="AI22" s="77">
        <v>42307</v>
      </c>
      <c r="AJ22" s="75">
        <v>6356.09</v>
      </c>
      <c r="AK22" s="76">
        <f t="shared" si="1"/>
        <v>-7.8602880952792682E-4</v>
      </c>
      <c r="AL22" s="41">
        <v>-7.4127211860353899E-3</v>
      </c>
      <c r="AM22" s="41">
        <v>7.3825503355704702E-2</v>
      </c>
      <c r="AN22" s="41">
        <v>-1.7857142857142856E-2</v>
      </c>
      <c r="AO22" s="41">
        <v>5.9566291517979687E-2</v>
      </c>
      <c r="AP22" s="41">
        <v>0.10714285714285728</v>
      </c>
      <c r="AQ22" s="41">
        <v>-1.3100436681222832E-2</v>
      </c>
      <c r="AR22" s="41">
        <v>-1.6713091922005572E-2</v>
      </c>
      <c r="AS22" s="41">
        <v>0.10084033613445378</v>
      </c>
      <c r="AT22" s="41">
        <v>-1.3333333333333334E-2</v>
      </c>
      <c r="AU22" s="41">
        <v>2.5052192066805846E-2</v>
      </c>
      <c r="AV22" s="41">
        <v>5.8962264150942056E-3</v>
      </c>
      <c r="AW22" s="41">
        <v>6.3091482649842269E-3</v>
      </c>
      <c r="AX22" s="41">
        <v>5.124835742444165E-2</v>
      </c>
      <c r="AY22" s="41">
        <v>-6.9721115537846349E-3</v>
      </c>
      <c r="AZ22" s="41">
        <v>8.9487402258905294E-2</v>
      </c>
      <c r="BA22" s="41">
        <v>5.4421768707482991E-2</v>
      </c>
      <c r="BB22" s="41">
        <v>5.2054794520547946E-2</v>
      </c>
      <c r="BC22" s="41">
        <v>6.6968325791855202E-2</v>
      </c>
      <c r="BD22" s="41">
        <v>3.2407407407407406E-2</v>
      </c>
      <c r="BE22" s="41">
        <v>1.9157088122605363E-2</v>
      </c>
      <c r="BF22" s="41">
        <v>6.2893081761006414E-2</v>
      </c>
      <c r="BG22" s="41">
        <v>9.1882750845546673E-2</v>
      </c>
      <c r="BH22" s="41">
        <v>-4.2786069651741518E-2</v>
      </c>
      <c r="BI22" s="41">
        <v>0.12622950819672132</v>
      </c>
      <c r="BJ22" s="41">
        <v>1.5384615384615385E-2</v>
      </c>
      <c r="BK22" s="41">
        <v>0</v>
      </c>
      <c r="BL22" s="41">
        <v>7.7066269545793001E-2</v>
      </c>
      <c r="BM22" s="41">
        <v>6.918918918918919E-2</v>
      </c>
      <c r="BN22" s="41">
        <v>2.8846153846153848E-2</v>
      </c>
      <c r="BO22" s="41">
        <v>6.3840399002493761E-2</v>
      </c>
    </row>
    <row r="23" spans="2:67" ht="15.75" thickBot="1" x14ac:dyDescent="0.3">
      <c r="C23" s="11"/>
      <c r="H23" s="11"/>
      <c r="AI23" s="77">
        <v>42338</v>
      </c>
      <c r="AJ23" s="75">
        <v>6242.32</v>
      </c>
      <c r="AK23" s="76">
        <f t="shared" si="1"/>
        <v>-1.7899368951666893E-2</v>
      </c>
      <c r="AL23" s="41">
        <v>8.4557937846302098E-2</v>
      </c>
      <c r="AM23" s="41">
        <v>5.2083333333333336E-2</v>
      </c>
      <c r="AN23" s="41">
        <v>0.17272727272727256</v>
      </c>
      <c r="AO23" s="41">
        <v>2.0725388601036268E-3</v>
      </c>
      <c r="AP23" s="41">
        <v>6.6666666666666541E-2</v>
      </c>
      <c r="AQ23" s="41">
        <v>-3.5398230088495325E-2</v>
      </c>
      <c r="AR23" s="41">
        <v>0</v>
      </c>
      <c r="AS23" s="41">
        <v>3.8167938931297711E-2</v>
      </c>
      <c r="AT23" s="41">
        <v>-1.3513513513513514E-2</v>
      </c>
      <c r="AU23" s="41">
        <v>-2.0366598778004188E-2</v>
      </c>
      <c r="AV23" s="41">
        <v>1.1723329425556859E-3</v>
      </c>
      <c r="AW23" s="41">
        <v>-4.7021943573667714E-2</v>
      </c>
      <c r="AX23" s="41">
        <v>-0.01</v>
      </c>
      <c r="AY23" s="41">
        <v>-3.961885656970935E-2</v>
      </c>
      <c r="AZ23" s="41">
        <v>1.3556618819776715E-2</v>
      </c>
      <c r="BA23" s="41">
        <v>3.2258064516129031E-2</v>
      </c>
      <c r="BB23" s="41">
        <v>4.1666666666666664E-2</v>
      </c>
      <c r="BC23" s="41">
        <v>-6.3613231552162849E-2</v>
      </c>
      <c r="BD23" s="41">
        <v>-0.1210762331838565</v>
      </c>
      <c r="BE23" s="41">
        <v>-4.5112781954887216E-2</v>
      </c>
      <c r="BF23" s="41">
        <v>3.9447731755424065E-3</v>
      </c>
      <c r="BG23" s="41">
        <v>-2.8617355798563837E-2</v>
      </c>
      <c r="BH23" s="41">
        <v>7.3804573804573934E-2</v>
      </c>
      <c r="BI23" s="41">
        <v>-0.18922852983988356</v>
      </c>
      <c r="BJ23" s="41">
        <v>-1.5151515151515152E-2</v>
      </c>
      <c r="BK23" s="41">
        <v>-8.7431693989071038E-2</v>
      </c>
      <c r="BL23" s="41">
        <v>-2.0394054614586935E-2</v>
      </c>
      <c r="BM23" s="41">
        <v>-2.3255813953488372E-2</v>
      </c>
      <c r="BN23" s="41">
        <v>4.6728971962616953E-2</v>
      </c>
      <c r="BO23" s="41">
        <v>-8.4153774027191749E-2</v>
      </c>
    </row>
    <row r="24" spans="2:67" ht="15.75" thickBot="1" x14ac:dyDescent="0.3">
      <c r="C24" s="11"/>
      <c r="H24" s="11"/>
      <c r="AI24" s="77">
        <v>42369</v>
      </c>
      <c r="AJ24" s="75">
        <v>6083.79</v>
      </c>
      <c r="AK24" s="76">
        <f t="shared" si="1"/>
        <v>-2.5396006612925924E-2</v>
      </c>
      <c r="AL24" s="41">
        <v>2.5322079075966238E-2</v>
      </c>
      <c r="AM24" s="41">
        <v>9.9009900990097884E-3</v>
      </c>
      <c r="AN24" s="41">
        <v>-3.1007751937984496E-2</v>
      </c>
      <c r="AO24" s="41">
        <v>-2.5077559462254394E-2</v>
      </c>
      <c r="AP24" s="41">
        <v>-4.8387096774193547E-2</v>
      </c>
      <c r="AQ24" s="41">
        <v>0</v>
      </c>
      <c r="AR24" s="41">
        <v>-6.5155807365439092E-2</v>
      </c>
      <c r="AS24" s="41">
        <v>-1.4705882352941176E-2</v>
      </c>
      <c r="AT24" s="41">
        <v>0</v>
      </c>
      <c r="AU24" s="41">
        <v>-9.9792099792099687E-2</v>
      </c>
      <c r="AV24" s="41">
        <v>1.2880562060890064E-2</v>
      </c>
      <c r="AW24" s="41">
        <v>-3.2894736842105261E-3</v>
      </c>
      <c r="AX24" s="41">
        <v>-7.9545454545454433E-2</v>
      </c>
      <c r="AY24" s="41">
        <v>5.8485639686684202E-2</v>
      </c>
      <c r="AZ24" s="41">
        <v>-5.5074744295830055E-3</v>
      </c>
      <c r="BA24" s="41">
        <v>-6.2500000000000003E-3</v>
      </c>
      <c r="BB24" s="41">
        <v>0.03</v>
      </c>
      <c r="BC24" s="41">
        <v>-0.10371376811594203</v>
      </c>
      <c r="BD24" s="41">
        <v>-5.1020408163265307E-2</v>
      </c>
      <c r="BE24" s="41">
        <v>1.968503937007874E-2</v>
      </c>
      <c r="BF24" s="41">
        <v>-5.8939096267191689E-3</v>
      </c>
      <c r="BG24" s="41">
        <v>-6.0980323472925167E-2</v>
      </c>
      <c r="BH24" s="41">
        <v>-9.0029041626331074E-2</v>
      </c>
      <c r="BI24" s="41">
        <v>1.2567324955116697E-2</v>
      </c>
      <c r="BJ24" s="41">
        <v>4.102564102564088E-2</v>
      </c>
      <c r="BK24" s="41">
        <v>-0.10778443113772455</v>
      </c>
      <c r="BL24" s="41">
        <v>3.2462949894142556E-2</v>
      </c>
      <c r="BM24" s="41">
        <v>-3.2091097308488616E-2</v>
      </c>
      <c r="BN24" s="41">
        <v>-1.3392857142857269E-2</v>
      </c>
      <c r="BO24" s="41">
        <v>-3.2249808036856925E-2</v>
      </c>
    </row>
    <row r="25" spans="2:67" ht="15.75" thickBot="1" x14ac:dyDescent="0.3">
      <c r="C25" s="11"/>
      <c r="H25" s="11"/>
      <c r="AI25" s="77">
        <v>42398</v>
      </c>
      <c r="AJ25" s="75">
        <v>6097.09</v>
      </c>
      <c r="AK25" s="76">
        <f t="shared" si="1"/>
        <v>2.1861372598331276E-3</v>
      </c>
      <c r="AL25" s="41">
        <v>-2.7729636048526862E-2</v>
      </c>
      <c r="AM25" s="41">
        <v>-6.8627450980392052E-2</v>
      </c>
      <c r="AN25" s="41">
        <v>3.2000000000000001E-2</v>
      </c>
      <c r="AO25" s="41">
        <v>3.3412887828162291E-2</v>
      </c>
      <c r="AP25" s="41">
        <v>2.754237288135581E-2</v>
      </c>
      <c r="AQ25" s="41">
        <v>-5.9633027522936033E-2</v>
      </c>
      <c r="AR25" s="41">
        <v>-1.2121212121212121E-2</v>
      </c>
      <c r="AS25" s="41">
        <v>-8.9552238805970144E-2</v>
      </c>
      <c r="AT25" s="41">
        <v>-0.1095890410958904</v>
      </c>
      <c r="AU25" s="41">
        <v>-6.2355658198614453E-2</v>
      </c>
      <c r="AV25" s="41">
        <v>5.086705202312139E-2</v>
      </c>
      <c r="AW25" s="41">
        <v>-0.1617161716171617</v>
      </c>
      <c r="AX25" s="41">
        <v>-5.0068587105624264E-2</v>
      </c>
      <c r="AY25" s="41">
        <v>4.440059200789344E-3</v>
      </c>
      <c r="AZ25" s="41">
        <v>-0.10680379746835443</v>
      </c>
      <c r="BA25" s="41">
        <v>-1.2578616352201259E-2</v>
      </c>
      <c r="BB25" s="41">
        <v>-3.3980582524271843E-2</v>
      </c>
      <c r="BC25" s="41">
        <v>-0.13390601313794845</v>
      </c>
      <c r="BD25" s="41">
        <v>-3.2258064516129031E-2</v>
      </c>
      <c r="BE25" s="41">
        <v>-5.4054054054053946E-2</v>
      </c>
      <c r="BF25" s="41">
        <v>-8.4980237154150096E-2</v>
      </c>
      <c r="BG25" s="41">
        <v>-1.9031264270232325E-2</v>
      </c>
      <c r="BH25" s="41">
        <v>4.2553191489361703E-3</v>
      </c>
      <c r="BI25" s="41">
        <v>-0.16489361702127658</v>
      </c>
      <c r="BJ25" s="41">
        <v>-5.4187192118226465E-2</v>
      </c>
      <c r="BK25" s="41">
        <v>0.16107382550335569</v>
      </c>
      <c r="BL25" s="41">
        <v>5.4340396445659606E-2</v>
      </c>
      <c r="BM25" s="41">
        <v>2.2459893048128343E-2</v>
      </c>
      <c r="BN25" s="41">
        <v>1.3574660633484292E-2</v>
      </c>
      <c r="BO25" s="41">
        <v>-9.1245702195186462E-2</v>
      </c>
    </row>
    <row r="26" spans="2:67" ht="15.75" thickBot="1" x14ac:dyDescent="0.3">
      <c r="C26" s="11"/>
      <c r="H26" s="11"/>
      <c r="AI26" s="77">
        <v>42429</v>
      </c>
      <c r="AJ26" s="75">
        <v>6174.9</v>
      </c>
      <c r="AK26" s="76">
        <f t="shared" si="1"/>
        <v>1.2761825723418793E-2</v>
      </c>
      <c r="AL26" s="41">
        <v>-8.4893048128342252E-2</v>
      </c>
      <c r="AM26" s="41">
        <v>-8.8421052631578942E-2</v>
      </c>
      <c r="AN26" s="41">
        <v>-5.8139534883720929E-3</v>
      </c>
      <c r="AO26" s="41">
        <v>7.441621760328458E-3</v>
      </c>
      <c r="AP26" s="41">
        <v>2.0618556701033275E-3</v>
      </c>
      <c r="AQ26" s="41">
        <v>1.4634146341463556E-2</v>
      </c>
      <c r="AR26" s="41">
        <v>2.4539877300613498E-2</v>
      </c>
      <c r="AS26" s="41">
        <v>-6.9672131147540978E-2</v>
      </c>
      <c r="AT26" s="41">
        <v>0.1076923076923077</v>
      </c>
      <c r="AU26" s="41">
        <v>2.4630541871922588E-3</v>
      </c>
      <c r="AV26" s="41">
        <v>-2.2002200220022004E-2</v>
      </c>
      <c r="AW26" s="41">
        <v>-0.1141732283464567</v>
      </c>
      <c r="AX26" s="41">
        <v>-2.3104693140794094E-2</v>
      </c>
      <c r="AY26" s="41">
        <v>7.269155206286837E-2</v>
      </c>
      <c r="AZ26" s="41">
        <v>-8.0602302922940655E-2</v>
      </c>
      <c r="BA26" s="41">
        <v>5.7324840764331211E-2</v>
      </c>
      <c r="BB26" s="41">
        <v>-1.2562814070351759E-2</v>
      </c>
      <c r="BC26" s="41">
        <v>0.11085180863477247</v>
      </c>
      <c r="BD26" s="41">
        <v>0.22222222222222238</v>
      </c>
      <c r="BE26" s="41">
        <v>3.6734693877550899E-2</v>
      </c>
      <c r="BF26" s="41">
        <v>-3.8876889848812095E-2</v>
      </c>
      <c r="BG26" s="41">
        <v>8.0945699636773588E-2</v>
      </c>
      <c r="BH26" s="41">
        <v>6.1440677966101698E-2</v>
      </c>
      <c r="BI26" s="41">
        <v>-8.7048832271762203E-2</v>
      </c>
      <c r="BJ26" s="41">
        <v>-3.125E-2</v>
      </c>
      <c r="BK26" s="41">
        <v>4.046242774566474E-2</v>
      </c>
      <c r="BL26" s="41">
        <v>2.2690437601296598E-3</v>
      </c>
      <c r="BM26" s="41">
        <v>-3.1380753138075312E-2</v>
      </c>
      <c r="BN26" s="41">
        <v>-1.7857142857142856E-2</v>
      </c>
      <c r="BO26" s="41">
        <v>-1.9499417927823049E-2</v>
      </c>
    </row>
    <row r="27" spans="2:67" ht="15.75" thickBot="1" x14ac:dyDescent="0.3">
      <c r="C27" s="11"/>
      <c r="H27" s="11"/>
      <c r="AI27" s="77">
        <v>42460</v>
      </c>
      <c r="AJ27" s="75">
        <v>6241.89</v>
      </c>
      <c r="AK27" s="76">
        <f t="shared" si="1"/>
        <v>1.0848758684351275E-2</v>
      </c>
      <c r="AL27" s="41">
        <v>-4.9914779644509265E-2</v>
      </c>
      <c r="AM27" s="41">
        <v>4.1570438799076209E-2</v>
      </c>
      <c r="AN27" s="41">
        <v>-7.7972709551656916E-3</v>
      </c>
      <c r="AO27" s="41">
        <v>4.1772796739684155E-2</v>
      </c>
      <c r="AP27" s="41">
        <v>-9.4650205761316858E-2</v>
      </c>
      <c r="AQ27" s="41">
        <v>9.615384615384602E-2</v>
      </c>
      <c r="AR27" s="41">
        <v>0.12874251497005987</v>
      </c>
      <c r="AS27" s="41">
        <v>3.5242290748898682E-2</v>
      </c>
      <c r="AT27" s="41">
        <v>-5.5555555555555552E-2</v>
      </c>
      <c r="AU27" s="41">
        <v>-4.6683046683046681E-2</v>
      </c>
      <c r="AV27" s="41">
        <v>2.4746906636670417E-2</v>
      </c>
      <c r="AW27" s="41">
        <v>-4.4444444444443178E-3</v>
      </c>
      <c r="AX27" s="41">
        <v>-0.2017738359201775</v>
      </c>
      <c r="AY27" s="41">
        <v>-4.5329670329670328E-2</v>
      </c>
      <c r="AZ27" s="41">
        <v>3.4682080924855488E-2</v>
      </c>
      <c r="BA27" s="41">
        <v>6.6265060240963861E-2</v>
      </c>
      <c r="BB27" s="41">
        <v>7.124681933842239E-2</v>
      </c>
      <c r="BC27" s="41">
        <v>2.6785714285714284E-2</v>
      </c>
      <c r="BD27" s="41">
        <v>4.545454545454416E-3</v>
      </c>
      <c r="BE27" s="41">
        <v>8.6614173228346455E-2</v>
      </c>
      <c r="BF27" s="41">
        <v>2.4719101123595377E-2</v>
      </c>
      <c r="BG27" s="41">
        <v>2.6239173156707318E-2</v>
      </c>
      <c r="BH27" s="41">
        <v>7.3852295409181631E-2</v>
      </c>
      <c r="BI27" s="41">
        <v>0.10000000000000013</v>
      </c>
      <c r="BJ27" s="41">
        <v>2.1505376344086023E-2</v>
      </c>
      <c r="BK27" s="41">
        <v>6.6666666666666666E-2</v>
      </c>
      <c r="BL27" s="41">
        <v>1.9404915912031046E-2</v>
      </c>
      <c r="BM27" s="41">
        <v>-3.2397408207343412E-3</v>
      </c>
      <c r="BN27" s="41">
        <v>4.545454545454416E-3</v>
      </c>
      <c r="BO27" s="41">
        <v>9.7951914514694139E-3</v>
      </c>
    </row>
    <row r="28" spans="2:67" ht="15.75" thickBot="1" x14ac:dyDescent="0.3">
      <c r="C28" s="11"/>
      <c r="H28" s="11"/>
      <c r="AI28" s="77">
        <v>42489</v>
      </c>
      <c r="AJ28" s="75">
        <v>6230.79</v>
      </c>
      <c r="AK28" s="76">
        <f t="shared" si="1"/>
        <v>-1.778307531853391E-3</v>
      </c>
      <c r="AL28" s="41">
        <v>6.6632496155816356E-3</v>
      </c>
      <c r="AM28" s="41">
        <v>-5.3215077605321633E-2</v>
      </c>
      <c r="AN28" s="41">
        <v>-6.2868369351670048E-2</v>
      </c>
      <c r="AO28" s="41">
        <v>1.9559902200488997E-2</v>
      </c>
      <c r="AP28" s="41">
        <v>6.8181818181816877E-3</v>
      </c>
      <c r="AQ28" s="41">
        <v>4.3859649122807147E-2</v>
      </c>
      <c r="AR28" s="41">
        <v>-3.4482758620689655E-2</v>
      </c>
      <c r="AS28" s="41">
        <v>-5.106382978723404E-2</v>
      </c>
      <c r="AT28" s="41">
        <v>-1.4705882352941176E-2</v>
      </c>
      <c r="AU28" s="41">
        <v>4.3814432989690719E-2</v>
      </c>
      <c r="AV28" s="41">
        <v>-1.3172338090010977E-2</v>
      </c>
      <c r="AW28" s="41">
        <v>3.1249999999999868E-2</v>
      </c>
      <c r="AX28" s="41">
        <v>-5.8333333333333334E-2</v>
      </c>
      <c r="AY28" s="41">
        <v>-4.7002398081534773E-2</v>
      </c>
      <c r="AZ28" s="41">
        <v>3.6312849162011177E-2</v>
      </c>
      <c r="BA28" s="41">
        <v>-5.6497175141242938E-3</v>
      </c>
      <c r="BB28" s="41">
        <v>-8.3135391923990498E-2</v>
      </c>
      <c r="BC28" s="41">
        <v>0.17647058823529413</v>
      </c>
      <c r="BD28" s="41">
        <v>-9.0497737556561094E-3</v>
      </c>
      <c r="BE28" s="41">
        <v>4.710144927536232E-2</v>
      </c>
      <c r="BF28" s="41">
        <v>-6.3596491228070179E-2</v>
      </c>
      <c r="BG28" s="41">
        <v>6.2904121895575399E-2</v>
      </c>
      <c r="BH28" s="41">
        <v>2.9739776951672861E-2</v>
      </c>
      <c r="BI28" s="41">
        <v>0.16701902748414363</v>
      </c>
      <c r="BJ28" s="41">
        <v>-3.1578947368421054E-2</v>
      </c>
      <c r="BK28" s="41">
        <v>-0.10416666666666667</v>
      </c>
      <c r="BL28" s="41">
        <v>-3.1091370558375634E-2</v>
      </c>
      <c r="BM28" s="41">
        <v>1.8418201516793065E-2</v>
      </c>
      <c r="BN28" s="41">
        <v>-9.0497737556561094E-3</v>
      </c>
      <c r="BO28" s="41">
        <v>-2.2045855379188711E-2</v>
      </c>
    </row>
    <row r="29" spans="2:67" ht="15.75" thickBot="1" x14ac:dyDescent="0.3">
      <c r="C29" s="11"/>
      <c r="H29" s="11"/>
      <c r="AI29" s="77">
        <v>42521</v>
      </c>
      <c r="AJ29" s="75">
        <v>6504.33</v>
      </c>
      <c r="AK29" s="76">
        <f t="shared" si="1"/>
        <v>4.3901335143697665E-2</v>
      </c>
      <c r="AL29" s="41">
        <v>2.5458248472505093E-2</v>
      </c>
      <c r="AM29" s="41">
        <v>3.9812646370023692E-2</v>
      </c>
      <c r="AN29" s="41">
        <v>1.4675052410901588E-2</v>
      </c>
      <c r="AO29" s="41">
        <v>6.71462829736211E-3</v>
      </c>
      <c r="AP29" s="41">
        <v>0</v>
      </c>
      <c r="AQ29" s="41">
        <v>-0.14285714285714285</v>
      </c>
      <c r="AR29" s="41">
        <v>8.241758241758242E-3</v>
      </c>
      <c r="AS29" s="41">
        <v>7.1748878923766815E-2</v>
      </c>
      <c r="AT29" s="41">
        <v>7.4626865671641784E-2</v>
      </c>
      <c r="AU29" s="41">
        <v>-0.1037037037037037</v>
      </c>
      <c r="AV29" s="41">
        <v>3.3370411568409218E-2</v>
      </c>
      <c r="AW29" s="41">
        <v>7.3593073593073599E-2</v>
      </c>
      <c r="AX29" s="41">
        <v>6.9813176007866268E-2</v>
      </c>
      <c r="AY29" s="41">
        <v>5.7876195269250127E-2</v>
      </c>
      <c r="AZ29" s="41">
        <v>2.3360287511230909E-2</v>
      </c>
      <c r="BA29" s="41">
        <v>2.2727272727272728E-2</v>
      </c>
      <c r="BB29" s="41">
        <v>9.3264248704663211E-2</v>
      </c>
      <c r="BC29" s="41">
        <v>-0.15565217391304337</v>
      </c>
      <c r="BD29" s="41">
        <v>-7.3059360730593742E-2</v>
      </c>
      <c r="BE29" s="41">
        <v>-6.9204152249134954E-2</v>
      </c>
      <c r="BF29" s="41">
        <v>7.9625292740047121E-2</v>
      </c>
      <c r="BG29" s="41">
        <v>-6.6037578473840203E-2</v>
      </c>
      <c r="BH29" s="41">
        <v>1.263537906137184E-2</v>
      </c>
      <c r="BI29" s="41">
        <v>-4.1666666666666664E-2</v>
      </c>
      <c r="BJ29" s="41">
        <v>0.11413043478260854</v>
      </c>
      <c r="BK29" s="41">
        <v>-4.0697674418604654E-2</v>
      </c>
      <c r="BL29" s="41">
        <v>3.0124426981008513E-2</v>
      </c>
      <c r="BM29" s="41">
        <v>3.1914893617021156E-2</v>
      </c>
      <c r="BN29" s="41">
        <v>5.4794520547945202E-2</v>
      </c>
      <c r="BO29" s="41">
        <v>8.7766756837992038E-2</v>
      </c>
    </row>
    <row r="30" spans="2:67" ht="15.75" thickBot="1" x14ac:dyDescent="0.3">
      <c r="C30" s="11"/>
      <c r="H30" s="11"/>
      <c r="AI30" s="77">
        <v>42551</v>
      </c>
      <c r="AJ30" s="75">
        <v>6724.43</v>
      </c>
      <c r="AK30" s="76">
        <f>(AJ30-AJ29)/AJ29</f>
        <v>3.3838996483880793E-2</v>
      </c>
      <c r="AL30" s="41">
        <v>0.108987090367428</v>
      </c>
      <c r="AM30" s="41">
        <v>-0.12387387387387398</v>
      </c>
      <c r="AN30" s="41">
        <v>8.2644628099173556E-2</v>
      </c>
      <c r="AO30" s="41">
        <v>0.15364459266317293</v>
      </c>
      <c r="AP30" s="41">
        <v>-7.4492099322799224E-2</v>
      </c>
      <c r="AQ30" s="41">
        <v>0.10784313725490183</v>
      </c>
      <c r="AR30" s="41">
        <v>-0.11989100817438691</v>
      </c>
      <c r="AS30" s="41">
        <v>-0.20083682008368201</v>
      </c>
      <c r="AT30" s="41">
        <v>-0.25</v>
      </c>
      <c r="AU30" s="41">
        <v>-0.15977961432506887</v>
      </c>
      <c r="AV30" s="41">
        <v>8.8266953713670743E-2</v>
      </c>
      <c r="AW30" s="41">
        <v>-0.30645161290322581</v>
      </c>
      <c r="AX30" s="41">
        <v>-9.375E-2</v>
      </c>
      <c r="AY30" s="41">
        <v>-0.31160799238820169</v>
      </c>
      <c r="AZ30" s="41">
        <v>-8.8674275680421424E-2</v>
      </c>
      <c r="BA30" s="41">
        <v>7.2222222222222215E-2</v>
      </c>
      <c r="BB30" s="41">
        <v>-0.13507109004739337</v>
      </c>
      <c r="BC30" s="41">
        <v>0.18125643666323363</v>
      </c>
      <c r="BD30" s="41">
        <v>0.14778325123152725</v>
      </c>
      <c r="BE30" s="41">
        <v>-0.1375464684014871</v>
      </c>
      <c r="BF30" s="41">
        <v>-0.13015184381778752</v>
      </c>
      <c r="BG30" s="41">
        <v>0.22064050583171091</v>
      </c>
      <c r="BH30" s="41">
        <v>2.7629233511586453E-2</v>
      </c>
      <c r="BI30" s="41">
        <v>6.8052930056710773E-2</v>
      </c>
      <c r="BJ30" s="41">
        <v>-0.35609756097560968</v>
      </c>
      <c r="BK30" s="41">
        <v>6.0606060606060608E-2</v>
      </c>
      <c r="BL30" s="41">
        <v>0.13763509218054673</v>
      </c>
      <c r="BM30" s="41">
        <v>6.7010309278350638E-2</v>
      </c>
      <c r="BN30" s="41">
        <v>-1.2987012987013109E-2</v>
      </c>
      <c r="BO30" s="41">
        <v>-0.17104172423321359</v>
      </c>
    </row>
    <row r="31" spans="2:67" ht="15.75" thickBot="1" x14ac:dyDescent="0.3">
      <c r="C31" s="11"/>
      <c r="H31" s="11"/>
      <c r="AI31" s="77">
        <v>42580</v>
      </c>
      <c r="AJ31" s="75">
        <v>6781.51</v>
      </c>
      <c r="AK31" s="76">
        <f t="shared" si="1"/>
        <v>8.4884518092983238E-3</v>
      </c>
      <c r="AL31" s="41">
        <v>0.13006492052831878</v>
      </c>
      <c r="AM31" s="41">
        <v>-7.7120822622107968E-3</v>
      </c>
      <c r="AN31" s="41">
        <v>1.9083969465648856E-2</v>
      </c>
      <c r="AO31" s="41">
        <v>-3.9231881065455295E-3</v>
      </c>
      <c r="AP31" s="41">
        <v>7.3170731707318474E-3</v>
      </c>
      <c r="AQ31" s="41">
        <v>6.6371681415929334E-2</v>
      </c>
      <c r="AR31" s="41">
        <v>4.0247678018575851E-2</v>
      </c>
      <c r="AS31" s="41">
        <v>7.8534031413612565E-2</v>
      </c>
      <c r="AT31" s="41">
        <v>-1.8518518518518517E-2</v>
      </c>
      <c r="AU31" s="41">
        <v>0</v>
      </c>
      <c r="AV31" s="41">
        <v>-1.1869436201780416E-2</v>
      </c>
      <c r="AW31" s="41">
        <v>0.12209302325581395</v>
      </c>
      <c r="AX31" s="41">
        <v>1.9269776876267748E-2</v>
      </c>
      <c r="AY31" s="41">
        <v>0.16586040082930201</v>
      </c>
      <c r="AZ31" s="41">
        <v>6.1657032755298651E-2</v>
      </c>
      <c r="BA31" s="41">
        <v>0.11398963730569948</v>
      </c>
      <c r="BB31" s="41">
        <v>0.1095890410958904</v>
      </c>
      <c r="BC31" s="41">
        <v>7.2798605056669574E-2</v>
      </c>
      <c r="BD31" s="41">
        <v>0.11158798283261803</v>
      </c>
      <c r="BE31" s="41">
        <v>-3.4482758620689412E-2</v>
      </c>
      <c r="BF31" s="41">
        <v>0.10972568578553615</v>
      </c>
      <c r="BG31" s="41">
        <v>-4.7736806165252124E-2</v>
      </c>
      <c r="BH31" s="41">
        <v>9.5403295750216832E-2</v>
      </c>
      <c r="BI31" s="41">
        <v>7.0796460176991149E-2</v>
      </c>
      <c r="BJ31" s="41">
        <v>0.17424242424242425</v>
      </c>
      <c r="BK31" s="41">
        <v>-0.10857142857142857</v>
      </c>
      <c r="BL31" s="41">
        <v>-1.2573344509639437E-2</v>
      </c>
      <c r="BM31" s="41">
        <v>-1.7391304347826087E-2</v>
      </c>
      <c r="BN31" s="41">
        <v>8.7719298245614048E-3</v>
      </c>
      <c r="BO31" s="41">
        <v>0.105</v>
      </c>
    </row>
    <row r="32" spans="2:67" ht="15.75" thickBot="1" x14ac:dyDescent="0.3">
      <c r="C32" s="11"/>
      <c r="H32" s="11"/>
      <c r="AI32" s="77">
        <v>42613</v>
      </c>
      <c r="AJ32" s="75">
        <v>6899.33</v>
      </c>
      <c r="AK32" s="76">
        <f t="shared" si="1"/>
        <v>1.7373711754461722E-2</v>
      </c>
      <c r="AL32" s="41">
        <v>-2.7535657686212363E-2</v>
      </c>
      <c r="AM32" s="41">
        <v>9.5854922279792892E-2</v>
      </c>
      <c r="AN32" s="41">
        <v>9.3632958801498131E-3</v>
      </c>
      <c r="AO32" s="41">
        <v>-2.0522388059701493E-2</v>
      </c>
      <c r="AP32" s="41">
        <v>-6.5375302663438259E-2</v>
      </c>
      <c r="AQ32" s="41">
        <v>-3.3195020746887967E-2</v>
      </c>
      <c r="AR32" s="41">
        <v>0.10416666666666667</v>
      </c>
      <c r="AS32" s="41">
        <v>1.9417475728155338E-2</v>
      </c>
      <c r="AT32" s="41">
        <v>0.11320754716981132</v>
      </c>
      <c r="AU32" s="41">
        <v>8.1967213114754092E-2</v>
      </c>
      <c r="AV32" s="41">
        <v>-3.4034034034034037E-2</v>
      </c>
      <c r="AW32" s="41">
        <v>4.6632124352331605E-2</v>
      </c>
      <c r="AX32" s="41">
        <v>9.950248756218906E-2</v>
      </c>
      <c r="AY32" s="41">
        <v>8.1209247184350783E-2</v>
      </c>
      <c r="AZ32" s="41">
        <v>2.1778584392014518E-2</v>
      </c>
      <c r="BA32" s="41">
        <v>-4.6511627906976744E-3</v>
      </c>
      <c r="BB32" s="41">
        <v>1.2345679012345538E-2</v>
      </c>
      <c r="BC32" s="41">
        <v>-6.5014221861032104E-2</v>
      </c>
      <c r="BD32" s="41">
        <v>-2.7027027027027029E-2</v>
      </c>
      <c r="BE32" s="41">
        <v>7.1428571428571286E-2</v>
      </c>
      <c r="BF32" s="41">
        <v>6.292134831460687E-2</v>
      </c>
      <c r="BG32" s="41">
        <v>-4.1120097524496239E-2</v>
      </c>
      <c r="BH32" s="41">
        <v>6.1757719714964368E-2</v>
      </c>
      <c r="BI32" s="41">
        <v>6.1157024793388429E-2</v>
      </c>
      <c r="BJ32" s="41">
        <v>3.870967741935484E-2</v>
      </c>
      <c r="BK32" s="41">
        <v>6.4102564102564097E-2</v>
      </c>
      <c r="BL32" s="41">
        <v>-1.4148273910584194E-3</v>
      </c>
      <c r="BM32" s="41">
        <v>-4.4247787610619357E-2</v>
      </c>
      <c r="BN32" s="41">
        <v>0</v>
      </c>
      <c r="BO32" s="41">
        <v>8.1146304675716582E-2</v>
      </c>
    </row>
    <row r="33" spans="3:67" ht="15.75" thickBot="1" x14ac:dyDescent="0.3">
      <c r="C33" s="11"/>
      <c r="H33" s="11"/>
      <c r="AI33" s="77">
        <v>42643</v>
      </c>
      <c r="AJ33" s="75">
        <v>6954.22</v>
      </c>
      <c r="AK33" s="76">
        <f t="shared" si="1"/>
        <v>7.9558449878466934E-3</v>
      </c>
      <c r="AL33" s="41">
        <v>1.9352210226115298E-2</v>
      </c>
      <c r="AM33" s="41">
        <v>2.8368794326240863E-2</v>
      </c>
      <c r="AN33" s="41">
        <v>-2.7829313543599257E-2</v>
      </c>
      <c r="AO33" s="41">
        <v>4.3386243386243389E-2</v>
      </c>
      <c r="AP33" s="41">
        <v>7.7720207253886009E-3</v>
      </c>
      <c r="AQ33" s="41">
        <v>-2.145922746781128E-2</v>
      </c>
      <c r="AR33" s="41">
        <v>1.6172506738544475E-2</v>
      </c>
      <c r="AS33" s="41">
        <v>4.2857142857142858E-2</v>
      </c>
      <c r="AT33" s="41">
        <v>-6.77966101694914E-2</v>
      </c>
      <c r="AU33" s="41">
        <v>-3.9393939393939391E-2</v>
      </c>
      <c r="AV33" s="41">
        <v>4.3523316062176166E-2</v>
      </c>
      <c r="AW33" s="41">
        <v>-0.10891089108910891</v>
      </c>
      <c r="AX33" s="41">
        <v>-0.13556561085972851</v>
      </c>
      <c r="AY33" s="41">
        <v>-4.9342105263157901E-3</v>
      </c>
      <c r="AZ33" s="41">
        <v>1.7761989342806395E-3</v>
      </c>
      <c r="BA33" s="41">
        <v>3.7383177570093594E-2</v>
      </c>
      <c r="BB33" s="41">
        <v>2.9268292682926973E-2</v>
      </c>
      <c r="BC33" s="41">
        <v>0.11864406779661017</v>
      </c>
      <c r="BD33" s="41">
        <v>-6.3492063492063489E-2</v>
      </c>
      <c r="BE33" s="41">
        <v>2.5000000000000001E-2</v>
      </c>
      <c r="BF33" s="41">
        <v>-3.1712473572938805E-2</v>
      </c>
      <c r="BG33" s="41">
        <v>2.4507892417403317E-2</v>
      </c>
      <c r="BH33" s="41">
        <v>9.1722595078299773E-2</v>
      </c>
      <c r="BI33" s="41">
        <v>-2.1806853582554516E-2</v>
      </c>
      <c r="BJ33" s="41">
        <v>-4.3478260869565216E-2</v>
      </c>
      <c r="BK33" s="41">
        <v>0.10240963855421686</v>
      </c>
      <c r="BL33" s="41">
        <v>3.5420799093227547E-2</v>
      </c>
      <c r="BM33" s="41">
        <v>3.1893004115226102E-2</v>
      </c>
      <c r="BN33" s="41">
        <v>-3.4782608695651931E-2</v>
      </c>
      <c r="BO33" s="41">
        <v>-6.1383928571428693E-2</v>
      </c>
    </row>
    <row r="34" spans="3:67" ht="15.75" thickBot="1" x14ac:dyDescent="0.3">
      <c r="C34" s="11"/>
      <c r="H34" s="11"/>
      <c r="AI34" s="77">
        <v>42674</v>
      </c>
      <c r="AJ34" s="75">
        <v>6783.79</v>
      </c>
      <c r="AK34" s="76">
        <f t="shared" si="1"/>
        <v>-2.4507421393053466E-2</v>
      </c>
      <c r="AL34" s="41">
        <v>-8.3133493205435657E-2</v>
      </c>
      <c r="AM34" s="41">
        <v>4.5977011494254183E-3</v>
      </c>
      <c r="AN34" s="41">
        <v>3.6259541984732822E-2</v>
      </c>
      <c r="AO34" s="41">
        <v>-4.8478701825557809E-2</v>
      </c>
      <c r="AP34" s="41">
        <v>-3.3419023136246784E-2</v>
      </c>
      <c r="AQ34" s="41">
        <v>-6.140350877192971E-2</v>
      </c>
      <c r="AR34" s="41">
        <v>-4.2440318302387266E-2</v>
      </c>
      <c r="AS34" s="41">
        <v>-4.5662100456621002E-2</v>
      </c>
      <c r="AT34" s="41">
        <v>3.6363636363636098E-2</v>
      </c>
      <c r="AU34" s="41">
        <v>2.8391167192429023E-2</v>
      </c>
      <c r="AV34" s="41">
        <v>-2.4826216484607744E-2</v>
      </c>
      <c r="AW34" s="41">
        <v>5.5555555555555552E-2</v>
      </c>
      <c r="AX34" s="41">
        <v>8.3752093802345051E-3</v>
      </c>
      <c r="AY34" s="41">
        <v>-6.666666666666643E-2</v>
      </c>
      <c r="AZ34" s="41">
        <v>-2.3049645390070921E-2</v>
      </c>
      <c r="BA34" s="41">
        <v>2.7027027027026768E-2</v>
      </c>
      <c r="BB34" s="41">
        <v>-0.11374407582938388</v>
      </c>
      <c r="BC34" s="41">
        <v>0.10295260295260296</v>
      </c>
      <c r="BD34" s="41">
        <v>1.2711864406779662E-2</v>
      </c>
      <c r="BE34" s="41">
        <v>2.0325203252032405E-2</v>
      </c>
      <c r="BF34" s="41">
        <v>4.5851528384279479E-2</v>
      </c>
      <c r="BG34" s="41">
        <v>6.3135776592472048E-2</v>
      </c>
      <c r="BH34" s="41">
        <v>-3.1420765027322405E-2</v>
      </c>
      <c r="BI34" s="41">
        <v>0.13375796178343949</v>
      </c>
      <c r="BJ34" s="41">
        <v>-7.792207792207792E-2</v>
      </c>
      <c r="BK34" s="41">
        <v>0.14754098360655737</v>
      </c>
      <c r="BL34" s="41">
        <v>-6.4586754241926655E-2</v>
      </c>
      <c r="BM34" s="41">
        <v>-6.281156530408763E-2</v>
      </c>
      <c r="BN34" s="41">
        <v>1.3513513513513384E-2</v>
      </c>
      <c r="BO34" s="41">
        <v>-7.6694411414982164E-2</v>
      </c>
    </row>
    <row r="35" spans="3:67" ht="15.75" thickBot="1" x14ac:dyDescent="0.3">
      <c r="C35" s="11"/>
      <c r="H35" s="11"/>
      <c r="AI35" s="77">
        <v>42704</v>
      </c>
      <c r="AJ35" s="75">
        <v>7142.83</v>
      </c>
      <c r="AK35" s="76">
        <f t="shared" si="1"/>
        <v>5.2926166641361239E-2</v>
      </c>
      <c r="AL35" s="41">
        <v>-9.5684394071490847E-2</v>
      </c>
      <c r="AM35" s="41">
        <v>1.1441647597254004E-2</v>
      </c>
      <c r="AN35" s="41">
        <v>0.10681399631675875</v>
      </c>
      <c r="AO35" s="41">
        <v>-6.3525900660839907E-2</v>
      </c>
      <c r="AP35" s="41">
        <v>-5.0531914893617018E-2</v>
      </c>
      <c r="AQ35" s="41">
        <v>-1.8691588785046728E-2</v>
      </c>
      <c r="AR35" s="41">
        <v>-2.2160664819944598E-2</v>
      </c>
      <c r="AS35" s="41">
        <v>0.12918660287081341</v>
      </c>
      <c r="AT35" s="41">
        <v>1.754385964912281E-2</v>
      </c>
      <c r="AU35" s="41">
        <v>-3.6809815950920248E-2</v>
      </c>
      <c r="AV35" s="41">
        <v>-0.1425661914460285</v>
      </c>
      <c r="AW35" s="41">
        <v>2.6315789473684209E-2</v>
      </c>
      <c r="AX35" s="41">
        <v>1.8272425249169437E-2</v>
      </c>
      <c r="AY35" s="41">
        <v>3.5419126328215889E-3</v>
      </c>
      <c r="AZ35" s="41">
        <v>0.16061705989110708</v>
      </c>
      <c r="BA35" s="41">
        <v>-6.140350877192971E-2</v>
      </c>
      <c r="BB35" s="41">
        <v>-1.871657754010695E-2</v>
      </c>
      <c r="BC35" s="41">
        <v>5.3187742162733358E-2</v>
      </c>
      <c r="BD35" s="41">
        <v>-6.6945606694560664E-2</v>
      </c>
      <c r="BE35" s="41">
        <v>-7.9681274900398308E-2</v>
      </c>
      <c r="BF35" s="41">
        <v>-1.8789144050104383E-2</v>
      </c>
      <c r="BG35" s="41">
        <v>-1.4712950338888289E-3</v>
      </c>
      <c r="BH35" s="41">
        <v>-4.9365303244005643E-3</v>
      </c>
      <c r="BI35" s="41">
        <v>-9.9719101123595499E-2</v>
      </c>
      <c r="BJ35" s="41">
        <v>4.2253521126760563E-2</v>
      </c>
      <c r="BK35" s="41">
        <v>-9.5238095238095247E-3</v>
      </c>
      <c r="BL35" s="41">
        <v>-6.4950263311878295E-2</v>
      </c>
      <c r="BM35" s="41">
        <v>-6.0638297872340423E-2</v>
      </c>
      <c r="BN35" s="41">
        <v>-0.13777777777777778</v>
      </c>
      <c r="BO35" s="41">
        <v>-4.1854475209272379E-2</v>
      </c>
    </row>
    <row r="36" spans="3:67" ht="15.75" thickBot="1" x14ac:dyDescent="0.3">
      <c r="C36" s="11"/>
      <c r="H36" s="11"/>
      <c r="AI36" s="77">
        <v>42734</v>
      </c>
      <c r="AJ36" s="75">
        <v>7099.15</v>
      </c>
      <c r="AK36" s="76">
        <f t="shared" si="1"/>
        <v>-6.1152232378483447E-3</v>
      </c>
      <c r="AL36" s="41">
        <v>6.9655338635815855E-2</v>
      </c>
      <c r="AM36" s="41">
        <v>8.8235294117646926E-2</v>
      </c>
      <c r="AN36" s="41">
        <v>-1.6638935108153077E-2</v>
      </c>
      <c r="AO36" s="41">
        <v>5.1900751195083084E-2</v>
      </c>
      <c r="AP36" s="41">
        <v>2.8011204481792718E-2</v>
      </c>
      <c r="AQ36" s="41">
        <v>0.11428571428571428</v>
      </c>
      <c r="AR36" s="41">
        <v>-8.4985835694051E-3</v>
      </c>
      <c r="AS36" s="41">
        <v>5.0847457627118647E-2</v>
      </c>
      <c r="AT36" s="41">
        <v>8.6206896551724269E-2</v>
      </c>
      <c r="AU36" s="41">
        <v>6.6878980891719744E-2</v>
      </c>
      <c r="AV36" s="41">
        <v>4.2755344418052121E-2</v>
      </c>
      <c r="AW36" s="41">
        <v>0.15897435897435883</v>
      </c>
      <c r="AX36" s="41">
        <v>1.6109298531810767E-2</v>
      </c>
      <c r="AY36" s="41">
        <v>4.470588235294131E-2</v>
      </c>
      <c r="AZ36" s="41">
        <v>5.08209538702111E-2</v>
      </c>
      <c r="BA36" s="41">
        <v>3.7383177570093594E-2</v>
      </c>
      <c r="BB36" s="41">
        <v>6.2670299727520432E-2</v>
      </c>
      <c r="BC36" s="41">
        <v>5.6187290969899668E-2</v>
      </c>
      <c r="BD36" s="41">
        <v>-1.345291479820615E-2</v>
      </c>
      <c r="BE36" s="41">
        <v>7.7922077922078045E-2</v>
      </c>
      <c r="BF36" s="41">
        <v>8.5106382978723277E-2</v>
      </c>
      <c r="BG36" s="41">
        <v>8.9419553835423993E-2</v>
      </c>
      <c r="BH36" s="41">
        <v>3.5435861091424521E-3</v>
      </c>
      <c r="BI36" s="41">
        <v>3.5881435257410298E-2</v>
      </c>
      <c r="BJ36" s="41">
        <v>3.3783783783783786E-2</v>
      </c>
      <c r="BK36" s="41">
        <v>-4.8076923076924441E-3</v>
      </c>
      <c r="BL36" s="41">
        <v>3.035043804755945E-2</v>
      </c>
      <c r="BM36" s="41">
        <v>2.0385050962627407E-2</v>
      </c>
      <c r="BN36" s="41">
        <v>3.0927835051546393E-2</v>
      </c>
      <c r="BO36" s="41">
        <v>9.0053763440860218E-2</v>
      </c>
    </row>
    <row r="37" spans="3:67" ht="15.75" thickBot="1" x14ac:dyDescent="0.3">
      <c r="C37" s="11"/>
      <c r="H37" s="11"/>
      <c r="AI37" s="77">
        <v>42766</v>
      </c>
      <c r="AJ37" s="75">
        <v>7263.44</v>
      </c>
      <c r="AK37" s="76">
        <f t="shared" si="1"/>
        <v>2.3142207165646588E-2</v>
      </c>
      <c r="AL37" s="41">
        <v>-5.4979720594862551E-2</v>
      </c>
      <c r="AM37" s="41">
        <v>-2.0790020790020673E-2</v>
      </c>
      <c r="AN37" s="41">
        <v>-1.5228426395939087E-2</v>
      </c>
      <c r="AO37" s="41">
        <v>6.016013849816057E-2</v>
      </c>
      <c r="AP37" s="41">
        <v>-0.17166212534059946</v>
      </c>
      <c r="AQ37" s="41">
        <v>-4.2735042735042611E-2</v>
      </c>
      <c r="AR37" s="41">
        <v>-0.04</v>
      </c>
      <c r="AS37" s="41">
        <v>-5.2419354838709679E-2</v>
      </c>
      <c r="AT37" s="41">
        <v>3.1746031746031744E-2</v>
      </c>
      <c r="AU37" s="41">
        <v>-4.1791044776119404E-2</v>
      </c>
      <c r="AV37" s="41">
        <v>-2.505694760820033E-2</v>
      </c>
      <c r="AW37" s="41">
        <v>-1.3274336283185717E-2</v>
      </c>
      <c r="AX37" s="41">
        <v>-0.23138671483042353</v>
      </c>
      <c r="AY37" s="41">
        <v>8.6148648648648504E-2</v>
      </c>
      <c r="AZ37" s="41">
        <v>-5.8779761904761904E-2</v>
      </c>
      <c r="BA37" s="41">
        <v>2.7027027027026768E-2</v>
      </c>
      <c r="BB37" s="41">
        <v>3.0769230769230622E-2</v>
      </c>
      <c r="BC37" s="41">
        <v>0.10544648511716262</v>
      </c>
      <c r="BD37" s="41">
        <v>0</v>
      </c>
      <c r="BE37" s="41">
        <v>3.6144578313252892E-2</v>
      </c>
      <c r="BF37" s="41">
        <v>-2.1568627450980284E-2</v>
      </c>
      <c r="BG37" s="41">
        <v>-3.0269422202986309E-2</v>
      </c>
      <c r="BH37" s="41">
        <v>6.0028248587570623E-2</v>
      </c>
      <c r="BI37" s="41">
        <v>0.16566265060240964</v>
      </c>
      <c r="BJ37" s="41">
        <v>9.1503267973856203E-2</v>
      </c>
      <c r="BK37" s="41">
        <v>-6.2801932367149635E-2</v>
      </c>
      <c r="BL37" s="41">
        <v>-2.0042514424536757E-2</v>
      </c>
      <c r="BM37" s="41">
        <v>1.7758046614872364E-2</v>
      </c>
      <c r="BN37" s="41">
        <v>-0.03</v>
      </c>
      <c r="BO37" s="41">
        <v>3.9457459926017263E-2</v>
      </c>
    </row>
    <row r="38" spans="3:67" ht="15.75" thickBot="1" x14ac:dyDescent="0.3">
      <c r="C38" s="11"/>
      <c r="H38" s="11"/>
      <c r="AI38" s="77">
        <v>42794</v>
      </c>
      <c r="AJ38" s="75">
        <v>7322.92</v>
      </c>
      <c r="AK38" s="76">
        <f t="shared" ref="AK38:AK69" si="10">(AJ38-AJ37)/AJ37</f>
        <v>8.1889572984702123E-3</v>
      </c>
      <c r="AL38" s="41">
        <v>0.1072961373390558</v>
      </c>
      <c r="AM38" s="41">
        <v>4.4585987261146494E-2</v>
      </c>
      <c r="AN38" s="41">
        <v>8.247422680412371E-2</v>
      </c>
      <c r="AO38" s="41">
        <v>3.6946315574607064E-2</v>
      </c>
      <c r="AP38" s="41">
        <v>7.5657894736842105E-2</v>
      </c>
      <c r="AQ38" s="41">
        <v>1.3392857142857014E-2</v>
      </c>
      <c r="AR38" s="41">
        <v>-2.0833333333333332E-2</v>
      </c>
      <c r="AS38" s="41">
        <v>5.5319148936170209E-2</v>
      </c>
      <c r="AT38" s="41">
        <v>6.1538461538461542E-2</v>
      </c>
      <c r="AU38" s="41">
        <v>-3.1152647975077881E-3</v>
      </c>
      <c r="AV38" s="41">
        <v>5.3738317757009345E-2</v>
      </c>
      <c r="AW38" s="41">
        <v>7.1748878923766815E-2</v>
      </c>
      <c r="AX38" s="41">
        <v>-7.8328981723213857E-4</v>
      </c>
      <c r="AY38" s="41">
        <v>6.8429237947122856E-2</v>
      </c>
      <c r="AZ38" s="41">
        <v>4.9011857707509883E-2</v>
      </c>
      <c r="BA38" s="41">
        <v>4.8245614035087848E-2</v>
      </c>
      <c r="BB38" s="41">
        <v>-2.2388059701492401E-2</v>
      </c>
      <c r="BC38" s="41">
        <v>-5.5571469492981827E-2</v>
      </c>
      <c r="BD38" s="41">
        <v>0.17727272727272711</v>
      </c>
      <c r="BE38" s="41">
        <v>3.875968992248062E-2</v>
      </c>
      <c r="BF38" s="41">
        <v>4.6092184368737472E-2</v>
      </c>
      <c r="BG38" s="41">
        <v>-3.2139436711391349E-2</v>
      </c>
      <c r="BH38" s="41">
        <v>-3.9973351099267156E-3</v>
      </c>
      <c r="BI38" s="41">
        <v>-6.7183462532299745E-2</v>
      </c>
      <c r="BJ38" s="41">
        <v>7.7844311377245512E-2</v>
      </c>
      <c r="BK38" s="41">
        <v>-3.0927835051546393E-2</v>
      </c>
      <c r="BL38" s="41">
        <v>0.18345212271459543</v>
      </c>
      <c r="BM38" s="41">
        <v>6.6521264994547316E-2</v>
      </c>
      <c r="BN38" s="41">
        <v>4.1237113402061855E-2</v>
      </c>
      <c r="BO38" s="41">
        <v>-2.5504151838671413E-2</v>
      </c>
    </row>
    <row r="39" spans="3:67" ht="15.75" thickBot="1" x14ac:dyDescent="0.3">
      <c r="H39" s="11"/>
      <c r="AI39" s="77">
        <v>42825</v>
      </c>
      <c r="AJ39" s="75">
        <v>7203.94</v>
      </c>
      <c r="AK39" s="76">
        <f t="shared" si="10"/>
        <v>-1.6247617070786036E-2</v>
      </c>
      <c r="AL39" s="41">
        <v>5.792420327304048E-2</v>
      </c>
      <c r="AM39" s="41">
        <v>6.910569105691057E-2</v>
      </c>
      <c r="AN39" s="41">
        <v>2.0634920634920634E-2</v>
      </c>
      <c r="AO39" s="41">
        <v>4.3307086614173228E-2</v>
      </c>
      <c r="AP39" s="41">
        <v>-2.7522935779816515E-2</v>
      </c>
      <c r="AQ39" s="41">
        <v>-4.405286343612335E-2</v>
      </c>
      <c r="AR39" s="41">
        <v>-9.11854103343465E-3</v>
      </c>
      <c r="AS39" s="41">
        <v>-4.0322580645160144E-3</v>
      </c>
      <c r="AT39" s="41">
        <v>-4.3478260869565216E-2</v>
      </c>
      <c r="AU39" s="41">
        <v>6.2500000000000003E-3</v>
      </c>
      <c r="AV39" s="41">
        <v>3.6585365853658534E-2</v>
      </c>
      <c r="AW39" s="41">
        <v>1.6736401673640287E-2</v>
      </c>
      <c r="AX39" s="41">
        <v>0.12882153122550288</v>
      </c>
      <c r="AY39" s="41">
        <v>1.6011644832605532E-2</v>
      </c>
      <c r="AZ39" s="41">
        <v>4.8982667671439335E-2</v>
      </c>
      <c r="BA39" s="41">
        <v>3.3472803347280457E-2</v>
      </c>
      <c r="BB39" s="41">
        <v>1.5267175572519083E-2</v>
      </c>
      <c r="BC39" s="41">
        <v>-2.6690931149529737E-2</v>
      </c>
      <c r="BD39" s="41">
        <v>-4.2471042471042469E-2</v>
      </c>
      <c r="BE39" s="41">
        <v>-1.4925373134328358E-2</v>
      </c>
      <c r="BF39" s="41">
        <v>-1.3409961685823755E-2</v>
      </c>
      <c r="BG39" s="41">
        <v>1.1293057483632137E-2</v>
      </c>
      <c r="BH39" s="41">
        <v>8.2943143812709189E-2</v>
      </c>
      <c r="BI39" s="41">
        <v>5.6786703601108032E-2</v>
      </c>
      <c r="BJ39" s="41">
        <v>7.2222222222222215E-2</v>
      </c>
      <c r="BK39" s="41">
        <v>-1.5957446808510637E-2</v>
      </c>
      <c r="BL39" s="41">
        <v>3.1683686829012833E-2</v>
      </c>
      <c r="BM39" s="41">
        <v>1.6359918200409117E-2</v>
      </c>
      <c r="BN39" s="41">
        <v>2.9702970297029702E-2</v>
      </c>
      <c r="BO39" s="41">
        <v>3.4692635423006692E-2</v>
      </c>
    </row>
    <row r="40" spans="3:67" ht="15.75" thickBot="1" x14ac:dyDescent="0.3">
      <c r="H40" s="11"/>
      <c r="AI40" s="77">
        <v>42853</v>
      </c>
      <c r="AJ40" s="75">
        <v>7519.95</v>
      </c>
      <c r="AK40" s="76">
        <f t="shared" si="10"/>
        <v>4.3866273178288583E-2</v>
      </c>
      <c r="AL40" s="41">
        <v>-5.5973946672094446E-2</v>
      </c>
      <c r="AM40" s="41">
        <v>-1.5209125475285171E-2</v>
      </c>
      <c r="AN40" s="41">
        <v>-2.4883359253499222E-2</v>
      </c>
      <c r="AO40" s="41">
        <v>-1.6037735849056604E-2</v>
      </c>
      <c r="AP40" s="41">
        <v>-4.0880503144654086E-2</v>
      </c>
      <c r="AQ40" s="41">
        <v>-8.755760368663594E-2</v>
      </c>
      <c r="AR40" s="41">
        <v>4.6012269938650305E-2</v>
      </c>
      <c r="AS40" s="41">
        <v>-4.0485829959515315E-3</v>
      </c>
      <c r="AT40" s="41">
        <v>4.5454545454545456E-2</v>
      </c>
      <c r="AU40" s="41">
        <v>9.0062111801242239E-2</v>
      </c>
      <c r="AV40" s="41">
        <v>-1.3903743315507899E-2</v>
      </c>
      <c r="AW40" s="41">
        <v>9.8765432098765302E-2</v>
      </c>
      <c r="AX40" s="41">
        <v>-3.472222222222222E-3</v>
      </c>
      <c r="AY40" s="41">
        <v>0.11270296084049666</v>
      </c>
      <c r="AZ40" s="41">
        <v>1.7959770114942528E-2</v>
      </c>
      <c r="BA40" s="41">
        <v>8.0971659919028324E-3</v>
      </c>
      <c r="BB40" s="41">
        <v>5.0125313283208163E-2</v>
      </c>
      <c r="BC40" s="41">
        <v>-4.5808663134933134E-2</v>
      </c>
      <c r="BD40" s="41">
        <v>8.8709677419354843E-2</v>
      </c>
      <c r="BE40" s="41">
        <v>4.1666666666666664E-2</v>
      </c>
      <c r="BF40" s="41">
        <v>5.2427184466019419E-2</v>
      </c>
      <c r="BG40" s="41">
        <v>-4.5285277297513138E-2</v>
      </c>
      <c r="BH40" s="41">
        <v>1.297096973440367E-2</v>
      </c>
      <c r="BI40" s="41">
        <v>-5.5045871559633031E-2</v>
      </c>
      <c r="BJ40" s="41">
        <v>3.6269430051813469E-2</v>
      </c>
      <c r="BK40" s="41">
        <v>-1.0810810810810811E-2</v>
      </c>
      <c r="BL40" s="41">
        <v>8.1218274111675131E-3</v>
      </c>
      <c r="BM40" s="41">
        <v>-2.1126760563380281E-2</v>
      </c>
      <c r="BN40" s="41">
        <v>-4.3269230769230768E-2</v>
      </c>
      <c r="BO40" s="41">
        <v>1.9705882352941177E-2</v>
      </c>
    </row>
    <row r="41" spans="3:67" ht="15.75" thickBot="1" x14ac:dyDescent="0.3">
      <c r="AI41" s="77">
        <v>42886</v>
      </c>
      <c r="AJ41" s="75">
        <v>7312.72</v>
      </c>
      <c r="AK41" s="76">
        <f t="shared" si="10"/>
        <v>-2.7557364078218547E-2</v>
      </c>
      <c r="AL41" s="41">
        <v>0.12850366537300562</v>
      </c>
      <c r="AM41" s="41">
        <v>1.9305019305019305E-3</v>
      </c>
      <c r="AN41" s="41">
        <v>6.0606060606060608E-2</v>
      </c>
      <c r="AO41" s="41">
        <v>6.0402684563758392E-2</v>
      </c>
      <c r="AP41" s="41">
        <v>1.6393442622950821E-2</v>
      </c>
      <c r="AQ41" s="41">
        <v>2.525252525252511E-2</v>
      </c>
      <c r="AR41" s="41">
        <v>-4.6920821114369501E-2</v>
      </c>
      <c r="AS41" s="41">
        <v>2.4390243902439025E-2</v>
      </c>
      <c r="AT41" s="41">
        <v>2.8985507246376812E-2</v>
      </c>
      <c r="AU41" s="41">
        <v>4.2735042735042736E-2</v>
      </c>
      <c r="AV41" s="41">
        <v>8.568329718004325E-2</v>
      </c>
      <c r="AW41" s="41">
        <v>-2.247191011235955E-2</v>
      </c>
      <c r="AX41" s="41">
        <v>1.2775842044134728E-2</v>
      </c>
      <c r="AY41" s="41">
        <v>5.3648068669527899E-2</v>
      </c>
      <c r="AZ41" s="41">
        <v>1.1291460832745237E-2</v>
      </c>
      <c r="BA41" s="41">
        <v>6.8273092369477789E-2</v>
      </c>
      <c r="BB41" s="41">
        <v>3.5799522673030888E-2</v>
      </c>
      <c r="BC41" s="41">
        <v>1.3063357282821686E-2</v>
      </c>
      <c r="BD41" s="41">
        <v>6.6666666666666666E-2</v>
      </c>
      <c r="BE41" s="41">
        <v>2.181818181818182E-2</v>
      </c>
      <c r="BF41" s="41">
        <v>-9.2250922509225092E-3</v>
      </c>
      <c r="BG41" s="41">
        <v>4.6572602712464981E-2</v>
      </c>
      <c r="BH41" s="41">
        <v>-2.2560975609755961E-2</v>
      </c>
      <c r="BI41" s="41">
        <v>1.5256588072122053E-2</v>
      </c>
      <c r="BJ41" s="41">
        <v>1.4999999999999857E-2</v>
      </c>
      <c r="BK41" s="41">
        <v>0</v>
      </c>
      <c r="BL41" s="41">
        <v>9.0634441087613288E-2</v>
      </c>
      <c r="BM41" s="41">
        <v>5.7553956834532377E-2</v>
      </c>
      <c r="BN41" s="41">
        <v>0.16080402010050251</v>
      </c>
      <c r="BO41" s="41">
        <v>6.3167003172771852E-2</v>
      </c>
    </row>
    <row r="42" spans="3:67" ht="15.75" thickBot="1" x14ac:dyDescent="0.3">
      <c r="AI42" s="77">
        <v>42916</v>
      </c>
      <c r="AJ42" s="75">
        <v>7372</v>
      </c>
      <c r="AK42" s="76">
        <f t="shared" si="10"/>
        <v>8.1064227811265491E-3</v>
      </c>
      <c r="AL42" s="41">
        <v>-1.8914787925105082E-2</v>
      </c>
      <c r="AM42" s="41">
        <v>1.9267822736030828E-3</v>
      </c>
      <c r="AN42" s="41">
        <v>-4.6616541353383459E-2</v>
      </c>
      <c r="AO42" s="41">
        <v>-5.3526220614828209E-2</v>
      </c>
      <c r="AP42" s="41">
        <v>-4.8387096774193547E-2</v>
      </c>
      <c r="AQ42" s="41">
        <v>-1.4778325123152572E-2</v>
      </c>
      <c r="AR42" s="41">
        <v>-7.3846153846153853E-2</v>
      </c>
      <c r="AS42" s="41">
        <v>2.3809523809523808E-2</v>
      </c>
      <c r="AT42" s="41">
        <v>-7.0422535211267609E-2</v>
      </c>
      <c r="AU42" s="41">
        <v>-0.12841530054644809</v>
      </c>
      <c r="AV42" s="41">
        <v>-0.12587412587412589</v>
      </c>
      <c r="AW42" s="41">
        <v>-4.9808429118773943E-2</v>
      </c>
      <c r="AX42" s="41">
        <v>-0.11559633027522936</v>
      </c>
      <c r="AY42" s="41">
        <v>-8.6761710794297356E-2</v>
      </c>
      <c r="AZ42" s="41">
        <v>1.465457083042568E-2</v>
      </c>
      <c r="BA42" s="41">
        <v>2.6315789473684209E-2</v>
      </c>
      <c r="BB42" s="41">
        <v>-2.0737327188940093E-2</v>
      </c>
      <c r="BC42" s="41">
        <v>4.5132172791747263E-2</v>
      </c>
      <c r="BD42" s="41">
        <v>2.7777777777777776E-2</v>
      </c>
      <c r="BE42" s="41">
        <v>-0.10320284697508897</v>
      </c>
      <c r="BF42" s="41">
        <v>-1.6759776536312849E-2</v>
      </c>
      <c r="BG42" s="41">
        <v>-3.015796804510398E-2</v>
      </c>
      <c r="BH42" s="41">
        <v>-3.7429819089207735E-3</v>
      </c>
      <c r="BI42" s="41">
        <v>6.1475409836065573E-2</v>
      </c>
      <c r="BJ42" s="41">
        <v>-0.13300492610837425</v>
      </c>
      <c r="BK42" s="41">
        <v>-7.650273224043716E-2</v>
      </c>
      <c r="BL42" s="41">
        <v>-4.0858725761772852E-2</v>
      </c>
      <c r="BM42" s="41">
        <v>-0.15646258503401361</v>
      </c>
      <c r="BN42" s="41">
        <v>-5.6277056277056155E-2</v>
      </c>
      <c r="BO42" s="41">
        <v>-7.5420510037981559E-2</v>
      </c>
    </row>
    <row r="43" spans="3:67" ht="15.75" thickBot="1" x14ac:dyDescent="0.3">
      <c r="AI43" s="77">
        <v>42947</v>
      </c>
      <c r="AJ43" s="75">
        <v>7430.62</v>
      </c>
      <c r="AK43" s="76">
        <f t="shared" si="10"/>
        <v>7.9517091698317818E-3</v>
      </c>
      <c r="AL43" s="41">
        <v>-0.11022395326192795</v>
      </c>
      <c r="AM43" s="41">
        <v>2.5000000000000001E-2</v>
      </c>
      <c r="AN43" s="41">
        <v>-5.0473186119873815E-2</v>
      </c>
      <c r="AO43" s="41">
        <v>-9.9541459686664113E-2</v>
      </c>
      <c r="AP43" s="41">
        <v>6.4406779661016947E-2</v>
      </c>
      <c r="AQ43" s="41">
        <v>-0.01</v>
      </c>
      <c r="AR43" s="41">
        <v>-2.3255813953488372E-2</v>
      </c>
      <c r="AS43" s="41">
        <v>3.875968992248062E-2</v>
      </c>
      <c r="AT43" s="41">
        <v>0</v>
      </c>
      <c r="AU43" s="41">
        <v>-3.4482758620689655E-2</v>
      </c>
      <c r="AV43" s="41">
        <v>-1.6E-2</v>
      </c>
      <c r="AW43" s="41">
        <v>8.0645161290322578E-3</v>
      </c>
      <c r="AX43" s="41">
        <v>2.4377593360995851E-2</v>
      </c>
      <c r="AY43" s="41">
        <v>0.11685994647636039</v>
      </c>
      <c r="AZ43" s="41">
        <v>4.951856946354883E-2</v>
      </c>
      <c r="BA43" s="41">
        <v>6.5934065934065936E-2</v>
      </c>
      <c r="BB43" s="41">
        <v>-9.4117647058823521E-3</v>
      </c>
      <c r="BC43" s="41">
        <v>8.5749537322640484E-2</v>
      </c>
      <c r="BD43" s="41">
        <v>-3.3783783783783786E-3</v>
      </c>
      <c r="BE43" s="41">
        <v>-2.7777777777777665E-2</v>
      </c>
      <c r="BF43" s="41">
        <v>0.10984848484848485</v>
      </c>
      <c r="BG43" s="41">
        <v>4.8315074871945661E-2</v>
      </c>
      <c r="BH43" s="41">
        <v>-3.8822792736380715E-2</v>
      </c>
      <c r="BI43" s="41">
        <v>9.0090090090090238E-2</v>
      </c>
      <c r="BJ43" s="41">
        <v>7.9545454545454544E-2</v>
      </c>
      <c r="BK43" s="41">
        <v>2.9585798816568046E-2</v>
      </c>
      <c r="BL43" s="41">
        <v>3.9951865222623346E-2</v>
      </c>
      <c r="BM43" s="41">
        <v>3.4562211981566823E-2</v>
      </c>
      <c r="BN43" s="41">
        <v>1.8348623853211007E-2</v>
      </c>
      <c r="BO43" s="41">
        <v>-2.9929577464788731E-2</v>
      </c>
    </row>
    <row r="44" spans="3:67" ht="15.75" thickBot="1" x14ac:dyDescent="0.3">
      <c r="AH44" s="8"/>
      <c r="AI44" s="77">
        <v>42978</v>
      </c>
      <c r="AJ44" s="75">
        <v>7372.76</v>
      </c>
      <c r="AK44" s="76">
        <f t="shared" si="10"/>
        <v>-7.7866988219017627E-3</v>
      </c>
      <c r="AL44" s="41">
        <v>-6.128255635806522E-3</v>
      </c>
      <c r="AM44" s="41">
        <v>-3.1894934333958722E-2</v>
      </c>
      <c r="AN44" s="41">
        <v>8.3056478405315621E-3</v>
      </c>
      <c r="AO44" s="41">
        <v>2.503713133884999E-2</v>
      </c>
      <c r="AP44" s="41">
        <v>-6.6878980891719744E-2</v>
      </c>
      <c r="AQ44" s="41">
        <v>1.0101010101010102E-2</v>
      </c>
      <c r="AR44" s="41">
        <v>1.7006802721088437E-2</v>
      </c>
      <c r="AS44" s="41">
        <v>-2.9850746268656716E-2</v>
      </c>
      <c r="AT44" s="41">
        <v>-3.0303030303030304E-2</v>
      </c>
      <c r="AU44" s="41">
        <v>-6.4935064935064939E-3</v>
      </c>
      <c r="AV44" s="41">
        <v>4.0650406504065172E-2</v>
      </c>
      <c r="AW44" s="41">
        <v>1.1999999999999886E-2</v>
      </c>
      <c r="AX44" s="41">
        <v>4.5316455696202532E-2</v>
      </c>
      <c r="AY44" s="41">
        <v>6.1900958466453673E-2</v>
      </c>
      <c r="AZ44" s="41">
        <v>-1.7693315858453473E-2</v>
      </c>
      <c r="BA44" s="41">
        <v>4.8109965635738834E-2</v>
      </c>
      <c r="BB44" s="41">
        <v>-2.1377672209026127E-2</v>
      </c>
      <c r="BC44" s="41">
        <v>6.420454545454532E-2</v>
      </c>
      <c r="BD44" s="41">
        <v>2.7118644067796609E-2</v>
      </c>
      <c r="BE44" s="41">
        <v>-3.6734693877551135E-2</v>
      </c>
      <c r="BF44" s="41">
        <v>-2.2184300341296929E-2</v>
      </c>
      <c r="BG44" s="41">
        <v>-1.5196005087152809E-3</v>
      </c>
      <c r="BH44" s="41">
        <v>6.5146579804560263E-3</v>
      </c>
      <c r="BI44" s="41">
        <v>-9.0909090909091037E-2</v>
      </c>
      <c r="BJ44" s="41">
        <v>5.7894736842105117E-2</v>
      </c>
      <c r="BK44" s="41">
        <v>4.0229885057471264E-2</v>
      </c>
      <c r="BL44" s="41">
        <v>4.5822726220782227E-2</v>
      </c>
      <c r="BM44" s="41">
        <v>1.3363028953229399E-2</v>
      </c>
      <c r="BN44" s="41">
        <v>-4.504504504504632E-3</v>
      </c>
      <c r="BO44" s="41">
        <v>-2.3290986085904415E-2</v>
      </c>
    </row>
    <row r="45" spans="3:67" ht="15.75" thickBot="1" x14ac:dyDescent="0.3">
      <c r="AH45" s="11"/>
      <c r="AI45" s="77">
        <v>43007</v>
      </c>
      <c r="AJ45" s="75">
        <v>7493.08</v>
      </c>
      <c r="AK45" s="76">
        <f t="shared" si="10"/>
        <v>1.6319532983577346E-2</v>
      </c>
      <c r="AL45" s="41">
        <v>9.116934595903986E-2</v>
      </c>
      <c r="AM45" s="41">
        <v>-1.5503875968992248E-2</v>
      </c>
      <c r="AN45" s="41">
        <v>3.9538714991762765E-2</v>
      </c>
      <c r="AO45" s="41">
        <v>-3.2912440488511698E-2</v>
      </c>
      <c r="AP45" s="41">
        <v>-3.0716723549488054E-2</v>
      </c>
      <c r="AQ45" s="41">
        <v>-6.5000000000000002E-2</v>
      </c>
      <c r="AR45" s="41">
        <v>-3.3444816053511705E-3</v>
      </c>
      <c r="AS45" s="41">
        <v>0</v>
      </c>
      <c r="AT45" s="41">
        <v>6.25E-2</v>
      </c>
      <c r="AU45" s="41">
        <v>0.10457516339869281</v>
      </c>
      <c r="AV45" s="41">
        <v>-5.1339285714285837E-2</v>
      </c>
      <c r="AW45" s="41">
        <v>6.7193675889328189E-2</v>
      </c>
      <c r="AX45" s="41">
        <v>0.27391620247033183</v>
      </c>
      <c r="AY45" s="41">
        <v>-2.8958254983076345E-2</v>
      </c>
      <c r="AZ45" s="41">
        <v>-1.6010673782521682E-2</v>
      </c>
      <c r="BA45" s="41">
        <v>-1.3114754098360656E-2</v>
      </c>
      <c r="BB45" s="41">
        <v>-1.9417475728155338E-2</v>
      </c>
      <c r="BC45" s="41">
        <v>-7.2877736252002251E-2</v>
      </c>
      <c r="BD45" s="41">
        <v>-2.6402640264026403E-2</v>
      </c>
      <c r="BE45" s="41">
        <v>8.4745762711864406E-3</v>
      </c>
      <c r="BF45" s="41">
        <v>-5.235602094240838E-3</v>
      </c>
      <c r="BG45" s="41">
        <v>5.5083892538878861E-2</v>
      </c>
      <c r="BH45" s="41">
        <v>2.0711974110032363E-2</v>
      </c>
      <c r="BI45" s="41">
        <v>-3.6363636363636362E-2</v>
      </c>
      <c r="BJ45" s="41">
        <v>-2.9850746268656581E-2</v>
      </c>
      <c r="BK45" s="41">
        <v>3.3149171270718231E-2</v>
      </c>
      <c r="BL45" s="41">
        <v>-4.4257579110422662E-2</v>
      </c>
      <c r="BM45" s="41">
        <v>-6.0439560439560315E-2</v>
      </c>
      <c r="BN45" s="41">
        <v>-5.4298642533936653E-2</v>
      </c>
      <c r="BO45" s="41">
        <v>1.8581604211830288E-3</v>
      </c>
    </row>
    <row r="46" spans="3:67" ht="15.75" thickBot="1" x14ac:dyDescent="0.3">
      <c r="AH46" s="21"/>
      <c r="AI46" s="77">
        <v>43039</v>
      </c>
      <c r="AJ46" s="75">
        <v>7326.67</v>
      </c>
      <c r="AK46" s="76">
        <f t="shared" si="10"/>
        <v>-2.2208491034394384E-2</v>
      </c>
      <c r="AL46" s="41">
        <v>1.5539858728557013E-2</v>
      </c>
      <c r="AM46" s="41">
        <v>-1.7716535433070866E-2</v>
      </c>
      <c r="AN46" s="41">
        <v>-5.8637083993660855E-2</v>
      </c>
      <c r="AO46" s="41">
        <v>4.2594178082191778E-2</v>
      </c>
      <c r="AP46" s="41">
        <v>-8.4507042253521125E-2</v>
      </c>
      <c r="AQ46" s="41">
        <v>-9.0909090909090912E-2</v>
      </c>
      <c r="AR46" s="41">
        <v>5.0335570469798654E-2</v>
      </c>
      <c r="AS46" s="41">
        <v>2.6923076923076925E-2</v>
      </c>
      <c r="AT46" s="41">
        <v>0</v>
      </c>
      <c r="AU46" s="41">
        <v>-2.6627218934911243E-2</v>
      </c>
      <c r="AV46" s="41">
        <v>-0.02</v>
      </c>
      <c r="AW46" s="41">
        <v>5.185185185185185E-2</v>
      </c>
      <c r="AX46" s="41">
        <v>-6.4448669201520911E-2</v>
      </c>
      <c r="AY46" s="41">
        <v>8.5205267234701787E-2</v>
      </c>
      <c r="AZ46" s="41">
        <v>3.6610169491525422E-2</v>
      </c>
      <c r="BA46" s="41">
        <v>0.11627906976744186</v>
      </c>
      <c r="BB46" s="41">
        <v>2.722772277227737E-2</v>
      </c>
      <c r="BC46" s="41">
        <v>2.1595162683558884E-2</v>
      </c>
      <c r="BD46" s="41">
        <v>0.10169491525423729</v>
      </c>
      <c r="BE46" s="41">
        <v>2.1008403361344657E-2</v>
      </c>
      <c r="BF46" s="41">
        <v>4.2105263157894736E-2</v>
      </c>
      <c r="BG46" s="41">
        <v>4.9886822599973416E-2</v>
      </c>
      <c r="BH46" s="41">
        <v>-3.8046924540266328E-3</v>
      </c>
      <c r="BI46" s="41">
        <v>1.078167115902965E-2</v>
      </c>
      <c r="BJ46" s="41">
        <v>2.0512820512820513E-2</v>
      </c>
      <c r="BK46" s="41">
        <v>-3.2085561497326207E-2</v>
      </c>
      <c r="BL46" s="41">
        <v>-1.1345218800648298E-2</v>
      </c>
      <c r="BM46" s="41">
        <v>-2.5730994152046913E-2</v>
      </c>
      <c r="BN46" s="41">
        <v>3.3492822966507178E-2</v>
      </c>
      <c r="BO46" s="41">
        <v>-1.9165378670788255E-2</v>
      </c>
    </row>
    <row r="47" spans="3:67" ht="15.75" thickBot="1" x14ac:dyDescent="0.3">
      <c r="AH47" s="8"/>
      <c r="AI47" s="77">
        <v>43069</v>
      </c>
      <c r="AJ47" s="75">
        <v>7687.77</v>
      </c>
      <c r="AK47" s="76">
        <f t="shared" si="10"/>
        <v>4.9285691862742606E-2</v>
      </c>
      <c r="AL47" s="41">
        <v>-5.0675675675675678E-2</v>
      </c>
      <c r="AM47" s="41">
        <v>1.2024048096192385E-2</v>
      </c>
      <c r="AN47" s="41">
        <v>-7.0707070707070704E-2</v>
      </c>
      <c r="AO47" s="41">
        <v>-3.7363990966947237E-2</v>
      </c>
      <c r="AP47" s="41">
        <v>3.8461538461538464E-3</v>
      </c>
      <c r="AQ47" s="41">
        <v>-0.14705882352941177</v>
      </c>
      <c r="AR47" s="41">
        <v>6.7092651757188496E-2</v>
      </c>
      <c r="AS47" s="41">
        <v>0</v>
      </c>
      <c r="AT47" s="41">
        <v>-2.9411764705882353E-2</v>
      </c>
      <c r="AU47" s="41">
        <v>-8.8145896656534953E-2</v>
      </c>
      <c r="AV47" s="41">
        <v>-2.4009603841536477E-2</v>
      </c>
      <c r="AW47" s="41">
        <v>-2.1126760563380281E-2</v>
      </c>
      <c r="AX47" s="41">
        <v>-9.0225563909774431E-2</v>
      </c>
      <c r="AY47" s="41">
        <v>-9.3504639543183443E-2</v>
      </c>
      <c r="AZ47" s="41">
        <v>3.9241334205362983E-3</v>
      </c>
      <c r="BA47" s="41">
        <v>-5.3571428571428568E-2</v>
      </c>
      <c r="BB47" s="41">
        <v>-2.8915662650602542E-2</v>
      </c>
      <c r="BC47" s="41">
        <v>-1.3246899661781159E-2</v>
      </c>
      <c r="BD47" s="41">
        <v>-0.12</v>
      </c>
      <c r="BE47" s="41">
        <v>-4.5267489711934387E-2</v>
      </c>
      <c r="BF47" s="41">
        <v>-1.3468013468013467E-2</v>
      </c>
      <c r="BG47" s="41">
        <v>-1.6656098076516823E-3</v>
      </c>
      <c r="BH47" s="41">
        <v>-5.6015276893698285E-2</v>
      </c>
      <c r="BI47" s="41">
        <v>-1.6E-2</v>
      </c>
      <c r="BJ47" s="41">
        <v>-2.0100502512562814E-2</v>
      </c>
      <c r="BK47" s="41">
        <v>7.18232044198895E-2</v>
      </c>
      <c r="BL47" s="41">
        <v>-2.4824355971896955E-2</v>
      </c>
      <c r="BM47" s="41">
        <v>-1.5606242496998936E-2</v>
      </c>
      <c r="BN47" s="41">
        <v>3.7037037037037167E-2</v>
      </c>
      <c r="BO47" s="41">
        <v>-3.4037188780334071E-2</v>
      </c>
    </row>
    <row r="48" spans="3:67" ht="15.75" thickBot="1" x14ac:dyDescent="0.3">
      <c r="AH48" s="8"/>
      <c r="AI48" s="77">
        <v>43098</v>
      </c>
      <c r="AJ48" s="75">
        <v>7533.55</v>
      </c>
      <c r="AK48" s="76">
        <f t="shared" si="10"/>
        <v>-2.0060433649810056E-2</v>
      </c>
      <c r="AL48" s="41">
        <v>7.2011722838601633E-2</v>
      </c>
      <c r="AM48" s="41">
        <v>-9.9009900990099011E-3</v>
      </c>
      <c r="AN48" s="41">
        <v>3.8043478260869568E-2</v>
      </c>
      <c r="AO48" s="41">
        <v>7.0164214118148854E-2</v>
      </c>
      <c r="AP48" s="41">
        <v>4.2145593869731802E-2</v>
      </c>
      <c r="AQ48" s="41">
        <v>-5.5172413793103448E-2</v>
      </c>
      <c r="AR48" s="41">
        <v>1.1976047904191617E-2</v>
      </c>
      <c r="AS48" s="41">
        <v>2.247191011235955E-2</v>
      </c>
      <c r="AT48" s="41">
        <v>3.0303030303030304E-2</v>
      </c>
      <c r="AU48" s="41">
        <v>3.3333333333333335E-3</v>
      </c>
      <c r="AV48" s="41">
        <v>-1.107011070110729E-2</v>
      </c>
      <c r="AW48" s="41">
        <v>3.5971223021582736E-3</v>
      </c>
      <c r="AX48" s="41">
        <v>1.0721465266919812E-2</v>
      </c>
      <c r="AY48" s="41">
        <v>7.7952755905511817E-2</v>
      </c>
      <c r="AZ48" s="41">
        <v>2.4755700325732898E-2</v>
      </c>
      <c r="BA48" s="41">
        <v>0</v>
      </c>
      <c r="BB48" s="41">
        <v>0.11662531017369727</v>
      </c>
      <c r="BC48" s="41">
        <v>0.12596401028277635</v>
      </c>
      <c r="BD48" s="41">
        <v>-1.048951048951049E-2</v>
      </c>
      <c r="BE48" s="41">
        <v>4.3103448275862197E-2</v>
      </c>
      <c r="BF48" s="41">
        <v>2.0477815699658702E-2</v>
      </c>
      <c r="BG48" s="41">
        <v>4.4368976439302918E-2</v>
      </c>
      <c r="BH48" s="41">
        <v>4.720161834120027E-3</v>
      </c>
      <c r="BI48" s="41">
        <v>5.6910569105691054E-2</v>
      </c>
      <c r="BJ48" s="41">
        <v>6.1538461538461396E-2</v>
      </c>
      <c r="BK48" s="41">
        <v>7.7319587628865982E-2</v>
      </c>
      <c r="BL48" s="41">
        <v>-9.3659942363112387E-3</v>
      </c>
      <c r="BM48" s="41">
        <v>1.0975609756097562E-2</v>
      </c>
      <c r="BN48" s="41">
        <v>4.9107142857142724E-2</v>
      </c>
      <c r="BO48" s="41">
        <v>0.12104404567699836</v>
      </c>
    </row>
    <row r="49" spans="34:67" ht="15.75" thickBot="1" x14ac:dyDescent="0.3">
      <c r="AI49" s="77">
        <v>43131</v>
      </c>
      <c r="AJ49" s="75">
        <v>7231.91</v>
      </c>
      <c r="AK49" s="76">
        <f t="shared" si="10"/>
        <v>-4.003955638444031E-2</v>
      </c>
      <c r="AL49" s="41">
        <v>-4.5694200351493852E-2</v>
      </c>
      <c r="AM49" s="41">
        <v>1.4E-2</v>
      </c>
      <c r="AN49" s="41">
        <v>3.6649214659685861E-2</v>
      </c>
      <c r="AO49" s="41">
        <v>-3.9657233957752093E-2</v>
      </c>
      <c r="AP49" s="41">
        <v>-6.2500000000000111E-2</v>
      </c>
      <c r="AQ49" s="41">
        <v>-2.9197080291970802E-2</v>
      </c>
      <c r="AR49" s="41">
        <v>2.6627218934911243E-2</v>
      </c>
      <c r="AS49" s="41">
        <v>-7.326007326007326E-3</v>
      </c>
      <c r="AT49" s="41">
        <v>2.9411764705882353E-2</v>
      </c>
      <c r="AU49" s="41">
        <v>-4.3189368770764118E-2</v>
      </c>
      <c r="AV49" s="41">
        <v>-7.9601990049751117E-2</v>
      </c>
      <c r="AW49" s="41">
        <v>3.5842293906810034E-2</v>
      </c>
      <c r="AX49" s="41">
        <v>0.12530386740331492</v>
      </c>
      <c r="AY49" s="41">
        <v>-8.6194302410518633E-2</v>
      </c>
      <c r="AZ49" s="41">
        <v>6.3572790845518119E-4</v>
      </c>
      <c r="BA49" s="41">
        <v>-6.6037735849056603E-2</v>
      </c>
      <c r="BB49" s="41">
        <v>-0.02</v>
      </c>
      <c r="BC49" s="41">
        <v>-5.0735667174023336E-3</v>
      </c>
      <c r="BD49" s="41">
        <v>2.8268551236749116E-2</v>
      </c>
      <c r="BE49" s="41">
        <v>4.1322314049586778E-2</v>
      </c>
      <c r="BF49" s="41">
        <v>5.6856187290969896E-2</v>
      </c>
      <c r="BG49" s="41">
        <v>2.9152509386376571E-3</v>
      </c>
      <c r="BH49" s="41">
        <v>7.2483221476510068E-2</v>
      </c>
      <c r="BI49" s="41">
        <v>5.1282051282051135E-2</v>
      </c>
      <c r="BJ49" s="41">
        <v>-7.7294685990338036E-2</v>
      </c>
      <c r="BK49" s="41">
        <v>0</v>
      </c>
      <c r="BL49" s="41">
        <v>-3.0303030303030304E-2</v>
      </c>
      <c r="BM49" s="41">
        <v>-0.10977080820265368</v>
      </c>
      <c r="BN49" s="41">
        <v>-4.2553191489361701E-2</v>
      </c>
      <c r="BO49" s="41">
        <v>-2.9685681024446898E-2</v>
      </c>
    </row>
    <row r="50" spans="34:67" ht="15.75" thickBot="1" x14ac:dyDescent="0.3">
      <c r="AI50" s="77">
        <v>43159</v>
      </c>
      <c r="AJ50" s="75">
        <v>7056.61</v>
      </c>
      <c r="AK50" s="76">
        <f t="shared" si="10"/>
        <v>-2.4239792807156088E-2</v>
      </c>
      <c r="AL50" s="41">
        <v>-2.2917945569879271E-2</v>
      </c>
      <c r="AM50" s="41">
        <v>-1.3806706114398421E-2</v>
      </c>
      <c r="AN50" s="41">
        <v>-2.5252525252525252E-2</v>
      </c>
      <c r="AO50" s="41">
        <v>-0.10852874040257315</v>
      </c>
      <c r="AP50" s="41">
        <v>-5.8823529411764601E-2</v>
      </c>
      <c r="AQ50" s="41">
        <v>7.5187969924812026E-2</v>
      </c>
      <c r="AR50" s="41">
        <v>3.1700288184438041E-2</v>
      </c>
      <c r="AS50" s="41">
        <v>-2.9520295202952029E-2</v>
      </c>
      <c r="AT50" s="41">
        <v>-1.4285714285714285E-2</v>
      </c>
      <c r="AU50" s="41">
        <v>-1.7361111111111112E-2</v>
      </c>
      <c r="AV50" s="41">
        <v>-8.1081081081081086E-2</v>
      </c>
      <c r="AW50" s="41">
        <v>-6.9204152249134954E-2</v>
      </c>
      <c r="AX50" s="41">
        <v>-4.6347211311861744E-2</v>
      </c>
      <c r="AY50" s="41">
        <v>3.9568345323741004E-2</v>
      </c>
      <c r="AZ50" s="41">
        <v>-4.0025412960609914E-2</v>
      </c>
      <c r="BA50" s="41">
        <v>-2.3569023569023569E-2</v>
      </c>
      <c r="BB50" s="41">
        <v>-2.9478458049886622E-2</v>
      </c>
      <c r="BC50" s="41">
        <v>1.0198878123406426E-3</v>
      </c>
      <c r="BD50" s="41">
        <v>-3.7800687285223365E-2</v>
      </c>
      <c r="BE50" s="41">
        <v>2.7777777777777776E-2</v>
      </c>
      <c r="BF50" s="41">
        <v>-7.2784810126582278E-2</v>
      </c>
      <c r="BG50" s="41">
        <v>-6.2024717711125249E-2</v>
      </c>
      <c r="BH50" s="41">
        <v>0</v>
      </c>
      <c r="BI50" s="41">
        <v>-1.0975609756097423E-2</v>
      </c>
      <c r="BJ50" s="41">
        <v>-2.6178010471204188E-2</v>
      </c>
      <c r="BK50" s="41">
        <v>4.7846889952153108E-3</v>
      </c>
      <c r="BL50" s="41">
        <v>-6.6499999999999893E-2</v>
      </c>
      <c r="BM50" s="41">
        <v>-9.7560975609756101E-2</v>
      </c>
      <c r="BN50" s="41">
        <v>-9.3333333333333338E-2</v>
      </c>
      <c r="BO50" s="41">
        <v>5.9988002399506452E-4</v>
      </c>
    </row>
    <row r="51" spans="34:67" ht="15.75" thickBot="1" x14ac:dyDescent="0.3">
      <c r="AI51" s="77">
        <v>43189</v>
      </c>
      <c r="AJ51" s="75">
        <v>7509.3</v>
      </c>
      <c r="AK51" s="76">
        <f t="shared" si="10"/>
        <v>6.415120008049198E-2</v>
      </c>
      <c r="AL51" s="41">
        <v>2.5340314136125655E-2</v>
      </c>
      <c r="AM51" s="41">
        <v>-1.9999999999999886E-2</v>
      </c>
      <c r="AN51" s="41">
        <v>3.4542314335060447E-3</v>
      </c>
      <c r="AO51" s="41">
        <v>-3.840782122905028E-2</v>
      </c>
      <c r="AP51" s="41">
        <v>-5.4166666666666669E-2</v>
      </c>
      <c r="AQ51" s="41">
        <v>-6.993006993006993E-3</v>
      </c>
      <c r="AR51" s="41">
        <v>-0.18156424581005587</v>
      </c>
      <c r="AS51" s="41">
        <v>-1.9011406844106463E-2</v>
      </c>
      <c r="AT51" s="41">
        <v>-5.7971014492753624E-2</v>
      </c>
      <c r="AU51" s="41">
        <v>-8.8339222614840993E-2</v>
      </c>
      <c r="AV51" s="41">
        <v>8.38235294117647E-2</v>
      </c>
      <c r="AW51" s="41">
        <v>-3.3457249070631967E-2</v>
      </c>
      <c r="AX51" s="41">
        <v>-1.9975288303130147E-2</v>
      </c>
      <c r="AY51" s="41">
        <v>-2.7297193387158785E-2</v>
      </c>
      <c r="AZ51" s="41">
        <v>-2.7796161482461945E-2</v>
      </c>
      <c r="BA51" s="41">
        <v>-6.2068965517241378E-2</v>
      </c>
      <c r="BB51" s="41">
        <v>1.6355140186915754E-2</v>
      </c>
      <c r="BC51" s="41">
        <v>-8.0234335201222612E-2</v>
      </c>
      <c r="BD51" s="41">
        <v>3.9285714285714285E-2</v>
      </c>
      <c r="BE51" s="41">
        <v>-7.7220077220077218E-2</v>
      </c>
      <c r="BF51" s="41">
        <v>-7.3378839590443681E-2</v>
      </c>
      <c r="BG51" s="41">
        <v>-2.5662576343363209E-2</v>
      </c>
      <c r="BH51" s="41">
        <v>-5.2565707133917394E-2</v>
      </c>
      <c r="BI51" s="41">
        <v>-0.12083847102342787</v>
      </c>
      <c r="BJ51" s="41">
        <v>-5.3763440860215058E-3</v>
      </c>
      <c r="BK51" s="41">
        <v>-1.9047619047619049E-2</v>
      </c>
      <c r="BL51" s="41">
        <v>5.9185859667916195E-2</v>
      </c>
      <c r="BM51" s="41">
        <v>7.3573573573573567E-2</v>
      </c>
      <c r="BN51" s="41">
        <v>-4.9019607843137254E-2</v>
      </c>
      <c r="BO51" s="41">
        <v>-4.7062350119904076E-2</v>
      </c>
    </row>
    <row r="52" spans="34:67" ht="15.75" thickBot="1" x14ac:dyDescent="0.3">
      <c r="AI52" s="77">
        <v>43220</v>
      </c>
      <c r="AJ52" s="75">
        <v>7678.2</v>
      </c>
      <c r="AK52" s="76">
        <f t="shared" si="10"/>
        <v>2.2492109783867956E-2</v>
      </c>
      <c r="AL52" s="41">
        <v>4.2279411764705885E-2</v>
      </c>
      <c r="AM52" s="41">
        <v>6.7346938775510082E-2</v>
      </c>
      <c r="AN52" s="41">
        <v>5.163511187607573E-2</v>
      </c>
      <c r="AO52" s="41">
        <v>-3.195352214960058E-2</v>
      </c>
      <c r="AP52" s="41">
        <v>9.6916299559471494E-2</v>
      </c>
      <c r="AQ52" s="41">
        <v>8.4507042253521125E-2</v>
      </c>
      <c r="AR52" s="41">
        <v>3.7542662116040959E-2</v>
      </c>
      <c r="AS52" s="41">
        <v>4.6511627906976744E-2</v>
      </c>
      <c r="AT52" s="41">
        <v>0</v>
      </c>
      <c r="AU52" s="41">
        <v>6.589147286821706E-2</v>
      </c>
      <c r="AV52" s="41">
        <v>5.1560379918588875E-2</v>
      </c>
      <c r="AW52" s="41">
        <v>4.6153846153846156E-2</v>
      </c>
      <c r="AX52" s="41">
        <v>0.10443370455978147</v>
      </c>
      <c r="AY52" s="41">
        <v>7.3122529644268769E-2</v>
      </c>
      <c r="AZ52" s="41">
        <v>5.3778080326752895E-2</v>
      </c>
      <c r="BA52" s="41">
        <v>0.12867647058823528</v>
      </c>
      <c r="BB52" s="41">
        <v>4.8275862068965524E-2</v>
      </c>
      <c r="BC52" s="41">
        <v>9.2772085294932152E-2</v>
      </c>
      <c r="BD52" s="41">
        <v>-2.7491408934707903E-2</v>
      </c>
      <c r="BE52" s="41">
        <v>0.29288702928870292</v>
      </c>
      <c r="BF52" s="41">
        <v>3.3149171270718231E-2</v>
      </c>
      <c r="BG52" s="41">
        <v>0.12571608045758395</v>
      </c>
      <c r="BH52" s="41">
        <v>5.5482166446499337E-2</v>
      </c>
      <c r="BI52" s="41">
        <v>7.5736325385694248E-2</v>
      </c>
      <c r="BJ52" s="41">
        <v>3.783783783783784E-2</v>
      </c>
      <c r="BK52" s="41">
        <v>0.14563106796116504</v>
      </c>
      <c r="BL52" s="41">
        <v>3.0847029077117807E-2</v>
      </c>
      <c r="BM52" s="41">
        <v>3.9160839160839164E-2</v>
      </c>
      <c r="BN52" s="41">
        <v>9.2783505154639179E-2</v>
      </c>
      <c r="BO52" s="41">
        <v>0.15696759987417427</v>
      </c>
    </row>
    <row r="53" spans="34:67" ht="15.75" thickBot="1" x14ac:dyDescent="0.3">
      <c r="AI53" s="77">
        <v>43251</v>
      </c>
      <c r="AJ53" s="75">
        <v>7636.93</v>
      </c>
      <c r="AK53" s="76">
        <f t="shared" si="10"/>
        <v>-5.3749576723710673E-3</v>
      </c>
      <c r="AL53" s="41">
        <v>7.1134626690182251E-2</v>
      </c>
      <c r="AM53" s="41">
        <v>-3.4416826003824091E-2</v>
      </c>
      <c r="AN53" s="41">
        <v>4.5826513911620292E-2</v>
      </c>
      <c r="AO53" s="41">
        <v>-3.2508127031757941E-2</v>
      </c>
      <c r="AP53" s="41">
        <v>-0.17670682730923715</v>
      </c>
      <c r="AQ53" s="41">
        <v>-5.1948051948051951E-2</v>
      </c>
      <c r="AR53" s="41">
        <v>3.2894736842105261E-3</v>
      </c>
      <c r="AS53" s="41">
        <v>0</v>
      </c>
      <c r="AT53" s="41">
        <v>-3.0769230769230771E-2</v>
      </c>
      <c r="AU53" s="41">
        <v>-1.090909090909091E-2</v>
      </c>
      <c r="AV53" s="41">
        <v>-1.1612903225806452E-2</v>
      </c>
      <c r="AW53" s="41">
        <v>1.4705882352941176E-2</v>
      </c>
      <c r="AX53" s="41">
        <v>0.1035007610350076</v>
      </c>
      <c r="AY53" s="41">
        <v>4.3093922651933701E-2</v>
      </c>
      <c r="AZ53" s="41">
        <v>-3.4237726098191215E-2</v>
      </c>
      <c r="BA53" s="41">
        <v>0.11726384364820847</v>
      </c>
      <c r="BB53" s="41">
        <v>7.6754385964912408E-2</v>
      </c>
      <c r="BC53" s="41">
        <v>7.4505828687278258E-2</v>
      </c>
      <c r="BD53" s="41">
        <v>-2.1201413427561839E-2</v>
      </c>
      <c r="BE53" s="41">
        <v>2.9126213592233011E-2</v>
      </c>
      <c r="BF53" s="41">
        <v>-1.9607843137254902E-2</v>
      </c>
      <c r="BG53" s="41">
        <v>2.3326364765242958E-2</v>
      </c>
      <c r="BH53" s="41">
        <v>0.10137672090112655</v>
      </c>
      <c r="BI53" s="41">
        <v>-1.5645371577574969E-2</v>
      </c>
      <c r="BJ53" s="41">
        <v>-1.0416666666666666E-2</v>
      </c>
      <c r="BK53" s="41">
        <v>3.8135593220339103E-2</v>
      </c>
      <c r="BL53" s="41">
        <v>1.6924208977188996E-2</v>
      </c>
      <c r="BM53" s="41">
        <v>4.4414535666218037E-2</v>
      </c>
      <c r="BN53" s="41">
        <v>-9.4339622641509441E-2</v>
      </c>
      <c r="BO53" s="41">
        <v>-1.5497553017944535E-2</v>
      </c>
    </row>
    <row r="54" spans="34:67" ht="15.75" thickBot="1" x14ac:dyDescent="0.3">
      <c r="AH54" s="8"/>
      <c r="AI54" s="77">
        <v>43280</v>
      </c>
      <c r="AJ54" s="75">
        <v>7748.76</v>
      </c>
      <c r="AK54" s="76">
        <f t="shared" si="10"/>
        <v>1.4643318715766665E-2</v>
      </c>
      <c r="AL54" s="41">
        <v>-3.8968166849615807E-2</v>
      </c>
      <c r="AM54" s="41">
        <v>-1.3861386138613749E-2</v>
      </c>
      <c r="AN54" s="41">
        <v>1.2519561815336464E-2</v>
      </c>
      <c r="AO54" s="41">
        <v>-1.0080124063065509E-2</v>
      </c>
      <c r="AP54" s="41">
        <v>6.3414634146341756E-2</v>
      </c>
      <c r="AQ54" s="41">
        <v>8.2191780821917804E-2</v>
      </c>
      <c r="AR54" s="41">
        <v>-2.6229508196721311E-2</v>
      </c>
      <c r="AS54" s="41">
        <v>-1.4814814814814815E-2</v>
      </c>
      <c r="AT54" s="41">
        <v>0</v>
      </c>
      <c r="AU54" s="41">
        <v>3.6764705882352942E-2</v>
      </c>
      <c r="AV54" s="41">
        <v>6.5274151436031328E-3</v>
      </c>
      <c r="AW54" s="41">
        <v>-6.8840579710144928E-2</v>
      </c>
      <c r="AX54" s="41">
        <v>4.3103448275862072E-2</v>
      </c>
      <c r="AY54" s="41">
        <v>-0.10557909604519775</v>
      </c>
      <c r="AZ54" s="41">
        <v>-4.2140468227424746E-2</v>
      </c>
      <c r="BA54" s="41">
        <v>2.3323615160349854E-2</v>
      </c>
      <c r="BB54" s="41">
        <v>8.1466395112016296E-2</v>
      </c>
      <c r="BC54" s="41">
        <v>-9.1981132075471695E-3</v>
      </c>
      <c r="BD54" s="41">
        <v>0.20216606498194944</v>
      </c>
      <c r="BE54" s="41">
        <v>9.433962264150943E-3</v>
      </c>
      <c r="BF54" s="41">
        <v>-2.3636363636363636E-2</v>
      </c>
      <c r="BG54" s="41">
        <v>1.0978756739320824E-2</v>
      </c>
      <c r="BH54" s="41">
        <v>-3.522727272727285E-2</v>
      </c>
      <c r="BI54" s="41">
        <v>-8.211920529801324E-2</v>
      </c>
      <c r="BJ54" s="41">
        <v>-5.7894736842105263E-2</v>
      </c>
      <c r="BK54" s="41">
        <v>4.4897959183673349E-2</v>
      </c>
      <c r="BL54" s="41">
        <v>1.1095031355523395E-2</v>
      </c>
      <c r="BM54" s="41">
        <v>-1.6752577319587628E-2</v>
      </c>
      <c r="BN54" s="41">
        <v>-4.1666666666666664E-2</v>
      </c>
      <c r="BO54" s="41">
        <v>-6.0756697045015191E-2</v>
      </c>
    </row>
    <row r="55" spans="34:67" ht="15.75" thickBot="1" x14ac:dyDescent="0.3">
      <c r="AH55" s="8"/>
      <c r="AI55" s="77">
        <v>43312</v>
      </c>
      <c r="AJ55" s="75">
        <v>7432.42</v>
      </c>
      <c r="AK55" s="76">
        <f t="shared" si="10"/>
        <v>-4.08245964515613E-2</v>
      </c>
      <c r="AL55" s="41">
        <v>0.11650485436893204</v>
      </c>
      <c r="AM55" s="41">
        <v>-8.0321285140562242E-3</v>
      </c>
      <c r="AN55" s="41">
        <v>9.2735703245749607E-3</v>
      </c>
      <c r="AO55" s="41">
        <v>9.686684073107063E-2</v>
      </c>
      <c r="AP55" s="41">
        <v>7.3394495412843902E-2</v>
      </c>
      <c r="AQ55" s="41">
        <v>-5.6962025316455694E-2</v>
      </c>
      <c r="AR55" s="41">
        <v>0</v>
      </c>
      <c r="AS55" s="41">
        <v>-1.1278195488721804E-2</v>
      </c>
      <c r="AT55" s="41">
        <v>-1.5873015873015872E-2</v>
      </c>
      <c r="AU55" s="41">
        <v>4.6099290780141841E-2</v>
      </c>
      <c r="AV55" s="41">
        <v>-2.9831387808041506E-2</v>
      </c>
      <c r="AW55" s="41">
        <v>0</v>
      </c>
      <c r="AX55" s="41">
        <v>-1.884297520661157E-2</v>
      </c>
      <c r="AY55" s="41">
        <v>-2.0134228187919462E-2</v>
      </c>
      <c r="AZ55" s="41">
        <v>4.0502793296089384E-2</v>
      </c>
      <c r="BA55" s="41">
        <v>-3.4188034188034191E-2</v>
      </c>
      <c r="BB55" s="41">
        <v>-8.2862523540489647E-2</v>
      </c>
      <c r="BC55" s="41">
        <v>-1.1901928112354201E-3</v>
      </c>
      <c r="BD55" s="41">
        <v>0</v>
      </c>
      <c r="BE55" s="41">
        <v>1.8691588785046728E-2</v>
      </c>
      <c r="BF55" s="41">
        <v>-1.4897579143389199E-2</v>
      </c>
      <c r="BG55" s="41">
        <v>-5.9178565052741784E-3</v>
      </c>
      <c r="BH55" s="41">
        <v>-4.9469964664310952E-2</v>
      </c>
      <c r="BI55" s="41">
        <v>-7.215007215007215E-3</v>
      </c>
      <c r="BJ55" s="41">
        <v>-2.23463687150838E-2</v>
      </c>
      <c r="BK55" s="41">
        <v>1.5625E-2</v>
      </c>
      <c r="BL55" s="41">
        <v>3.8883587786259541E-2</v>
      </c>
      <c r="BM55" s="41">
        <v>-5.7667103538663174E-2</v>
      </c>
      <c r="BN55" s="41">
        <v>1.0869565217391304E-2</v>
      </c>
      <c r="BO55" s="41">
        <v>-1.1173184357541766E-2</v>
      </c>
    </row>
    <row r="56" spans="34:67" ht="15.75" thickBot="1" x14ac:dyDescent="0.3">
      <c r="AH56" s="8"/>
      <c r="AI56" s="77">
        <v>43343</v>
      </c>
      <c r="AJ56" s="75">
        <v>7510.2</v>
      </c>
      <c r="AK56" s="76">
        <f t="shared" si="10"/>
        <v>1.0464962959574371E-2</v>
      </c>
      <c r="AL56" s="41">
        <v>-1.1935208866155157E-2</v>
      </c>
      <c r="AM56" s="41">
        <v>-3.0364372469635741E-2</v>
      </c>
      <c r="AN56" s="41">
        <v>-7.1975497702909647E-2</v>
      </c>
      <c r="AO56" s="41">
        <v>-0.11425850987860034</v>
      </c>
      <c r="AP56" s="41">
        <v>-7.2649572649572655E-2</v>
      </c>
      <c r="AQ56" s="41">
        <v>-4.0268456375838924E-2</v>
      </c>
      <c r="AR56" s="41">
        <v>-8.0808080808080815E-2</v>
      </c>
      <c r="AS56" s="41">
        <v>-3.4220532319391636E-2</v>
      </c>
      <c r="AT56" s="41">
        <v>-4.8387096774193547E-2</v>
      </c>
      <c r="AU56" s="41">
        <v>-2.3728813559322035E-2</v>
      </c>
      <c r="AV56" s="41">
        <v>-5.3475935828877002E-3</v>
      </c>
      <c r="AW56" s="41">
        <v>-5.8365758754863814E-2</v>
      </c>
      <c r="AX56" s="41">
        <v>-7.3450134770889491E-2</v>
      </c>
      <c r="AY56" s="41">
        <v>-1.9742143432715551E-2</v>
      </c>
      <c r="AZ56" s="41">
        <v>-3.8255033557046979E-2</v>
      </c>
      <c r="BA56" s="41">
        <v>-4.1297935103244837E-2</v>
      </c>
      <c r="BB56" s="41">
        <v>1.0266940451745379E-2</v>
      </c>
      <c r="BC56" s="41">
        <v>-0.12797902764537644</v>
      </c>
      <c r="BD56" s="41">
        <v>1.5015015015015015E-2</v>
      </c>
      <c r="BE56" s="41">
        <v>-9.1743119266055051E-3</v>
      </c>
      <c r="BF56" s="41">
        <v>-1.1342155009451797E-2</v>
      </c>
      <c r="BG56" s="41">
        <v>-4.2642130883830731E-2</v>
      </c>
      <c r="BH56" s="41">
        <v>-1.2391573729863693E-3</v>
      </c>
      <c r="BI56" s="41">
        <v>-8.8662790697674423E-2</v>
      </c>
      <c r="BJ56" s="41">
        <v>-4.5714285714285714E-2</v>
      </c>
      <c r="BK56" s="41">
        <v>-5.3846153846153849E-2</v>
      </c>
      <c r="BL56" s="41">
        <v>8.4959816303099879E-3</v>
      </c>
      <c r="BM56" s="41">
        <v>3.1988873435326845E-2</v>
      </c>
      <c r="BN56" s="41">
        <v>-0.11290322580645161</v>
      </c>
      <c r="BO56" s="41">
        <v>0.17424918227772807</v>
      </c>
    </row>
    <row r="57" spans="34:67" ht="15.75" thickBot="1" x14ac:dyDescent="0.3">
      <c r="AH57" s="8"/>
      <c r="AI57" s="77">
        <v>43371</v>
      </c>
      <c r="AJ57" s="75">
        <v>7128.1</v>
      </c>
      <c r="AK57" s="76">
        <f t="shared" si="10"/>
        <v>-5.0877473302974548E-2</v>
      </c>
      <c r="AL57" s="41">
        <v>2.899050905953408E-2</v>
      </c>
      <c r="AM57" s="41">
        <v>1.0438413361169102E-2</v>
      </c>
      <c r="AN57" s="41">
        <v>3.9603960396039604E-2</v>
      </c>
      <c r="AO57" s="41">
        <v>-3.6549314700349368E-2</v>
      </c>
      <c r="AP57" s="41">
        <v>3.6866359447004608E-2</v>
      </c>
      <c r="AQ57" s="41">
        <v>8.3916083916083919E-2</v>
      </c>
      <c r="AR57" s="41">
        <v>-5.4945054945054944E-2</v>
      </c>
      <c r="AS57" s="41">
        <v>3.1496062992125984E-2</v>
      </c>
      <c r="AT57" s="41">
        <v>0</v>
      </c>
      <c r="AU57" s="41">
        <v>-4.1666666666666664E-2</v>
      </c>
      <c r="AV57" s="41">
        <v>-2.2849462365591398E-2</v>
      </c>
      <c r="AW57" s="41">
        <v>3.7190082644627982E-2</v>
      </c>
      <c r="AX57" s="41">
        <v>-1.090909090909091E-3</v>
      </c>
      <c r="AY57" s="41">
        <v>-2.7949034114262229E-2</v>
      </c>
      <c r="AZ57" s="41">
        <v>1.3956734124214934E-2</v>
      </c>
      <c r="BA57" s="41">
        <v>-2.1538461538461538E-2</v>
      </c>
      <c r="BB57" s="41">
        <v>-4.2682926829268296E-2</v>
      </c>
      <c r="BC57" s="41">
        <v>6.0399016124623957E-2</v>
      </c>
      <c r="BD57" s="41">
        <v>-1.7751479289940829E-2</v>
      </c>
      <c r="BE57" s="41">
        <v>-6.1728395061728392E-3</v>
      </c>
      <c r="BF57" s="41">
        <v>5.7361376673040155E-3</v>
      </c>
      <c r="BG57" s="41">
        <v>5.1314492342937494E-2</v>
      </c>
      <c r="BH57" s="41">
        <v>-7.2580645161290328E-2</v>
      </c>
      <c r="BI57" s="41">
        <v>1.4354066985645933E-2</v>
      </c>
      <c r="BJ57" s="41">
        <v>2.9940119760479042E-2</v>
      </c>
      <c r="BK57" s="41">
        <v>-2.8455284552845527E-2</v>
      </c>
      <c r="BL57" s="41">
        <v>-4.0072859744990891E-2</v>
      </c>
      <c r="BM57" s="41">
        <v>-5.1212938005390833E-2</v>
      </c>
      <c r="BN57" s="41">
        <v>0</v>
      </c>
      <c r="BO57" s="41">
        <v>2.6082552544948203E-2</v>
      </c>
    </row>
    <row r="58" spans="34:67" ht="15.75" thickBot="1" x14ac:dyDescent="0.3">
      <c r="AH58" s="8"/>
      <c r="AI58" s="77">
        <v>43404</v>
      </c>
      <c r="AJ58" s="75">
        <v>6980.24</v>
      </c>
      <c r="AK58" s="76">
        <f t="shared" si="10"/>
        <v>-2.0743255565999437E-2</v>
      </c>
      <c r="AL58" s="41">
        <v>4.5279221868187152E-3</v>
      </c>
      <c r="AM58" s="41">
        <v>-0.12603305785123955</v>
      </c>
      <c r="AN58" s="41">
        <v>-0.16507936507936508</v>
      </c>
      <c r="AO58" s="41">
        <v>-5.3556485355648532E-2</v>
      </c>
      <c r="AP58" s="41">
        <v>7.1111111111111111E-2</v>
      </c>
      <c r="AQ58" s="41">
        <v>-5.1612903225806452E-2</v>
      </c>
      <c r="AR58" s="41">
        <v>-1.1627906976744297E-2</v>
      </c>
      <c r="AS58" s="41">
        <v>-3.8167938931297711E-2</v>
      </c>
      <c r="AT58" s="41">
        <v>-3.3898305084745881E-2</v>
      </c>
      <c r="AU58" s="41">
        <v>2.5362318840579712E-2</v>
      </c>
      <c r="AV58" s="41">
        <v>4.8143053645116916E-2</v>
      </c>
      <c r="AW58" s="41">
        <v>-5.1792828685258856E-2</v>
      </c>
      <c r="AX58" s="41">
        <v>-5.2784856206771022E-2</v>
      </c>
      <c r="AY58" s="41">
        <v>-3.0021141649048625E-2</v>
      </c>
      <c r="AZ58" s="41">
        <v>-0.10736407432897453</v>
      </c>
      <c r="BA58" s="41">
        <v>-6.2893081761006293E-3</v>
      </c>
      <c r="BB58" s="41">
        <v>-4.0339702760085049E-2</v>
      </c>
      <c r="BC58" s="41">
        <v>-1.9845360824742152E-2</v>
      </c>
      <c r="BD58" s="41">
        <v>-0.14457831325301204</v>
      </c>
      <c r="BE58" s="41">
        <v>-3.4161490683229816E-2</v>
      </c>
      <c r="BF58" s="41">
        <v>-0.13307984790874536</v>
      </c>
      <c r="BG58" s="41">
        <v>-5.2013970616149638E-2</v>
      </c>
      <c r="BH58" s="41">
        <v>-6.488294314381271E-2</v>
      </c>
      <c r="BI58" s="41">
        <v>-0.13679245283018868</v>
      </c>
      <c r="BJ58" s="41">
        <v>-6.3953488372093026E-2</v>
      </c>
      <c r="BK58" s="41">
        <v>-0.10878661087866109</v>
      </c>
      <c r="BL58" s="41">
        <v>-1.6603415559772294E-2</v>
      </c>
      <c r="BM58" s="41">
        <v>3.2670454545454544E-2</v>
      </c>
      <c r="BN58" s="41">
        <v>-0.10303030303030303</v>
      </c>
      <c r="BO58" s="41">
        <v>-6.7127344521224305E-2</v>
      </c>
    </row>
    <row r="59" spans="34:67" ht="15.75" thickBot="1" x14ac:dyDescent="0.3">
      <c r="AH59" s="8"/>
      <c r="AI59" s="77">
        <v>43434</v>
      </c>
      <c r="AJ59" s="75">
        <v>6728.13</v>
      </c>
      <c r="AK59" s="76">
        <f t="shared" si="10"/>
        <v>-3.6117669306499442E-2</v>
      </c>
      <c r="AL59" s="41">
        <v>2.1202003338898164E-2</v>
      </c>
      <c r="AM59" s="41">
        <v>-4.9645390070922245E-2</v>
      </c>
      <c r="AN59" s="41">
        <v>-6.6539923954372623E-2</v>
      </c>
      <c r="AO59" s="41">
        <v>-0.18950781019746538</v>
      </c>
      <c r="AP59" s="41">
        <v>8.7136929460580909E-2</v>
      </c>
      <c r="AQ59" s="41">
        <v>-6.1224489795918366E-2</v>
      </c>
      <c r="AR59" s="41">
        <v>-1.9607843137254794E-2</v>
      </c>
      <c r="AS59" s="41">
        <v>-2.7777777777777665E-2</v>
      </c>
      <c r="AT59" s="41">
        <v>-3.5087719298245369E-2</v>
      </c>
      <c r="AU59" s="41">
        <v>-1.0600706713780919E-2</v>
      </c>
      <c r="AV59" s="41">
        <v>5.2493438320209973E-3</v>
      </c>
      <c r="AW59" s="41">
        <v>-7.9831932773109238E-2</v>
      </c>
      <c r="AX59" s="41">
        <v>-5.8224442736356651E-2</v>
      </c>
      <c r="AY59" s="41">
        <v>-0.17175239755884916</v>
      </c>
      <c r="AZ59" s="41">
        <v>-1.9275250578257519E-2</v>
      </c>
      <c r="BA59" s="41">
        <v>4.4303797468354431E-2</v>
      </c>
      <c r="BB59" s="41">
        <v>-3.0973451327433506E-2</v>
      </c>
      <c r="BC59" s="41">
        <v>-6.4159873783854737E-2</v>
      </c>
      <c r="BD59" s="41">
        <v>1.0563380281690141E-2</v>
      </c>
      <c r="BE59" s="41">
        <v>-1.9292604501607719E-2</v>
      </c>
      <c r="BF59" s="41">
        <v>-5.7017543859649009E-2</v>
      </c>
      <c r="BG59" s="41">
        <v>-5.0919270030315322E-2</v>
      </c>
      <c r="BH59" s="41">
        <v>-5.7224606580829757E-3</v>
      </c>
      <c r="BI59" s="41">
        <v>0.10928961748633879</v>
      </c>
      <c r="BJ59" s="41">
        <v>-0.16770186335403728</v>
      </c>
      <c r="BK59" s="41">
        <v>-7.5117370892018781E-2</v>
      </c>
      <c r="BL59" s="41">
        <v>2.3396044380125422E-2</v>
      </c>
      <c r="BM59" s="41">
        <v>4.5392022008253097E-2</v>
      </c>
      <c r="BN59" s="41">
        <v>0.14189189189189189</v>
      </c>
      <c r="BO59" s="41">
        <v>4.4973544973545096E-2</v>
      </c>
    </row>
    <row r="60" spans="34:67" ht="15.75" thickBot="1" x14ac:dyDescent="0.3">
      <c r="AH60" s="8"/>
      <c r="AI60" s="77">
        <v>43465</v>
      </c>
      <c r="AJ60" s="75">
        <v>6968.85</v>
      </c>
      <c r="AK60" s="76">
        <f t="shared" si="10"/>
        <v>3.5778143406860488E-2</v>
      </c>
      <c r="AL60" s="41">
        <v>-3.9888834395945726E-2</v>
      </c>
      <c r="AM60" s="41">
        <v>-7.7114427860696388E-2</v>
      </c>
      <c r="AN60" s="41">
        <v>-6.5173116089613028E-2</v>
      </c>
      <c r="AO60" s="41">
        <v>-9.0909090909090912E-2</v>
      </c>
      <c r="AP60" s="41">
        <v>-9.1603053435114504E-2</v>
      </c>
      <c r="AQ60" s="41">
        <v>-2.1739130434782608E-2</v>
      </c>
      <c r="AR60" s="41">
        <v>-0.17200000000000013</v>
      </c>
      <c r="AS60" s="41">
        <v>-5.7142857142857252E-2</v>
      </c>
      <c r="AT60" s="41">
        <v>-5.4545454545454668E-2</v>
      </c>
      <c r="AU60" s="41">
        <v>-0.15714285714285714</v>
      </c>
      <c r="AV60" s="41">
        <v>-8.3550913838120106E-2</v>
      </c>
      <c r="AW60" s="41">
        <v>-4.566210045661971E-3</v>
      </c>
      <c r="AX60" s="41">
        <v>-0.18567639257294438</v>
      </c>
      <c r="AY60" s="41">
        <v>1.5789473684210527E-2</v>
      </c>
      <c r="AZ60" s="41">
        <v>-8.9622641509433956E-2</v>
      </c>
      <c r="BA60" s="41">
        <v>2.1212121212121213E-2</v>
      </c>
      <c r="BB60" s="41">
        <v>-1.3698630136986301E-2</v>
      </c>
      <c r="BC60" s="41">
        <v>4.8047204270862343E-2</v>
      </c>
      <c r="BD60" s="41">
        <v>-2.0905923344947737E-2</v>
      </c>
      <c r="BE60" s="41">
        <v>-0.13114754098360656</v>
      </c>
      <c r="BF60" s="41">
        <v>-3.4883720930232426E-2</v>
      </c>
      <c r="BG60" s="41">
        <v>-2.8388904360448029E-2</v>
      </c>
      <c r="BH60" s="41">
        <v>-1.870503597122302E-2</v>
      </c>
      <c r="BI60" s="41">
        <v>0</v>
      </c>
      <c r="BJ60" s="41">
        <v>1.4925373134328358E-2</v>
      </c>
      <c r="BK60" s="41">
        <v>-3.553299492385787E-2</v>
      </c>
      <c r="BL60" s="41">
        <v>-3.158142823473957E-2</v>
      </c>
      <c r="BM60" s="41">
        <v>-3.1578947368421054E-2</v>
      </c>
      <c r="BN60" s="41">
        <v>-9.4674556213017749E-2</v>
      </c>
      <c r="BO60" s="41">
        <v>-4.05063291139229E-3</v>
      </c>
    </row>
    <row r="61" spans="34:67" ht="15.75" thickBot="1" x14ac:dyDescent="0.3">
      <c r="AH61" s="8"/>
      <c r="AI61" s="77">
        <v>43496</v>
      </c>
      <c r="AJ61" s="75">
        <v>7074.73</v>
      </c>
      <c r="AK61" s="76">
        <f t="shared" si="10"/>
        <v>1.5193324580095596E-2</v>
      </c>
      <c r="AL61" s="41">
        <v>-5.8062319087348886E-2</v>
      </c>
      <c r="AM61" s="41">
        <v>0.10242587601078167</v>
      </c>
      <c r="AN61" s="41">
        <v>0.11546840958605664</v>
      </c>
      <c r="AO61" s="41">
        <v>7.4800000000000005E-2</v>
      </c>
      <c r="AP61" s="41">
        <v>-2.5210084033613564E-2</v>
      </c>
      <c r="AQ61" s="41">
        <v>7.4074074074074077E-3</v>
      </c>
      <c r="AR61" s="41">
        <v>7.7294685990338313E-2</v>
      </c>
      <c r="AS61" s="41">
        <v>0.12121212121212122</v>
      </c>
      <c r="AT61" s="41">
        <v>0.11538461538461525</v>
      </c>
      <c r="AU61" s="41">
        <v>0.16949152542372881</v>
      </c>
      <c r="AV61" s="41">
        <v>7.9772079772079771E-2</v>
      </c>
      <c r="AW61" s="41">
        <v>0.11009174311926591</v>
      </c>
      <c r="AX61" s="41">
        <v>0.21448258581809085</v>
      </c>
      <c r="AY61" s="41">
        <v>0.23056994818652848</v>
      </c>
      <c r="AZ61" s="41">
        <v>5.9585492227979271E-2</v>
      </c>
      <c r="BA61" s="41">
        <v>0</v>
      </c>
      <c r="BB61" s="41">
        <v>9.2592592592592587E-2</v>
      </c>
      <c r="BC61" s="41">
        <v>0.12252010723860604</v>
      </c>
      <c r="BD61" s="41">
        <v>6.4056939501779361E-2</v>
      </c>
      <c r="BE61" s="41">
        <v>7.5471698113207544E-2</v>
      </c>
      <c r="BF61" s="41">
        <v>6.9879518072289148E-2</v>
      </c>
      <c r="BG61" s="41">
        <v>2.5852709475128851E-2</v>
      </c>
      <c r="BH61" s="41">
        <v>5.865102639296188E-2</v>
      </c>
      <c r="BI61" s="41">
        <v>8.2101806239737278E-3</v>
      </c>
      <c r="BJ61" s="41">
        <v>0.21323529411764705</v>
      </c>
      <c r="BK61" s="41">
        <v>0.1736842105263158</v>
      </c>
      <c r="BL61" s="41">
        <v>-3.0177658797761013E-2</v>
      </c>
      <c r="BM61" s="41">
        <v>0.12907608695652173</v>
      </c>
      <c r="BN61" s="41">
        <v>-9.1503267973856203E-2</v>
      </c>
      <c r="BO61" s="41">
        <v>6.736146415861706E-2</v>
      </c>
    </row>
    <row r="62" spans="34:67" ht="15.75" thickBot="1" x14ac:dyDescent="0.3">
      <c r="AH62" s="8"/>
      <c r="AI62" s="77">
        <v>43524</v>
      </c>
      <c r="AJ62" s="75">
        <v>7279.19</v>
      </c>
      <c r="AK62" s="76">
        <f t="shared" si="10"/>
        <v>2.8900042828489576E-2</v>
      </c>
      <c r="AL62" s="41">
        <v>0.10972523499638467</v>
      </c>
      <c r="AM62" s="41">
        <v>2.2004889975550123E-2</v>
      </c>
      <c r="AN62" s="41">
        <v>-8.984375E-2</v>
      </c>
      <c r="AO62" s="41">
        <v>2.6795682917752139E-2</v>
      </c>
      <c r="AP62" s="41">
        <v>-7.32758620689654E-2</v>
      </c>
      <c r="AQ62" s="41">
        <v>-8.8235294117647065E-2</v>
      </c>
      <c r="AR62" s="41">
        <v>8.520179372197309E-2</v>
      </c>
      <c r="AS62" s="41">
        <v>8.4942084942084939E-2</v>
      </c>
      <c r="AT62" s="41">
        <v>0.1034482758620691</v>
      </c>
      <c r="AU62" s="41">
        <v>-5.434782608695652E-2</v>
      </c>
      <c r="AV62" s="41">
        <v>2.7704485488126648E-2</v>
      </c>
      <c r="AW62" s="41">
        <v>0.10330578512396695</v>
      </c>
      <c r="AX62" s="41">
        <v>4.9721477202393234E-2</v>
      </c>
      <c r="AY62" s="41">
        <v>2.4421052631578948E-2</v>
      </c>
      <c r="AZ62" s="41">
        <v>7.0089649551752245E-2</v>
      </c>
      <c r="BA62" s="41">
        <v>4.1543026706231452E-2</v>
      </c>
      <c r="BB62" s="41">
        <v>2.1186440677966101E-2</v>
      </c>
      <c r="BC62" s="41">
        <v>3.5586338667303562E-2</v>
      </c>
      <c r="BD62" s="41">
        <v>8.0267558528428096E-2</v>
      </c>
      <c r="BE62" s="41">
        <v>-0.19649122807017544</v>
      </c>
      <c r="BF62" s="41">
        <v>4.7297297297297293E-2</v>
      </c>
      <c r="BG62" s="41">
        <v>-5.8886033722942918E-3</v>
      </c>
      <c r="BH62" s="41">
        <v>-9.0027700831024939E-3</v>
      </c>
      <c r="BI62" s="41">
        <v>-1.9543973941368076E-2</v>
      </c>
      <c r="BJ62" s="41">
        <v>9.696969696969697E-2</v>
      </c>
      <c r="BK62" s="41">
        <v>1.345291479820615E-2</v>
      </c>
      <c r="BL62" s="41">
        <v>5.7716436637390211E-3</v>
      </c>
      <c r="BM62" s="41">
        <v>1.0830324909747292E-2</v>
      </c>
      <c r="BN62" s="41">
        <v>-3.5971223021582732E-2</v>
      </c>
      <c r="BO62" s="41">
        <v>-7.1445582281495596E-3</v>
      </c>
    </row>
    <row r="63" spans="34:67" ht="15.75" thickBot="1" x14ac:dyDescent="0.3">
      <c r="AH63" s="8"/>
      <c r="AI63" s="77">
        <v>43553</v>
      </c>
      <c r="AJ63" s="75">
        <v>7418.22</v>
      </c>
      <c r="AK63" s="76">
        <f t="shared" si="10"/>
        <v>1.9099652571233978E-2</v>
      </c>
      <c r="AL63" s="41">
        <v>-6.5157191725036647E-4</v>
      </c>
      <c r="AM63" s="41">
        <v>-2.6315789473684209E-2</v>
      </c>
      <c r="AN63" s="41">
        <v>3.4334763948497854E-2</v>
      </c>
      <c r="AO63" s="41">
        <v>0.15766582094961942</v>
      </c>
      <c r="AP63" s="41">
        <v>3.7209302325581395E-2</v>
      </c>
      <c r="AQ63" s="41">
        <v>-8.0645161290322689E-2</v>
      </c>
      <c r="AR63" s="41">
        <v>-2.8925619834710745E-2</v>
      </c>
      <c r="AS63" s="41">
        <v>-2.1352313167259787E-2</v>
      </c>
      <c r="AT63" s="41">
        <v>-3.125E-2</v>
      </c>
      <c r="AU63" s="41">
        <v>2.2988505747126436E-2</v>
      </c>
      <c r="AV63" s="41">
        <v>3.8510911424903724E-3</v>
      </c>
      <c r="AW63" s="41">
        <v>-7.116104868913857E-2</v>
      </c>
      <c r="AX63" s="41">
        <v>9.6698113207547176E-2</v>
      </c>
      <c r="AY63" s="41">
        <v>-0.10809699958898479</v>
      </c>
      <c r="AZ63" s="41">
        <v>-3.2749428789032753E-2</v>
      </c>
      <c r="BA63" s="41">
        <v>5.6980056980056983E-3</v>
      </c>
      <c r="BB63" s="41">
        <v>5.8091286307053826E-2</v>
      </c>
      <c r="BC63" s="41">
        <v>2.8828413284132843E-2</v>
      </c>
      <c r="BD63" s="41">
        <v>-5.2631578947368418E-2</v>
      </c>
      <c r="BE63" s="41">
        <v>3.0567685589519649E-2</v>
      </c>
      <c r="BF63" s="41">
        <v>-1.2903225806451734E-2</v>
      </c>
      <c r="BG63" s="41">
        <v>2.6725944095252592E-2</v>
      </c>
      <c r="BH63" s="41">
        <v>2.7952480782669461E-3</v>
      </c>
      <c r="BI63" s="41">
        <v>-1.8272425249169437E-2</v>
      </c>
      <c r="BJ63" s="41">
        <v>-3.3149171270718231E-2</v>
      </c>
      <c r="BK63" s="41">
        <v>2.6548672566371685E-2</v>
      </c>
      <c r="BL63" s="41">
        <v>9.6556886227544908E-2</v>
      </c>
      <c r="BM63" s="41">
        <v>-3.0952380952380953E-2</v>
      </c>
      <c r="BN63" s="41">
        <v>4.4776119402985072E-2</v>
      </c>
      <c r="BO63" s="41">
        <v>4.6533940993043893E-2</v>
      </c>
    </row>
    <row r="64" spans="34:67" ht="15.75" thickBot="1" x14ac:dyDescent="0.3">
      <c r="AH64" s="8"/>
      <c r="AI64" s="77">
        <v>43585</v>
      </c>
      <c r="AJ64" s="75">
        <v>7161.71</v>
      </c>
      <c r="AK64" s="76">
        <f t="shared" si="10"/>
        <v>-3.4578375944633644E-2</v>
      </c>
      <c r="AL64" s="41">
        <v>-6.6666666666666666E-2</v>
      </c>
      <c r="AM64" s="41">
        <v>4.1769041769041768E-2</v>
      </c>
      <c r="AN64" s="41">
        <v>2.4896265560166091E-2</v>
      </c>
      <c r="AO64" s="41">
        <v>-6.3869755792110211E-2</v>
      </c>
      <c r="AP64" s="41">
        <v>2.6905829596412557E-2</v>
      </c>
      <c r="AQ64" s="41">
        <v>-7.0175438596491113E-2</v>
      </c>
      <c r="AR64" s="41">
        <v>0.12340425531914893</v>
      </c>
      <c r="AS64" s="41">
        <v>1.090909090909091E-2</v>
      </c>
      <c r="AT64" s="41">
        <v>1.6129032258064516E-2</v>
      </c>
      <c r="AU64" s="41">
        <v>2.247191011235955E-2</v>
      </c>
      <c r="AV64" s="41">
        <v>-1.7902813299232736E-2</v>
      </c>
      <c r="AW64" s="41">
        <v>-2.8225806451612902E-2</v>
      </c>
      <c r="AX64" s="41">
        <v>3.3333333333333333E-2</v>
      </c>
      <c r="AY64" s="41">
        <v>3.0414746543778803E-2</v>
      </c>
      <c r="AZ64" s="41">
        <v>0.12834645669291339</v>
      </c>
      <c r="BA64" s="41">
        <v>0.10481586402266289</v>
      </c>
      <c r="BB64" s="41">
        <v>6.0784313725490313E-2</v>
      </c>
      <c r="BC64" s="41">
        <v>8.9665994171710377E-4</v>
      </c>
      <c r="BD64" s="41">
        <v>1.9607843137254902E-2</v>
      </c>
      <c r="BE64" s="41">
        <v>-5.5084745762711863E-2</v>
      </c>
      <c r="BF64" s="41">
        <v>0.17211328976034859</v>
      </c>
      <c r="BG64" s="41">
        <v>1.5445616829252206E-2</v>
      </c>
      <c r="BH64" s="41">
        <v>6.132404181184669E-2</v>
      </c>
      <c r="BI64" s="41">
        <v>0.18443316412859559</v>
      </c>
      <c r="BJ64" s="41">
        <v>3.4285714285714287E-2</v>
      </c>
      <c r="BK64" s="41">
        <v>7.3275862068965775E-2</v>
      </c>
      <c r="BL64" s="41">
        <v>5.9613196814562001E-2</v>
      </c>
      <c r="BM64" s="41">
        <v>1.8427518427518289E-2</v>
      </c>
      <c r="BN64" s="41">
        <v>1.4285714285714285E-2</v>
      </c>
      <c r="BO64" s="41">
        <v>-0.12170524868209948</v>
      </c>
    </row>
    <row r="65" spans="34:67" ht="15.75" thickBot="1" x14ac:dyDescent="0.3">
      <c r="AH65" s="8"/>
      <c r="AI65" s="77">
        <v>43616</v>
      </c>
      <c r="AJ65" s="75">
        <v>7425.63</v>
      </c>
      <c r="AK65" s="76">
        <f t="shared" si="10"/>
        <v>3.6851534060999405E-2</v>
      </c>
      <c r="AL65" s="41">
        <v>1.868669228082431E-2</v>
      </c>
      <c r="AM65" s="41">
        <v>-5.6603773584905662E-2</v>
      </c>
      <c r="AN65" s="41">
        <v>-8.5020242914979977E-2</v>
      </c>
      <c r="AO65" s="41">
        <v>-7.6923076923076927E-2</v>
      </c>
      <c r="AP65" s="41">
        <v>-0.15283842794759825</v>
      </c>
      <c r="AQ65" s="41">
        <v>-0.11320754716981132</v>
      </c>
      <c r="AR65" s="41">
        <v>-0.18939393939393939</v>
      </c>
      <c r="AS65" s="41">
        <v>-7.5539568345323743E-2</v>
      </c>
      <c r="AT65" s="41">
        <v>-9.5238095238095358E-2</v>
      </c>
      <c r="AU65" s="41">
        <v>-0.17582417582417584</v>
      </c>
      <c r="AV65" s="41">
        <v>-5.078125E-2</v>
      </c>
      <c r="AW65" s="41">
        <v>-0.1078838174273859</v>
      </c>
      <c r="AX65" s="41">
        <v>-6.9372181755116198E-4</v>
      </c>
      <c r="AY65" s="41">
        <v>-0.1203041144901609</v>
      </c>
      <c r="AZ65" s="41">
        <v>-9.0718771807397069E-2</v>
      </c>
      <c r="BA65" s="41">
        <v>-3.8461538461538464E-2</v>
      </c>
      <c r="BB65" s="41">
        <v>7.0240295748613679E-2</v>
      </c>
      <c r="BC65" s="41">
        <v>1.5901455767077268E-2</v>
      </c>
      <c r="BD65" s="41">
        <v>-6.0897435897435896E-2</v>
      </c>
      <c r="BE65" s="41">
        <v>-0.1031390134529148</v>
      </c>
      <c r="BF65" s="41">
        <v>-7.8066914498141265E-2</v>
      </c>
      <c r="BG65" s="41">
        <v>6.1104122077540292E-3</v>
      </c>
      <c r="BH65" s="41">
        <v>-5.4497701904136574E-2</v>
      </c>
      <c r="BI65" s="41">
        <v>-1.8571428571428572E-2</v>
      </c>
      <c r="BJ65" s="41">
        <v>-8.8397790055248615E-2</v>
      </c>
      <c r="BK65" s="41">
        <v>-9.2369477911646805E-2</v>
      </c>
      <c r="BL65" s="41">
        <v>3.8651492377066783E-2</v>
      </c>
      <c r="BM65" s="41">
        <v>-3.8600723763570433E-2</v>
      </c>
      <c r="BN65" s="41">
        <v>-9.154929577464789E-2</v>
      </c>
      <c r="BO65" s="41">
        <v>3.8100208768267224E-2</v>
      </c>
    </row>
    <row r="66" spans="34:67" ht="15.75" thickBot="1" x14ac:dyDescent="0.3">
      <c r="AH66" s="8"/>
      <c r="AI66" s="77">
        <v>43644</v>
      </c>
      <c r="AJ66" s="75">
        <v>7586.78</v>
      </c>
      <c r="AK66" s="76">
        <f t="shared" si="10"/>
        <v>2.170186233356626E-2</v>
      </c>
      <c r="AL66" s="41">
        <v>0.10372021258357621</v>
      </c>
      <c r="AM66" s="41">
        <v>0.03</v>
      </c>
      <c r="AN66" s="41">
        <v>9.5132743362831992E-2</v>
      </c>
      <c r="AO66" s="41">
        <v>-3.9855072463768114E-3</v>
      </c>
      <c r="AP66" s="41">
        <v>1.0309278350515464E-2</v>
      </c>
      <c r="AQ66" s="41">
        <v>-6.3829787234042548E-2</v>
      </c>
      <c r="AR66" s="41">
        <v>4.6728971962616819E-3</v>
      </c>
      <c r="AS66" s="41">
        <v>4.6692607003891051E-2</v>
      </c>
      <c r="AT66" s="41">
        <v>0</v>
      </c>
      <c r="AU66" s="41">
        <v>-6.222222222222222E-2</v>
      </c>
      <c r="AV66" s="41">
        <v>5.3497942386831275E-2</v>
      </c>
      <c r="AW66" s="41">
        <v>2.7906976744186046E-2</v>
      </c>
      <c r="AX66" s="41">
        <v>-4.0958000694203404E-2</v>
      </c>
      <c r="AY66" s="41">
        <v>1.5251652262328302E-2</v>
      </c>
      <c r="AZ66" s="41">
        <v>8.7490406753645431E-2</v>
      </c>
      <c r="BA66" s="41">
        <v>6.133333333333333E-2</v>
      </c>
      <c r="BB66" s="41">
        <v>-7.599309153713299E-2</v>
      </c>
      <c r="BC66" s="41">
        <v>7.5837742504409167E-2</v>
      </c>
      <c r="BD66" s="41">
        <v>-2.0477815699658702E-2</v>
      </c>
      <c r="BE66" s="41">
        <v>-0.02</v>
      </c>
      <c r="BF66" s="41">
        <v>4.4354838709677422E-2</v>
      </c>
      <c r="BG66" s="41">
        <v>4.2923141878176529E-2</v>
      </c>
      <c r="BH66" s="41">
        <v>8.6805555555555552E-2</v>
      </c>
      <c r="BI66" s="41">
        <v>3.9301310043668124E-2</v>
      </c>
      <c r="BJ66" s="41">
        <v>-4.2424242424242427E-2</v>
      </c>
      <c r="BK66" s="41">
        <v>0</v>
      </c>
      <c r="BL66" s="41">
        <v>1.1990903452553235E-2</v>
      </c>
      <c r="BM66" s="41">
        <v>-1.7565872020075281E-2</v>
      </c>
      <c r="BN66" s="41">
        <v>0</v>
      </c>
      <c r="BO66" s="41">
        <v>-2.5138260432366649E-4</v>
      </c>
    </row>
    <row r="67" spans="34:67" ht="15.75" thickBot="1" x14ac:dyDescent="0.3">
      <c r="AH67" s="8"/>
      <c r="AI67" s="77">
        <v>43677</v>
      </c>
      <c r="AJ67" s="75">
        <v>7207.18</v>
      </c>
      <c r="AK67" s="76">
        <f t="shared" si="10"/>
        <v>-5.0034401946543787E-2</v>
      </c>
      <c r="AL67" s="41">
        <v>9.6769182976079532E-2</v>
      </c>
      <c r="AM67" s="41">
        <v>-2.6699029126213591E-2</v>
      </c>
      <c r="AN67" s="41">
        <v>0.10909090909090909</v>
      </c>
      <c r="AO67" s="41">
        <v>7.3845034558021105E-2</v>
      </c>
      <c r="AP67" s="41">
        <v>-1.5306122448979591E-2</v>
      </c>
      <c r="AQ67" s="41">
        <v>-0.13636363636363635</v>
      </c>
      <c r="AR67" s="41">
        <v>3.2558139534883852E-2</v>
      </c>
      <c r="AS67" s="41">
        <v>-2.6022304832713755E-2</v>
      </c>
      <c r="AT67" s="41">
        <v>-7.0175438596491113E-2</v>
      </c>
      <c r="AU67" s="41">
        <v>-1.4218009478672985E-2</v>
      </c>
      <c r="AV67" s="41">
        <v>1.0416666666666666E-2</v>
      </c>
      <c r="AW67" s="41">
        <v>-1.3574660633484035E-2</v>
      </c>
      <c r="AX67" s="41">
        <v>9.7357944263481724E-2</v>
      </c>
      <c r="AY67" s="41">
        <v>6.0090135202804209E-3</v>
      </c>
      <c r="AZ67" s="41">
        <v>-1.058574453069866E-2</v>
      </c>
      <c r="BA67" s="41">
        <v>9.2964824120602876E-2</v>
      </c>
      <c r="BB67" s="41">
        <v>-1.3084112149532711E-2</v>
      </c>
      <c r="BC67" s="41">
        <v>-3.7295081967213116E-2</v>
      </c>
      <c r="BD67" s="41">
        <v>2.4390243902439025E-2</v>
      </c>
      <c r="BE67" s="41">
        <v>5.1020408163265302E-3</v>
      </c>
      <c r="BF67" s="41">
        <v>-2.5096525096525095E-2</v>
      </c>
      <c r="BG67" s="41">
        <v>7.8864291914659268E-3</v>
      </c>
      <c r="BH67" s="41">
        <v>4.9201277955271711E-2</v>
      </c>
      <c r="BI67" s="41">
        <v>-5.182072829131653E-2</v>
      </c>
      <c r="BJ67" s="41">
        <v>2.5316455696202531E-2</v>
      </c>
      <c r="BK67" s="41">
        <v>-1.3274336283185717E-2</v>
      </c>
      <c r="BL67" s="41">
        <v>1.2257405515832482E-2</v>
      </c>
      <c r="BM67" s="41">
        <v>7.6628352490421452E-3</v>
      </c>
      <c r="BN67" s="41">
        <v>0.16279069767441862</v>
      </c>
      <c r="BO67" s="41">
        <v>-2.2881569021875898E-2</v>
      </c>
    </row>
    <row r="68" spans="34:67" ht="15.75" thickBot="1" x14ac:dyDescent="0.3">
      <c r="AH68" s="8"/>
      <c r="AI68" s="77">
        <v>43707</v>
      </c>
      <c r="AJ68" s="75">
        <v>7408.21</v>
      </c>
      <c r="AK68" s="76">
        <f t="shared" si="10"/>
        <v>2.7893017796142144E-2</v>
      </c>
      <c r="AL68" s="41">
        <v>3.6397110890808798E-2</v>
      </c>
      <c r="AM68" s="41">
        <v>-0.12718204488778054</v>
      </c>
      <c r="AN68" s="41">
        <v>-5.4644808743169399E-3</v>
      </c>
      <c r="AO68" s="41">
        <v>-2.4390243902439025E-2</v>
      </c>
      <c r="AP68" s="41">
        <v>-0.13989637305699482</v>
      </c>
      <c r="AQ68" s="41">
        <v>-7.8947368421052627E-2</v>
      </c>
      <c r="AR68" s="41">
        <v>-0.12612612612612623</v>
      </c>
      <c r="AS68" s="41">
        <v>-0.16030534351145026</v>
      </c>
      <c r="AT68" s="41">
        <v>-5.6603773584905662E-2</v>
      </c>
      <c r="AU68" s="41">
        <v>-7.6923076923076927E-2</v>
      </c>
      <c r="AV68" s="41">
        <v>1.6752577319587628E-2</v>
      </c>
      <c r="AW68" s="41">
        <v>-0.14678899082568819</v>
      </c>
      <c r="AX68" s="41">
        <v>-2.1108179419525065E-2</v>
      </c>
      <c r="AY68" s="41">
        <v>-5.3260328521652564E-2</v>
      </c>
      <c r="AZ68" s="41">
        <v>-0.19400855920114124</v>
      </c>
      <c r="BA68" s="41">
        <v>3.4482758620689793E-2</v>
      </c>
      <c r="BB68" s="41">
        <v>1.3257575757575758E-2</v>
      </c>
      <c r="BC68" s="41">
        <v>-0.11685823754789272</v>
      </c>
      <c r="BD68" s="41">
        <v>-0.10544217687074831</v>
      </c>
      <c r="BE68" s="41">
        <v>-5.076142131979695E-3</v>
      </c>
      <c r="BF68" s="41">
        <v>-8.1188118811881302E-2</v>
      </c>
      <c r="BG68" s="41">
        <v>-0.11905469965974448</v>
      </c>
      <c r="BH68" s="41">
        <v>1.7052375152253208E-2</v>
      </c>
      <c r="BI68" s="41">
        <v>-8.1240768094534718E-2</v>
      </c>
      <c r="BJ68" s="41">
        <v>-9.8765432098765427E-2</v>
      </c>
      <c r="BK68" s="41">
        <v>-1.7937219730941704E-2</v>
      </c>
      <c r="BL68" s="41">
        <v>4.8637739656912211E-2</v>
      </c>
      <c r="BM68" s="41">
        <v>3.1685678073510776E-2</v>
      </c>
      <c r="BN68" s="41">
        <v>3.3333333333333333E-2</v>
      </c>
      <c r="BO68" s="41">
        <v>-3.3196088522902727E-2</v>
      </c>
    </row>
    <row r="69" spans="34:67" ht="15.75" thickBot="1" x14ac:dyDescent="0.3">
      <c r="AH69" s="8"/>
      <c r="AI69" s="77">
        <v>43738</v>
      </c>
      <c r="AJ69" s="75">
        <v>7248.38</v>
      </c>
      <c r="AK69" s="76">
        <f t="shared" si="10"/>
        <v>-2.1574712379913628E-2</v>
      </c>
      <c r="AL69" s="41">
        <v>-7.7890133916371828E-3</v>
      </c>
      <c r="AM69" s="41">
        <v>0.12857142857142856</v>
      </c>
      <c r="AN69" s="41">
        <v>4.3956043956043959E-2</v>
      </c>
      <c r="AO69" s="41">
        <v>4.4097222222222225E-2</v>
      </c>
      <c r="AP69" s="41">
        <v>7.8313253012048195E-2</v>
      </c>
      <c r="AQ69" s="41">
        <v>5.7142857142857141E-2</v>
      </c>
      <c r="AR69" s="41">
        <v>6.7010309278350375E-2</v>
      </c>
      <c r="AS69" s="41">
        <v>0.12727272727272712</v>
      </c>
      <c r="AT69" s="41">
        <v>0.08</v>
      </c>
      <c r="AU69" s="41">
        <v>-4.1666666666666664E-2</v>
      </c>
      <c r="AV69" s="41">
        <v>2.7883396704689482E-2</v>
      </c>
      <c r="AW69" s="41">
        <v>0.12365591397849462</v>
      </c>
      <c r="AX69" s="41">
        <v>4.2115902964959567E-2</v>
      </c>
      <c r="AY69" s="41">
        <v>0.14090431125131442</v>
      </c>
      <c r="AZ69" s="41">
        <v>7.7876106194690264E-2</v>
      </c>
      <c r="BA69" s="41">
        <v>0.04</v>
      </c>
      <c r="BB69" s="41">
        <v>2.9906542056074768E-2</v>
      </c>
      <c r="BC69" s="41">
        <v>1.4461315979754157E-2</v>
      </c>
      <c r="BD69" s="41">
        <v>2.6615969581749048E-2</v>
      </c>
      <c r="BE69" s="41">
        <v>0.12244897959183688</v>
      </c>
      <c r="BF69" s="41">
        <v>0.12715517241379323</v>
      </c>
      <c r="BG69" s="41">
        <v>4.3345594198959371E-2</v>
      </c>
      <c r="BH69" s="41">
        <v>-5.9880239520958084E-2</v>
      </c>
      <c r="BI69" s="41">
        <v>9.9678456591639875E-2</v>
      </c>
      <c r="BJ69" s="41">
        <v>0.10273972602739725</v>
      </c>
      <c r="BK69" s="41">
        <v>0.1004566210045662</v>
      </c>
      <c r="BL69" s="41">
        <v>-5.889145496535797E-2</v>
      </c>
      <c r="BM69" s="41">
        <v>1.4742014742014743E-2</v>
      </c>
      <c r="BN69" s="41">
        <v>4.5161290322580643E-2</v>
      </c>
      <c r="BO69" s="41">
        <v>-1.8099547511312219E-2</v>
      </c>
    </row>
    <row r="70" spans="34:67" ht="15.75" thickBot="1" x14ac:dyDescent="0.3">
      <c r="AH70" s="8"/>
      <c r="AI70" s="77">
        <v>43769</v>
      </c>
      <c r="AJ70" s="75">
        <v>7346.53</v>
      </c>
      <c r="AK70" s="76">
        <f t="shared" ref="AK70:AK101" si="11">(AJ70-AJ69)/AJ69</f>
        <v>1.3540956737919319E-2</v>
      </c>
      <c r="AL70" s="41">
        <v>3.3053298443740657E-2</v>
      </c>
      <c r="AM70" s="41">
        <v>3.7974683544303653E-2</v>
      </c>
      <c r="AN70" s="41">
        <v>1.0526315789473684E-2</v>
      </c>
      <c r="AO70" s="41">
        <v>-0.10142999667442634</v>
      </c>
      <c r="AP70" s="41">
        <v>0.14525139664804454</v>
      </c>
      <c r="AQ70" s="41">
        <v>-1.3513513513513514E-2</v>
      </c>
      <c r="AR70" s="41">
        <v>0</v>
      </c>
      <c r="AS70" s="41">
        <v>6.4516129032258063E-2</v>
      </c>
      <c r="AT70" s="41">
        <v>5.5555555555555421E-2</v>
      </c>
      <c r="AU70" s="41">
        <v>-1.6304347826086956E-2</v>
      </c>
      <c r="AV70" s="41">
        <v>2.0961775585696531E-2</v>
      </c>
      <c r="AW70" s="41">
        <v>2.3923444976076555E-2</v>
      </c>
      <c r="AX70" s="41">
        <v>6.4015518913675892E-2</v>
      </c>
      <c r="AY70" s="41">
        <v>4.9308755760368667E-2</v>
      </c>
      <c r="AZ70" s="41">
        <v>7.0607553366174053E-2</v>
      </c>
      <c r="BA70" s="41">
        <v>-2.7777777777777776E-2</v>
      </c>
      <c r="BB70" s="41">
        <v>8.7114337568058073E-2</v>
      </c>
      <c r="BC70" s="41">
        <v>-4.6329294369208837E-2</v>
      </c>
      <c r="BD70" s="41">
        <v>-9.9999999999999895E-2</v>
      </c>
      <c r="BE70" s="41">
        <v>-7.7272727272727521E-2</v>
      </c>
      <c r="BF70" s="41">
        <v>5.7361376673040155E-3</v>
      </c>
      <c r="BG70" s="41">
        <v>-5.6823147774640315E-2</v>
      </c>
      <c r="BH70" s="41">
        <v>2.7388535031847135E-2</v>
      </c>
      <c r="BI70" s="41">
        <v>2.4853801169590642E-2</v>
      </c>
      <c r="BJ70" s="41">
        <v>2.4844720496894408E-2</v>
      </c>
      <c r="BK70" s="41">
        <v>-2.4896265560165973E-2</v>
      </c>
      <c r="BL70" s="41">
        <v>-5.4601226993865028E-2</v>
      </c>
      <c r="BM70" s="41">
        <v>5.3268765133171775E-2</v>
      </c>
      <c r="BN70" s="41">
        <v>-3.0864197530864196E-2</v>
      </c>
      <c r="BO70" s="41">
        <v>-5.4215234480889128E-2</v>
      </c>
    </row>
    <row r="71" spans="34:67" ht="15.75" thickBot="1" x14ac:dyDescent="0.3">
      <c r="AH71" s="8"/>
      <c r="AI71" s="77">
        <v>43798</v>
      </c>
      <c r="AJ71" s="75">
        <v>7542.44</v>
      </c>
      <c r="AK71" s="76">
        <f t="shared" si="11"/>
        <v>2.6667011500667644E-2</v>
      </c>
      <c r="AL71" s="41">
        <v>-5.7325689908013467E-3</v>
      </c>
      <c r="AM71" s="41">
        <v>-2.6829268292682791E-2</v>
      </c>
      <c r="AN71" s="41">
        <v>-5.208333333333333E-3</v>
      </c>
      <c r="AO71" s="41">
        <v>0.13249444855662473</v>
      </c>
      <c r="AP71" s="41">
        <v>-6.3414634146341339E-2</v>
      </c>
      <c r="AQ71" s="41">
        <v>9.5890410958904104E-2</v>
      </c>
      <c r="AR71" s="41">
        <v>1.4492753623188545E-2</v>
      </c>
      <c r="AS71" s="41">
        <v>6.4393939393939392E-2</v>
      </c>
      <c r="AT71" s="41">
        <v>7.0175438596491363E-2</v>
      </c>
      <c r="AU71" s="41">
        <v>7.18232044198895E-2</v>
      </c>
      <c r="AV71" s="41">
        <v>-1.2077294685990203E-2</v>
      </c>
      <c r="AW71" s="41">
        <v>6.0747663551401869E-2</v>
      </c>
      <c r="AX71" s="41">
        <v>2.673959282892752E-2</v>
      </c>
      <c r="AY71" s="41">
        <v>0.12340799297321037</v>
      </c>
      <c r="AZ71" s="41">
        <v>2.0705521472392636E-2</v>
      </c>
      <c r="BA71" s="41">
        <v>-2.197802197802198E-2</v>
      </c>
      <c r="BB71" s="41">
        <v>4.1736227045075125E-2</v>
      </c>
      <c r="BC71" s="41">
        <v>4.6586945690084702E-2</v>
      </c>
      <c r="BD71" s="41">
        <v>4.1152263374484421E-3</v>
      </c>
      <c r="BE71" s="41">
        <v>5.418719211822675E-2</v>
      </c>
      <c r="BF71" s="41">
        <v>6.6539923954372623E-2</v>
      </c>
      <c r="BG71" s="41">
        <v>-1.2639166714930384E-2</v>
      </c>
      <c r="BH71" s="41">
        <v>2.9758214507129573E-2</v>
      </c>
      <c r="BI71" s="41">
        <v>-5.7061340941512127E-3</v>
      </c>
      <c r="BJ71" s="41">
        <v>5.4545454545454543E-2</v>
      </c>
      <c r="BK71" s="41">
        <v>-2.553191489361702E-2</v>
      </c>
      <c r="BL71" s="41">
        <v>-9.7339390006489293E-3</v>
      </c>
      <c r="BM71" s="41">
        <v>-1.9540229885057474E-2</v>
      </c>
      <c r="BN71" s="41">
        <v>-2.5477707006369428E-2</v>
      </c>
      <c r="BO71" s="41">
        <v>0.13298939524218975</v>
      </c>
    </row>
    <row r="72" spans="34:67" ht="15.75" thickBot="1" x14ac:dyDescent="0.3">
      <c r="AH72" s="8"/>
      <c r="AI72" s="77">
        <v>43830</v>
      </c>
      <c r="AJ72" s="75">
        <v>7286.01</v>
      </c>
      <c r="AK72" s="76">
        <f t="shared" si="11"/>
        <v>-3.3998281723155818E-2</v>
      </c>
      <c r="AL72" s="41">
        <v>1.9978546527218973E-2</v>
      </c>
      <c r="AM72" s="41">
        <v>3.7593984962405874E-2</v>
      </c>
      <c r="AN72" s="41">
        <v>-1.3961605584642234E-2</v>
      </c>
      <c r="AO72" s="41">
        <v>5.6209150326797387E-2</v>
      </c>
      <c r="AP72" s="41">
        <v>0</v>
      </c>
      <c r="AQ72" s="41">
        <v>0.1125</v>
      </c>
      <c r="AR72" s="41">
        <v>3.3333333333333333E-2</v>
      </c>
      <c r="AS72" s="41">
        <v>7.8291814946619215E-2</v>
      </c>
      <c r="AT72" s="41">
        <v>3.2786885245901641E-2</v>
      </c>
      <c r="AU72" s="41">
        <v>9.7938144329896906E-2</v>
      </c>
      <c r="AV72" s="41">
        <v>6.1124694376528114E-2</v>
      </c>
      <c r="AW72" s="41">
        <v>6.1674008810572688E-2</v>
      </c>
      <c r="AX72" s="41">
        <v>3.8472920982539349E-2</v>
      </c>
      <c r="AY72" s="41">
        <v>5.3557466770914774E-2</v>
      </c>
      <c r="AZ72" s="41">
        <v>5.2592036063110442E-2</v>
      </c>
      <c r="BA72" s="41">
        <v>1.7977528089887642E-2</v>
      </c>
      <c r="BB72" s="41">
        <v>1.6025641025641024E-2</v>
      </c>
      <c r="BC72" s="41">
        <v>7.1887645798619379E-2</v>
      </c>
      <c r="BD72" s="41">
        <v>-4.0983606557377046E-2</v>
      </c>
      <c r="BE72" s="41">
        <v>7.4766355140186785E-2</v>
      </c>
      <c r="BF72" s="41">
        <v>1.06951871657754E-2</v>
      </c>
      <c r="BG72" s="41">
        <v>3.8353246940760433E-4</v>
      </c>
      <c r="BH72" s="41">
        <v>1.5653220951234198E-2</v>
      </c>
      <c r="BI72" s="41">
        <v>2.1520803443328552E-2</v>
      </c>
      <c r="BJ72" s="41">
        <v>0.10919540229885058</v>
      </c>
      <c r="BK72" s="41">
        <v>0.11353711790393001</v>
      </c>
      <c r="BL72" s="41">
        <v>-4.9584971603320226E-2</v>
      </c>
      <c r="BM72" s="41">
        <v>0.10550996483001188</v>
      </c>
      <c r="BN72" s="41">
        <v>-3.9215686274509803E-2</v>
      </c>
      <c r="BO72" s="41">
        <v>5.3124209461168734E-2</v>
      </c>
    </row>
    <row r="73" spans="34:67" ht="15.75" thickBot="1" x14ac:dyDescent="0.3">
      <c r="AH73" s="8"/>
      <c r="AI73" s="77">
        <v>43861</v>
      </c>
      <c r="AJ73" s="75">
        <v>6580.61</v>
      </c>
      <c r="AK73" s="76">
        <f t="shared" si="11"/>
        <v>-9.6815678265607719E-2</v>
      </c>
      <c r="AL73" s="41">
        <v>-2.4056789798869466E-2</v>
      </c>
      <c r="AM73" s="41">
        <v>-4.830917874396122E-2</v>
      </c>
      <c r="AN73" s="41">
        <v>0.1168141592920354</v>
      </c>
      <c r="AO73" s="41">
        <v>3.8675742574257425E-2</v>
      </c>
      <c r="AP73" s="41">
        <v>-0.16145833333333334</v>
      </c>
      <c r="AQ73" s="41">
        <v>-4.49438202247191E-2</v>
      </c>
      <c r="AR73" s="41">
        <v>-5.9907834101382486E-2</v>
      </c>
      <c r="AS73" s="41">
        <v>9.9009900990099011E-3</v>
      </c>
      <c r="AT73" s="41">
        <v>-9.5238095238095358E-2</v>
      </c>
      <c r="AU73" s="41">
        <v>-0.17370892018779344</v>
      </c>
      <c r="AV73" s="41">
        <v>6.4516129032258063E-2</v>
      </c>
      <c r="AW73" s="41">
        <v>-9.1286307053941904E-2</v>
      </c>
      <c r="AX73" s="41">
        <v>-1.7953833000855072E-2</v>
      </c>
      <c r="AY73" s="41">
        <v>0.13283858998144712</v>
      </c>
      <c r="AZ73" s="41">
        <v>-6.7094932191291937E-2</v>
      </c>
      <c r="BA73" s="41">
        <v>3.0905077262693158E-2</v>
      </c>
      <c r="BB73" s="41">
        <v>3.7854889589905363E-2</v>
      </c>
      <c r="BC73" s="41">
        <v>-9.3049078392182891E-2</v>
      </c>
      <c r="BD73" s="41">
        <v>-1.7094017094017217E-2</v>
      </c>
      <c r="BE73" s="41">
        <v>-0.1217391304347825</v>
      </c>
      <c r="BF73" s="41">
        <v>-3.7037037037037035E-2</v>
      </c>
      <c r="BG73" s="41">
        <v>-9.9423117690305887E-2</v>
      </c>
      <c r="BH73" s="41">
        <v>1.7783046828688635E-3</v>
      </c>
      <c r="BI73" s="41">
        <v>-0.11376404494382023</v>
      </c>
      <c r="BJ73" s="41">
        <v>0.11398963730569948</v>
      </c>
      <c r="BK73" s="41">
        <v>-3.1372549019607621E-2</v>
      </c>
      <c r="BL73" s="41">
        <v>4.2059296713399218E-2</v>
      </c>
      <c r="BM73" s="41">
        <v>7.5291622481442208E-2</v>
      </c>
      <c r="BN73" s="41">
        <v>1.3605442176870748E-2</v>
      </c>
      <c r="BO73" s="41">
        <v>-7.7588277684362245E-2</v>
      </c>
    </row>
    <row r="74" spans="34:67" ht="15.75" thickBot="1" x14ac:dyDescent="0.3">
      <c r="AH74" s="8"/>
      <c r="AI74" s="77">
        <v>43889</v>
      </c>
      <c r="AJ74" s="75">
        <v>5671.96</v>
      </c>
      <c r="AK74" s="76">
        <f t="shared" si="11"/>
        <v>-0.13807990444654822</v>
      </c>
      <c r="AL74" s="41">
        <v>-8.4859913793103342E-2</v>
      </c>
      <c r="AM74" s="41">
        <v>-0.11928934010152284</v>
      </c>
      <c r="AN74" s="41">
        <v>-3.6450079239302692E-2</v>
      </c>
      <c r="AO74" s="41">
        <v>-8.7578194816800708E-2</v>
      </c>
      <c r="AP74" s="41">
        <v>-0.11801242236024845</v>
      </c>
      <c r="AQ74" s="41">
        <v>-0.15294117647058825</v>
      </c>
      <c r="AR74" s="41">
        <v>-7.3529411764705885E-2</v>
      </c>
      <c r="AS74" s="41">
        <v>-0.15032679738562091</v>
      </c>
      <c r="AT74" s="41">
        <v>-0.12280701754385955</v>
      </c>
      <c r="AU74" s="41">
        <v>-0.10227272727272728</v>
      </c>
      <c r="AV74" s="41">
        <v>-2.2727272727272849E-2</v>
      </c>
      <c r="AW74" s="41">
        <v>-0.17808219178082191</v>
      </c>
      <c r="AX74" s="41">
        <v>-0.1175275681950087</v>
      </c>
      <c r="AY74" s="41">
        <v>-7.0094988535866362E-2</v>
      </c>
      <c r="AZ74" s="41">
        <v>-6.2739097169089514E-2</v>
      </c>
      <c r="BA74" s="41">
        <v>3.6402569593147749E-2</v>
      </c>
      <c r="BB74" s="41">
        <v>-5.9270516717325229E-2</v>
      </c>
      <c r="BC74" s="41">
        <v>-0.11655239960822733</v>
      </c>
      <c r="BD74" s="41">
        <v>-7.3913043478260762E-2</v>
      </c>
      <c r="BE74" s="41">
        <v>-2.9702970297029702E-2</v>
      </c>
      <c r="BF74" s="41">
        <v>-0.11172161172161182</v>
      </c>
      <c r="BG74" s="41">
        <v>-0.16402391994631024</v>
      </c>
      <c r="BH74" s="41">
        <v>-9.2899408284023544E-2</v>
      </c>
      <c r="BI74" s="41">
        <v>-0.10776545166402536</v>
      </c>
      <c r="BJ74" s="41">
        <v>-6.0465116279069767E-2</v>
      </c>
      <c r="BK74" s="41">
        <v>-7.6923076923077149E-2</v>
      </c>
      <c r="BL74" s="41">
        <v>-8.0282311424790476E-2</v>
      </c>
      <c r="BM74" s="41">
        <v>-6.9033530571992116E-2</v>
      </c>
      <c r="BN74" s="41">
        <v>-0.10067114093959731</v>
      </c>
      <c r="BO74" s="41">
        <v>-0.12890624999999989</v>
      </c>
    </row>
    <row r="75" spans="34:67" ht="15.75" thickBot="1" x14ac:dyDescent="0.3">
      <c r="AH75" s="8"/>
      <c r="AI75" s="77">
        <v>43921</v>
      </c>
      <c r="AJ75" s="75">
        <v>5901.21</v>
      </c>
      <c r="AK75" s="76">
        <f t="shared" si="11"/>
        <v>4.041812706718665E-2</v>
      </c>
      <c r="AL75" s="41">
        <v>6.2113629673241098E-2</v>
      </c>
      <c r="AM75" s="41">
        <v>-0.23631123919308358</v>
      </c>
      <c r="AN75" s="41">
        <v>-0.14144736842105263</v>
      </c>
      <c r="AO75" s="41">
        <v>-9.9249102187397978E-2</v>
      </c>
      <c r="AP75" s="41">
        <v>-0.16901408450704225</v>
      </c>
      <c r="AQ75" s="41">
        <v>-0.47222222222222221</v>
      </c>
      <c r="AR75" s="41">
        <v>-0.23809523809523808</v>
      </c>
      <c r="AS75" s="41">
        <v>-0.25384615384615383</v>
      </c>
      <c r="AT75" s="41">
        <v>-0.36</v>
      </c>
      <c r="AU75" s="41">
        <v>-0.37341772151898733</v>
      </c>
      <c r="AV75" s="41">
        <v>-3.6544850498338874E-2</v>
      </c>
      <c r="AW75" s="41">
        <v>-0.37222222222222229</v>
      </c>
      <c r="AX75" s="41">
        <v>-0.33048339362051954</v>
      </c>
      <c r="AY75" s="41">
        <v>-0.32511447692849593</v>
      </c>
      <c r="AZ75" s="41">
        <v>-0.18285714285714286</v>
      </c>
      <c r="BA75" s="41">
        <v>-0.19834710743801653</v>
      </c>
      <c r="BB75" s="41">
        <v>-0.21324717285945072</v>
      </c>
      <c r="BC75" s="41">
        <v>3.048780487804878E-2</v>
      </c>
      <c r="BD75" s="41">
        <v>-0.45070422535211269</v>
      </c>
      <c r="BE75" s="41">
        <v>7.1428571428571425E-2</v>
      </c>
      <c r="BF75" s="41">
        <v>-0.12989690721649474</v>
      </c>
      <c r="BG75" s="41">
        <v>-0.1359665939754128</v>
      </c>
      <c r="BH75" s="41">
        <v>-0.20026092628832354</v>
      </c>
      <c r="BI75" s="41">
        <v>-0.20781527531083482</v>
      </c>
      <c r="BJ75" s="41">
        <v>-0.41584158415841582</v>
      </c>
      <c r="BK75" s="41">
        <v>0</v>
      </c>
      <c r="BL75" s="41">
        <v>-2.2541966426858514E-2</v>
      </c>
      <c r="BM75" s="41">
        <v>-4.3432203389830629E-2</v>
      </c>
      <c r="BN75" s="41">
        <v>-0.15671641791044788</v>
      </c>
      <c r="BO75" s="41">
        <v>-0.22182361733931252</v>
      </c>
    </row>
    <row r="76" spans="34:67" ht="15.75" thickBot="1" x14ac:dyDescent="0.3">
      <c r="AH76" s="8"/>
      <c r="AI76" s="77">
        <v>43951</v>
      </c>
      <c r="AJ76" s="75">
        <v>6076.6</v>
      </c>
      <c r="AK76" s="76">
        <f t="shared" si="11"/>
        <v>2.9721023315557375E-2</v>
      </c>
      <c r="AL76" s="41">
        <v>0.15327050997782704</v>
      </c>
      <c r="AM76" s="41">
        <v>-9.8113207547169817E-2</v>
      </c>
      <c r="AN76" s="41">
        <v>-2.681992337164751E-2</v>
      </c>
      <c r="AO76" s="41">
        <v>0.11634650235592606</v>
      </c>
      <c r="AP76" s="41">
        <v>-1.6949152542373003E-2</v>
      </c>
      <c r="AQ76" s="41">
        <v>5.2631578947368418E-2</v>
      </c>
      <c r="AR76" s="41">
        <v>9.0277777777777776E-2</v>
      </c>
      <c r="AS76" s="41">
        <v>5.6701030927834906E-2</v>
      </c>
      <c r="AT76" s="41">
        <v>0</v>
      </c>
      <c r="AU76" s="41">
        <v>-7.0707070707070704E-2</v>
      </c>
      <c r="AV76" s="41">
        <v>-1.3793103448275734E-2</v>
      </c>
      <c r="AW76" s="41">
        <v>-1.7699115044247538E-2</v>
      </c>
      <c r="AX76" s="41">
        <v>0.16060903732809431</v>
      </c>
      <c r="AY76" s="41">
        <v>0.15083507306889352</v>
      </c>
      <c r="AZ76" s="41">
        <v>8.9910089910089905E-2</v>
      </c>
      <c r="BA76" s="41">
        <v>0.22164948453608246</v>
      </c>
      <c r="BB76" s="41">
        <v>2.2587268993839952E-2</v>
      </c>
      <c r="BC76" s="41">
        <v>-8.8757396449704144E-3</v>
      </c>
      <c r="BD76" s="41">
        <v>-3.4188034188034309E-2</v>
      </c>
      <c r="BE76" s="41">
        <v>-5.7142857142857141E-2</v>
      </c>
      <c r="BF76" s="41">
        <v>6.8720379146919433E-2</v>
      </c>
      <c r="BG76" s="41">
        <v>-6.8076077686328659E-2</v>
      </c>
      <c r="BH76" s="41">
        <v>1.1419249592169658E-2</v>
      </c>
      <c r="BI76" s="41">
        <v>-8.744394618834081E-2</v>
      </c>
      <c r="BJ76" s="41">
        <v>0.24576271186440679</v>
      </c>
      <c r="BK76" s="41">
        <v>3.0701754385965042E-2</v>
      </c>
      <c r="BL76" s="41">
        <v>6.3788027477919527E-3</v>
      </c>
      <c r="BM76" s="41">
        <v>-1.107419712070749E-3</v>
      </c>
      <c r="BN76" s="41">
        <v>-8.8495575221236439E-3</v>
      </c>
      <c r="BO76" s="41">
        <v>-1.6519400691509797E-2</v>
      </c>
    </row>
    <row r="77" spans="34:67" ht="15.75" thickBot="1" x14ac:dyDescent="0.3">
      <c r="AH77" s="8"/>
      <c r="AI77" s="77">
        <v>43980</v>
      </c>
      <c r="AJ77" s="75">
        <v>6169.74</v>
      </c>
      <c r="AK77" s="76">
        <f t="shared" si="11"/>
        <v>1.5327650330776982E-2</v>
      </c>
      <c r="AL77" s="41">
        <v>3.1002162941600575E-2</v>
      </c>
      <c r="AM77" s="41">
        <v>2.5104602510460369E-2</v>
      </c>
      <c r="AN77" s="41">
        <v>-2.3622047244094488E-2</v>
      </c>
      <c r="AO77" s="41">
        <v>3.5714285714285712E-2</v>
      </c>
      <c r="AP77" s="41">
        <v>0</v>
      </c>
      <c r="AQ77" s="41">
        <v>-7.4999999999999997E-2</v>
      </c>
      <c r="AR77" s="41">
        <v>0.2356687898089172</v>
      </c>
      <c r="AS77" s="41">
        <v>-3.4146341463414498E-2</v>
      </c>
      <c r="AT77" s="41">
        <v>-6.25E-2</v>
      </c>
      <c r="AU77" s="41">
        <v>6.5217391304347824E-2</v>
      </c>
      <c r="AV77" s="41">
        <v>-8.1585081585081581E-3</v>
      </c>
      <c r="AW77" s="41">
        <v>0</v>
      </c>
      <c r="AX77" s="41">
        <v>2.920016927634363E-2</v>
      </c>
      <c r="AY77" s="41">
        <v>3.9909297052154194E-2</v>
      </c>
      <c r="AZ77" s="41">
        <v>-7.2410632447296161E-2</v>
      </c>
      <c r="BA77" s="41">
        <v>4.852320675105485E-2</v>
      </c>
      <c r="BB77" s="41">
        <v>0.17670682730923681</v>
      </c>
      <c r="BC77" s="41">
        <v>0.17042062415196743</v>
      </c>
      <c r="BD77" s="41">
        <v>-0.17699115044247776</v>
      </c>
      <c r="BE77" s="41">
        <v>-2.0202020202020204E-2</v>
      </c>
      <c r="BF77" s="41">
        <v>0.11308203991130808</v>
      </c>
      <c r="BG77" s="41">
        <v>-5.0594108762453051E-2</v>
      </c>
      <c r="BH77" s="41">
        <v>5.32258064516129E-2</v>
      </c>
      <c r="BI77" s="41">
        <v>-9.5823095823095825E-2</v>
      </c>
      <c r="BJ77" s="41">
        <v>-2.0408163265306121E-2</v>
      </c>
      <c r="BK77" s="41">
        <v>-2.9787234042553311E-2</v>
      </c>
      <c r="BL77" s="41">
        <v>5.6070209653827398E-2</v>
      </c>
      <c r="BM77" s="41">
        <v>1.7738359201773836E-2</v>
      </c>
      <c r="BN77" s="41">
        <v>0.18749999999999986</v>
      </c>
      <c r="BO77" s="41">
        <v>-1.2500000000000001E-2</v>
      </c>
    </row>
    <row r="78" spans="34:67" ht="15.75" thickBot="1" x14ac:dyDescent="0.3">
      <c r="AH78" s="8"/>
      <c r="AI78" s="77">
        <v>44012</v>
      </c>
      <c r="AJ78" s="75">
        <v>5897.76</v>
      </c>
      <c r="AK78" s="76">
        <f t="shared" si="11"/>
        <v>-4.4082894903188723E-2</v>
      </c>
      <c r="AL78" s="41">
        <v>-1.8531468531468531E-2</v>
      </c>
      <c r="AM78" s="41">
        <v>0.10204081632653049</v>
      </c>
      <c r="AN78" s="41">
        <v>-2.620967741935484E-2</v>
      </c>
      <c r="AO78" s="41">
        <v>-2.6959247648902823E-2</v>
      </c>
      <c r="AP78" s="41">
        <v>-1.7241379310344831E-2</v>
      </c>
      <c r="AQ78" s="41">
        <v>5.4054054054054057E-2</v>
      </c>
      <c r="AR78" s="41">
        <v>0.13917525773195877</v>
      </c>
      <c r="AS78" s="41">
        <v>0.11616161616161616</v>
      </c>
      <c r="AT78" s="41">
        <v>3.3333333333333333E-2</v>
      </c>
      <c r="AU78" s="41">
        <v>1.020408163265306E-2</v>
      </c>
      <c r="AV78" s="41">
        <v>6.8155111633372498E-2</v>
      </c>
      <c r="AW78" s="41">
        <v>9.9099099099098961E-2</v>
      </c>
      <c r="AX78" s="41">
        <v>6.1677631578947369E-3</v>
      </c>
      <c r="AY78" s="41">
        <v>-3.0527692978630614E-3</v>
      </c>
      <c r="AZ78" s="41">
        <v>0.16403162055335982</v>
      </c>
      <c r="BA78" s="41">
        <v>2.6156941649899283E-2</v>
      </c>
      <c r="BB78" s="41">
        <v>-6.8259385665529013E-2</v>
      </c>
      <c r="BC78" s="41">
        <v>5.4718293531184792E-2</v>
      </c>
      <c r="BD78" s="41">
        <v>5.3763440860215055E-2</v>
      </c>
      <c r="BE78" s="41">
        <v>7.7319587628865982E-2</v>
      </c>
      <c r="BF78" s="41">
        <v>-1.9920318725098474E-3</v>
      </c>
      <c r="BG78" s="41">
        <v>2.5665540778821633E-2</v>
      </c>
      <c r="BH78" s="41">
        <v>8.1163859111791734E-2</v>
      </c>
      <c r="BI78" s="41">
        <v>0.19565217391304363</v>
      </c>
      <c r="BJ78" s="41">
        <v>-6.9444444444444441E-3</v>
      </c>
      <c r="BK78" s="41">
        <v>0</v>
      </c>
      <c r="BL78" s="41">
        <v>5.3093259464450596E-3</v>
      </c>
      <c r="BM78" s="41">
        <v>-8.7145969498910684E-3</v>
      </c>
      <c r="BN78" s="41">
        <v>-3.007518796992481E-2</v>
      </c>
      <c r="BO78" s="41">
        <v>-0.12104430379746836</v>
      </c>
    </row>
    <row r="79" spans="34:67" ht="15.75" thickBot="1" x14ac:dyDescent="0.3">
      <c r="AH79" s="8"/>
      <c r="AI79" s="77">
        <v>44043</v>
      </c>
      <c r="AJ79" s="75">
        <v>5963.57</v>
      </c>
      <c r="AK79" s="76">
        <f t="shared" si="11"/>
        <v>1.1158473725617775E-2</v>
      </c>
      <c r="AL79" s="41">
        <v>1.2943830898943118E-2</v>
      </c>
      <c r="AM79" s="41">
        <v>-3.3333333333333333E-2</v>
      </c>
      <c r="AN79" s="41">
        <v>1.4492753623188524E-2</v>
      </c>
      <c r="AO79" s="41">
        <v>-0.18685567010309279</v>
      </c>
      <c r="AP79" s="41">
        <v>-0.13157894736842093</v>
      </c>
      <c r="AQ79" s="41">
        <v>0.25641025641025639</v>
      </c>
      <c r="AR79" s="41">
        <v>9.5022624434389136E-2</v>
      </c>
      <c r="AS79" s="41">
        <v>-3.1674208144796379E-2</v>
      </c>
      <c r="AT79" s="41">
        <v>-0.16129032258064516</v>
      </c>
      <c r="AU79" s="41">
        <v>-4.0404040404040407E-2</v>
      </c>
      <c r="AV79" s="41">
        <v>-8.910891089108923E-2</v>
      </c>
      <c r="AW79" s="41">
        <v>-0.12295081967213115</v>
      </c>
      <c r="AX79" s="41">
        <v>0.11360850020433183</v>
      </c>
      <c r="AY79" s="41">
        <v>5.0743657042869643E-2</v>
      </c>
      <c r="AZ79" s="41">
        <v>-9.2529711375212223E-2</v>
      </c>
      <c r="BA79" s="41">
        <v>4.7058823529411882E-2</v>
      </c>
      <c r="BB79" s="41">
        <v>1.282051282051282E-2</v>
      </c>
      <c r="BC79" s="41">
        <v>1.4508683227082875E-2</v>
      </c>
      <c r="BD79" s="41">
        <v>-0.19387755102040816</v>
      </c>
      <c r="BE79" s="41">
        <v>-0.10526315789473684</v>
      </c>
      <c r="BF79" s="41">
        <v>5.9880239520958087E-3</v>
      </c>
      <c r="BG79" s="41">
        <v>-0.12656825440486549</v>
      </c>
      <c r="BH79" s="41">
        <v>-4.0368271954674219E-2</v>
      </c>
      <c r="BI79" s="41">
        <v>-0.12272727272727284</v>
      </c>
      <c r="BJ79" s="41">
        <v>-0.17482517482517482</v>
      </c>
      <c r="BK79" s="41">
        <v>-4.8245614035087599E-2</v>
      </c>
      <c r="BL79" s="41">
        <v>5.0057405281285876E-2</v>
      </c>
      <c r="BM79" s="41">
        <v>-1.098901098901099E-2</v>
      </c>
      <c r="BN79" s="41">
        <v>-0.10077519379844972</v>
      </c>
      <c r="BO79" s="41">
        <v>-1.8901890189018902E-2</v>
      </c>
    </row>
    <row r="80" spans="34:67" ht="15.75" thickBot="1" x14ac:dyDescent="0.3">
      <c r="AH80" s="8"/>
      <c r="AI80" s="77">
        <v>44074</v>
      </c>
      <c r="AJ80" s="75">
        <v>5866.1</v>
      </c>
      <c r="AK80" s="76">
        <f t="shared" si="11"/>
        <v>-1.6344236757512589E-2</v>
      </c>
      <c r="AL80" s="41">
        <v>-2.2274325908558032E-2</v>
      </c>
      <c r="AM80" s="41">
        <v>6.8965517241379309E-2</v>
      </c>
      <c r="AN80" s="41">
        <v>6.1224489795918241E-2</v>
      </c>
      <c r="AO80" s="41">
        <v>3.1695721077654518E-3</v>
      </c>
      <c r="AP80" s="41">
        <v>6.0606060606060608E-2</v>
      </c>
      <c r="AQ80" s="41">
        <v>-6.1224489795918366E-2</v>
      </c>
      <c r="AR80" s="41">
        <v>0.11570247933884298</v>
      </c>
      <c r="AS80" s="41">
        <v>1.4018691588785047E-2</v>
      </c>
      <c r="AT80" s="41">
        <v>7.6923076923077066E-2</v>
      </c>
      <c r="AU80" s="41">
        <v>0.16842105263157911</v>
      </c>
      <c r="AV80" s="41">
        <v>-6.400966183574866E-2</v>
      </c>
      <c r="AW80" s="41">
        <v>5.6074766355140054E-2</v>
      </c>
      <c r="AX80" s="41">
        <v>0.10788990825688073</v>
      </c>
      <c r="AY80" s="41">
        <v>9.0757701915070779E-2</v>
      </c>
      <c r="AZ80" s="41">
        <v>0.10477081384471469</v>
      </c>
      <c r="BA80" s="41">
        <v>-1.8726591760299626E-3</v>
      </c>
      <c r="BB80" s="41">
        <v>0.14647377938517178</v>
      </c>
      <c r="BC80" s="41">
        <v>4.3336944745395447E-3</v>
      </c>
      <c r="BD80" s="41">
        <v>5.0632911392405063E-2</v>
      </c>
      <c r="BE80" s="41">
        <v>-1.6042780748663103E-2</v>
      </c>
      <c r="BF80" s="41">
        <v>-2.1825396825396824E-2</v>
      </c>
      <c r="BG80" s="41">
        <v>-2.4861564301523073E-2</v>
      </c>
      <c r="BH80" s="41">
        <v>3.4686346863468637E-2</v>
      </c>
      <c r="BI80" s="41">
        <v>1.5544041450777202E-2</v>
      </c>
      <c r="BJ80" s="41">
        <v>4.2372881355932202E-2</v>
      </c>
      <c r="BK80" s="41">
        <v>4.608294930875707E-3</v>
      </c>
      <c r="BL80" s="41">
        <v>-2.4710255849551718E-2</v>
      </c>
      <c r="BM80" s="41">
        <v>-7.6666666666666661E-2</v>
      </c>
      <c r="BN80" s="41">
        <v>-4.3103448275861829E-2</v>
      </c>
      <c r="BO80" s="41">
        <v>0.16009174311926605</v>
      </c>
    </row>
    <row r="81" spans="34:67" ht="15.75" thickBot="1" x14ac:dyDescent="0.3">
      <c r="AH81" s="8"/>
      <c r="AI81" s="77">
        <v>44104</v>
      </c>
      <c r="AJ81" s="75">
        <v>5577.27</v>
      </c>
      <c r="AK81" s="76">
        <f t="shared" si="11"/>
        <v>-4.9237142223964803E-2</v>
      </c>
      <c r="AL81" s="41">
        <v>1.4028776978417265E-2</v>
      </c>
      <c r="AM81" s="41">
        <v>1.0752688172043012E-2</v>
      </c>
      <c r="AN81" s="41">
        <v>-7.3076923076923081E-2</v>
      </c>
      <c r="AO81" s="41">
        <v>9.6761453396524491E-2</v>
      </c>
      <c r="AP81" s="41">
        <v>-6.6666666666666666E-2</v>
      </c>
      <c r="AQ81" s="41">
        <v>-0.13043478260869565</v>
      </c>
      <c r="AR81" s="41">
        <v>0.1</v>
      </c>
      <c r="AS81" s="41">
        <v>-0.13364055299539171</v>
      </c>
      <c r="AT81" s="41">
        <v>-7.142857142857155E-2</v>
      </c>
      <c r="AU81" s="41">
        <v>-0.11711711711711723</v>
      </c>
      <c r="AV81" s="41">
        <v>5.5483870967741933E-2</v>
      </c>
      <c r="AW81" s="41">
        <v>-5.3097345132743244E-2</v>
      </c>
      <c r="AX81" s="41">
        <v>-1.457436237164624E-2</v>
      </c>
      <c r="AY81" s="41">
        <v>-5.6106870229007635E-2</v>
      </c>
      <c r="AZ81" s="41">
        <v>-9.2294665537679926E-2</v>
      </c>
      <c r="BA81" s="41">
        <v>5.6285178236397749E-3</v>
      </c>
      <c r="BB81" s="41">
        <v>-1.1041009463722398E-2</v>
      </c>
      <c r="BC81" s="41">
        <v>4.3149946062567418E-3</v>
      </c>
      <c r="BD81" s="41">
        <v>-0.45783132530120479</v>
      </c>
      <c r="BE81" s="41">
        <v>3.8043478260869568E-2</v>
      </c>
      <c r="BF81" s="41">
        <v>-7.099391480730223E-2</v>
      </c>
      <c r="BG81" s="41">
        <v>-0.12298265916695834</v>
      </c>
      <c r="BH81" s="41">
        <v>-1.9258202567760341E-2</v>
      </c>
      <c r="BI81" s="41">
        <v>-9.1836734693877556E-2</v>
      </c>
      <c r="BJ81" s="41">
        <v>-0.12195121951219512</v>
      </c>
      <c r="BK81" s="41">
        <v>-2.752293577981664E-2</v>
      </c>
      <c r="BL81" s="41">
        <v>7.0852017937219736E-2</v>
      </c>
      <c r="BM81" s="41">
        <v>3.0084235860409144E-2</v>
      </c>
      <c r="BN81" s="41">
        <v>-7.2072072072072196E-2</v>
      </c>
      <c r="BO81" s="41">
        <v>-0.1597469355476473</v>
      </c>
    </row>
    <row r="82" spans="34:67" ht="15.75" thickBot="1" x14ac:dyDescent="0.3">
      <c r="AH82" s="8"/>
      <c r="AI82" s="77">
        <v>44134</v>
      </c>
      <c r="AJ82" s="75">
        <v>6266.19</v>
      </c>
      <c r="AK82" s="76">
        <f t="shared" si="11"/>
        <v>0.12352279878865451</v>
      </c>
      <c r="AL82" s="41">
        <v>-8.1707461274683688E-2</v>
      </c>
      <c r="AM82" s="41">
        <v>-9.9290780141843976E-2</v>
      </c>
      <c r="AN82" s="41">
        <v>-0.17634854771784234</v>
      </c>
      <c r="AO82" s="41">
        <v>-0.11847317248829672</v>
      </c>
      <c r="AP82" s="41">
        <v>3.0612244897959183E-2</v>
      </c>
      <c r="AQ82" s="41">
        <v>-7.4999999999999997E-2</v>
      </c>
      <c r="AR82" s="41">
        <v>-3.3670033670033669E-2</v>
      </c>
      <c r="AS82" s="41">
        <v>-1.5957446808510637E-2</v>
      </c>
      <c r="AT82" s="41">
        <v>7.6923076923077066E-2</v>
      </c>
      <c r="AU82" s="41">
        <v>-9.1836734693877556E-2</v>
      </c>
      <c r="AV82" s="41">
        <v>3.3007334963325044E-2</v>
      </c>
      <c r="AW82" s="41">
        <v>0.16822429906542055</v>
      </c>
      <c r="AX82" s="41">
        <v>-1.8487394957983194E-2</v>
      </c>
      <c r="AY82" s="41">
        <v>-5.539830165790538E-2</v>
      </c>
      <c r="AZ82" s="41">
        <v>-0.14925373134328368</v>
      </c>
      <c r="BA82" s="41">
        <v>-1.8656716417910446E-2</v>
      </c>
      <c r="BB82" s="41">
        <v>-1.4354066985645933E-2</v>
      </c>
      <c r="BC82" s="41">
        <v>-6.4017185821697103E-2</v>
      </c>
      <c r="BD82" s="41">
        <v>0.57777777777777772</v>
      </c>
      <c r="BE82" s="41">
        <v>5.7591623036649213E-2</v>
      </c>
      <c r="BF82" s="41">
        <v>-3.0567685589519528E-2</v>
      </c>
      <c r="BG82" s="41">
        <v>2.9357009881141125E-3</v>
      </c>
      <c r="BH82" s="41">
        <v>-3.272727272727273E-2</v>
      </c>
      <c r="BI82" s="41">
        <v>-1.1235955056179775E-2</v>
      </c>
      <c r="BJ82" s="41">
        <v>-1.8518518518518517E-2</v>
      </c>
      <c r="BK82" s="41">
        <v>-3.3018867924528433E-2</v>
      </c>
      <c r="BL82" s="41">
        <v>-7.7889447236180909E-2</v>
      </c>
      <c r="BM82" s="41">
        <v>8.1775700934580767E-3</v>
      </c>
      <c r="BN82" s="41">
        <v>0</v>
      </c>
      <c r="BO82" s="41">
        <v>1.0352941176470589E-2</v>
      </c>
    </row>
    <row r="83" spans="34:67" ht="15.75" thickBot="1" x14ac:dyDescent="0.3">
      <c r="AH83" s="8"/>
      <c r="AI83" s="77">
        <v>44165</v>
      </c>
      <c r="AJ83" s="75">
        <v>6460.52</v>
      </c>
      <c r="AK83" s="76">
        <f t="shared" si="11"/>
        <v>3.1012465309861469E-2</v>
      </c>
      <c r="AL83" s="41">
        <v>5.0218902910121044E-3</v>
      </c>
      <c r="AM83" s="41">
        <v>0.24803149606299213</v>
      </c>
      <c r="AN83" s="41">
        <v>0.26952141057934509</v>
      </c>
      <c r="AO83" s="41">
        <v>7.8431372549019607E-2</v>
      </c>
      <c r="AP83" s="41">
        <v>0.15841584158415842</v>
      </c>
      <c r="AQ83" s="41">
        <v>0.1891891891891892</v>
      </c>
      <c r="AR83" s="41">
        <v>-4.5296167247386762E-2</v>
      </c>
      <c r="AS83" s="41">
        <v>0.36756756756756742</v>
      </c>
      <c r="AT83" s="41">
        <v>0.28571428571428553</v>
      </c>
      <c r="AU83" s="41">
        <v>0.4157303370786517</v>
      </c>
      <c r="AV83" s="41">
        <v>-7.6923076923076802E-2</v>
      </c>
      <c r="AW83" s="41">
        <v>0.24</v>
      </c>
      <c r="AX83" s="41">
        <v>0.12191780821917808</v>
      </c>
      <c r="AY83" s="41">
        <v>0.13698630136986301</v>
      </c>
      <c r="AZ83" s="41">
        <v>0.24013157894736858</v>
      </c>
      <c r="BA83" s="41">
        <v>-5.5133079847908745E-2</v>
      </c>
      <c r="BB83" s="41">
        <v>1.1326860841423949E-2</v>
      </c>
      <c r="BC83" s="41">
        <v>0.10947899931145283</v>
      </c>
      <c r="BD83" s="41">
        <v>0.49295774647887325</v>
      </c>
      <c r="BE83" s="41">
        <v>4.4554455445544552E-2</v>
      </c>
      <c r="BF83" s="41">
        <v>0.23198198198198183</v>
      </c>
      <c r="BG83" s="41">
        <v>0.31463859906781305</v>
      </c>
      <c r="BH83" s="41">
        <v>9.6992481203007519E-2</v>
      </c>
      <c r="BI83" s="41">
        <v>0.28409090909090895</v>
      </c>
      <c r="BJ83" s="41">
        <v>0.45283018867924529</v>
      </c>
      <c r="BK83" s="41">
        <v>0.10731707317073186</v>
      </c>
      <c r="BL83" s="41">
        <v>3.7920072661217073E-2</v>
      </c>
      <c r="BM83" s="41">
        <v>4.2873696407879351E-2</v>
      </c>
      <c r="BN83" s="41">
        <v>0.20388349514563106</v>
      </c>
      <c r="BO83" s="41">
        <v>0.41173730787144852</v>
      </c>
    </row>
    <row r="84" spans="34:67" ht="15.75" thickBot="1" x14ac:dyDescent="0.3">
      <c r="AH84" s="8"/>
      <c r="AI84" s="77">
        <v>44196</v>
      </c>
      <c r="AJ84" s="75">
        <v>6407.46</v>
      </c>
      <c r="AK84" s="76">
        <f t="shared" si="11"/>
        <v>-8.2129611857869635E-3</v>
      </c>
      <c r="AL84" s="41">
        <v>-6.1627162075592684E-2</v>
      </c>
      <c r="AM84" s="41">
        <v>1.2618296529968454E-2</v>
      </c>
      <c r="AN84" s="41">
        <v>-2.9761904761904875E-2</v>
      </c>
      <c r="AO84" s="41">
        <v>2.5757575757575757E-2</v>
      </c>
      <c r="AP84" s="41">
        <v>0.12820512820512819</v>
      </c>
      <c r="AQ84" s="41">
        <v>6.8181818181818177E-2</v>
      </c>
      <c r="AR84" s="41">
        <v>-1.4598540145985401E-2</v>
      </c>
      <c r="AS84" s="41">
        <v>5.1383399209486286E-2</v>
      </c>
      <c r="AT84" s="41">
        <v>0</v>
      </c>
      <c r="AU84" s="41">
        <v>7.9365079365079361E-2</v>
      </c>
      <c r="AV84" s="41">
        <v>1.9230769230769232E-2</v>
      </c>
      <c r="AW84" s="41">
        <v>8.387096774193549E-2</v>
      </c>
      <c r="AX84" s="41">
        <v>8.1501831501831504E-2</v>
      </c>
      <c r="AY84" s="41">
        <v>4.1792168674698794E-2</v>
      </c>
      <c r="AZ84" s="41">
        <v>0.15119363395225463</v>
      </c>
      <c r="BA84" s="41">
        <v>2.6156941649899283E-2</v>
      </c>
      <c r="BB84" s="41">
        <v>4.1599999999999998E-2</v>
      </c>
      <c r="BC84" s="41">
        <v>0.13156805957798925</v>
      </c>
      <c r="BD84" s="41">
        <v>4.7169811320754852E-2</v>
      </c>
      <c r="BE84" s="41">
        <v>7.1090047393364789E-2</v>
      </c>
      <c r="BF84" s="41">
        <v>3.6563071297989032E-2</v>
      </c>
      <c r="BG84" s="41">
        <v>1.4825561098224114E-2</v>
      </c>
      <c r="BH84" s="41">
        <v>3.1528444139821796E-2</v>
      </c>
      <c r="BI84" s="41">
        <v>3.0973451327433756E-2</v>
      </c>
      <c r="BJ84" s="41">
        <v>7.792207792207792E-2</v>
      </c>
      <c r="BK84" s="41">
        <v>1.7621145374449341E-2</v>
      </c>
      <c r="BL84" s="41">
        <v>-3.9159921242616497E-2</v>
      </c>
      <c r="BM84" s="41">
        <v>-5.5555555555556815E-3</v>
      </c>
      <c r="BN84" s="41">
        <v>-2.4193548387096774E-2</v>
      </c>
      <c r="BO84" s="41">
        <v>2.276476410425602E-2</v>
      </c>
    </row>
    <row r="85" spans="34:67" ht="15.75" thickBot="1" x14ac:dyDescent="0.3">
      <c r="AH85" s="8"/>
      <c r="AI85" s="77">
        <v>44225</v>
      </c>
      <c r="AJ85" s="75">
        <v>6483.43</v>
      </c>
      <c r="AK85" s="76">
        <f t="shared" si="11"/>
        <v>1.1856492276190605E-2</v>
      </c>
      <c r="AL85" s="41">
        <v>2.2801747678864136E-2</v>
      </c>
      <c r="AM85" s="41">
        <v>3.1152647975077882E-2</v>
      </c>
      <c r="AN85" s="41">
        <v>-5.5214723926380258E-2</v>
      </c>
      <c r="AO85" s="41">
        <v>-1.8833087149187591E-2</v>
      </c>
      <c r="AP85" s="41">
        <v>-4.5454545454545456E-2</v>
      </c>
      <c r="AQ85" s="41">
        <v>0.10638297872340426</v>
      </c>
      <c r="AR85" s="41">
        <v>2.9629629629629631E-2</v>
      </c>
      <c r="AS85" s="41">
        <v>-8.2706766917293228E-2</v>
      </c>
      <c r="AT85" s="41">
        <v>-8.3333333333333329E-2</v>
      </c>
      <c r="AU85" s="41">
        <v>4.4117647058823532E-2</v>
      </c>
      <c r="AV85" s="41">
        <v>-1.7610062893081761E-2</v>
      </c>
      <c r="AW85" s="41">
        <v>-0.11904761904761904</v>
      </c>
      <c r="AX85" s="41">
        <v>9.0883432119672591E-2</v>
      </c>
      <c r="AY85" s="41">
        <v>-7.8062883989880733E-2</v>
      </c>
      <c r="AZ85" s="41">
        <v>-0.12903225806451613</v>
      </c>
      <c r="BA85" s="41">
        <v>-2.3529411764705663E-2</v>
      </c>
      <c r="BB85" s="41">
        <v>-7.9877112135176648E-2</v>
      </c>
      <c r="BC85" s="41">
        <v>2.1755027422303473E-2</v>
      </c>
      <c r="BD85" s="41">
        <v>-0.17117117117117128</v>
      </c>
      <c r="BE85" s="41">
        <v>7.9646017699115182E-2</v>
      </c>
      <c r="BF85" s="41">
        <v>2.4691358024691357E-2</v>
      </c>
      <c r="BG85" s="41">
        <v>3.5991132176439233E-2</v>
      </c>
      <c r="BH85" s="41">
        <v>-5.7142857142857141E-2</v>
      </c>
      <c r="BI85" s="41">
        <v>-4.7210300429184428E-2</v>
      </c>
      <c r="BJ85" s="41">
        <v>-0.12048192771084337</v>
      </c>
      <c r="BK85" s="41">
        <v>3.4632034632034632E-2</v>
      </c>
      <c r="BL85" s="41">
        <v>-3.4608378870673952E-2</v>
      </c>
      <c r="BM85" s="41">
        <v>3.0167597765363388E-2</v>
      </c>
      <c r="BN85" s="41">
        <v>3.3057851239669422E-2</v>
      </c>
      <c r="BO85" s="41">
        <v>-0.10096774193548387</v>
      </c>
    </row>
    <row r="86" spans="34:67" ht="15.75" thickBot="1" x14ac:dyDescent="0.3">
      <c r="AH86" s="8"/>
      <c r="AI86" s="77">
        <v>44253</v>
      </c>
      <c r="AJ86" s="75">
        <v>6713.63</v>
      </c>
      <c r="AK86" s="76">
        <f t="shared" si="11"/>
        <v>3.5505897341376373E-2</v>
      </c>
      <c r="AL86" s="41">
        <v>-7.2887464957949538E-2</v>
      </c>
      <c r="AM86" s="41">
        <v>8.1570996978851965E-2</v>
      </c>
      <c r="AN86" s="41">
        <v>4.7619047619047616E-2</v>
      </c>
      <c r="AO86" s="41">
        <v>-6.4734663153933003E-2</v>
      </c>
      <c r="AP86" s="41">
        <v>-1.5873015873015872E-2</v>
      </c>
      <c r="AQ86" s="41">
        <v>1.9230769230769232E-2</v>
      </c>
      <c r="AR86" s="41">
        <v>-4.6762589928057555E-2</v>
      </c>
      <c r="AS86" s="41">
        <v>6.1475409836065573E-2</v>
      </c>
      <c r="AT86" s="41">
        <v>0.18181818181818182</v>
      </c>
      <c r="AU86" s="41">
        <v>0</v>
      </c>
      <c r="AV86" s="41">
        <v>-5.1216389244558257E-2</v>
      </c>
      <c r="AW86" s="41">
        <v>0.25</v>
      </c>
      <c r="AX86" s="41">
        <v>-2.1992238033635304E-2</v>
      </c>
      <c r="AY86" s="41">
        <v>1.528812230497844E-2</v>
      </c>
      <c r="AZ86" s="41">
        <v>0.20105820105820105</v>
      </c>
      <c r="BA86" s="41">
        <v>-6.2248995983935851E-2</v>
      </c>
      <c r="BB86" s="41">
        <v>-5.6761268781302172E-2</v>
      </c>
      <c r="BC86" s="41">
        <v>0.10699588477366255</v>
      </c>
      <c r="BD86" s="41">
        <v>0.17391304347826086</v>
      </c>
      <c r="BE86" s="41">
        <v>-7.3770491803278798E-2</v>
      </c>
      <c r="BF86" s="41">
        <v>2.5817555938037865E-2</v>
      </c>
      <c r="BG86" s="41">
        <v>8.2963148806800446E-2</v>
      </c>
      <c r="BH86" s="41">
        <v>3.1712473572938688E-2</v>
      </c>
      <c r="BI86" s="41">
        <v>4.0540540540540404E-2</v>
      </c>
      <c r="BJ86" s="41">
        <v>8.2191780821917804E-2</v>
      </c>
      <c r="BK86" s="41">
        <v>-5.8577405857740586E-2</v>
      </c>
      <c r="BL86" s="41">
        <v>-0.11957547169811321</v>
      </c>
      <c r="BM86" s="41">
        <v>-6.8329718004338513E-2</v>
      </c>
      <c r="BN86" s="41">
        <v>-2.4E-2</v>
      </c>
      <c r="BO86" s="41">
        <v>0.21815572299964137</v>
      </c>
    </row>
    <row r="87" spans="34:67" ht="15.75" thickBot="1" x14ac:dyDescent="0.3">
      <c r="AH87" s="8"/>
      <c r="AI87" s="77">
        <v>44286</v>
      </c>
      <c r="AJ87" s="75">
        <v>6969.81</v>
      </c>
      <c r="AK87" s="76">
        <f t="shared" si="11"/>
        <v>3.8158194598153353E-2</v>
      </c>
      <c r="AL87" s="41">
        <v>4.3484521238300933E-2</v>
      </c>
      <c r="AM87" s="41">
        <v>0.12569832402234637</v>
      </c>
      <c r="AN87" s="41">
        <v>4.3388429752066117E-2</v>
      </c>
      <c r="AO87" s="41">
        <v>0.11629778672032193</v>
      </c>
      <c r="AP87" s="41">
        <v>0.25</v>
      </c>
      <c r="AQ87" s="41">
        <v>1.8867924528301886E-2</v>
      </c>
      <c r="AR87" s="41">
        <v>0.2</v>
      </c>
      <c r="AS87" s="41">
        <v>7.7220077220077218E-2</v>
      </c>
      <c r="AT87" s="41">
        <v>0.10256410256410256</v>
      </c>
      <c r="AU87" s="41">
        <v>6.3380281690140844E-2</v>
      </c>
      <c r="AV87" s="41">
        <v>7.1524966261808362E-2</v>
      </c>
      <c r="AW87" s="41">
        <v>6.4864864864864868E-2</v>
      </c>
      <c r="AX87" s="41">
        <v>4.0476190476190603E-2</v>
      </c>
      <c r="AY87" s="41">
        <v>0.13513513513513514</v>
      </c>
      <c r="AZ87" s="41">
        <v>9.3979441997063137E-2</v>
      </c>
      <c r="BA87" s="41">
        <v>3.6402569593147749E-2</v>
      </c>
      <c r="BB87" s="41">
        <v>3.0088495575221239E-2</v>
      </c>
      <c r="BC87" s="41">
        <v>-0.10295781477291094</v>
      </c>
      <c r="BD87" s="41">
        <v>-2.7777777777777776E-2</v>
      </c>
      <c r="BE87" s="41">
        <v>7.5221238938053353E-2</v>
      </c>
      <c r="BF87" s="41">
        <v>-1.6778523489932886E-3</v>
      </c>
      <c r="BG87" s="41">
        <v>-2.4870367468196593E-2</v>
      </c>
      <c r="BH87" s="41">
        <v>5.0546448087431695E-2</v>
      </c>
      <c r="BI87" s="41">
        <v>8.0086580086580081E-2</v>
      </c>
      <c r="BJ87" s="41">
        <v>0.13924050632911392</v>
      </c>
      <c r="BK87" s="41">
        <v>1.7777777777777778E-2</v>
      </c>
      <c r="BL87" s="41">
        <v>8.6525582641307261E-2</v>
      </c>
      <c r="BM87" s="41">
        <v>7.7997671711292196E-2</v>
      </c>
      <c r="BN87" s="41">
        <v>8.1967213114754092E-2</v>
      </c>
      <c r="BO87" s="41">
        <v>9.131075110456419E-3</v>
      </c>
    </row>
    <row r="88" spans="34:67" ht="15.75" thickBot="1" x14ac:dyDescent="0.3">
      <c r="AH88" s="8"/>
      <c r="AI88" s="77">
        <v>44316</v>
      </c>
      <c r="AJ88" s="75">
        <v>7022.61</v>
      </c>
      <c r="AK88" s="76">
        <f t="shared" si="11"/>
        <v>7.5755293185896418E-3</v>
      </c>
      <c r="AL88" s="41">
        <v>6.4578446253622315E-2</v>
      </c>
      <c r="AM88" s="41">
        <v>-1.9851116625310174E-2</v>
      </c>
      <c r="AN88" s="41">
        <v>1.9801980198018675E-3</v>
      </c>
      <c r="AO88" s="41">
        <v>-3.3165104542177359E-2</v>
      </c>
      <c r="AP88" s="41">
        <v>6.4516129032258063E-2</v>
      </c>
      <c r="AQ88" s="41">
        <v>5.5555555555555421E-2</v>
      </c>
      <c r="AR88" s="41">
        <v>0.12264150943396226</v>
      </c>
      <c r="AS88" s="41">
        <v>-2.5089605734767026E-2</v>
      </c>
      <c r="AT88" s="41">
        <v>4.6511627906976744E-2</v>
      </c>
      <c r="AU88" s="41">
        <v>4.6357615894039736E-2</v>
      </c>
      <c r="AV88" s="41">
        <v>5.4156171284634617E-2</v>
      </c>
      <c r="AW88" s="41">
        <v>5.076142131979695E-3</v>
      </c>
      <c r="AX88" s="41">
        <v>-8.1362827358250692E-3</v>
      </c>
      <c r="AY88" s="41">
        <v>6.5306122448979598E-2</v>
      </c>
      <c r="AZ88" s="41">
        <v>-4.0268456375838931E-3</v>
      </c>
      <c r="BA88" s="41">
        <v>3.3057851239669422E-2</v>
      </c>
      <c r="BB88" s="41">
        <v>5.4982817869415807E-2</v>
      </c>
      <c r="BC88" s="41">
        <v>9.4774774774774778E-2</v>
      </c>
      <c r="BD88" s="41">
        <v>0</v>
      </c>
      <c r="BE88" s="41">
        <v>-2.0576131687242913E-2</v>
      </c>
      <c r="BF88" s="41">
        <v>3.0252100840336135E-2</v>
      </c>
      <c r="BG88" s="41">
        <v>-3.7663072719776862E-2</v>
      </c>
      <c r="BH88" s="41">
        <v>5.7217165149545009E-2</v>
      </c>
      <c r="BI88" s="41">
        <v>4.2084168336673347E-2</v>
      </c>
      <c r="BJ88" s="41">
        <v>0</v>
      </c>
      <c r="BK88" s="41">
        <v>-3.4934497816593885E-2</v>
      </c>
      <c r="BL88" s="41">
        <v>4.3392504930966469E-2</v>
      </c>
      <c r="BM88" s="41">
        <v>4.5356371490280781E-2</v>
      </c>
      <c r="BN88" s="41">
        <v>3.787878787878788E-2</v>
      </c>
      <c r="BO88" s="41">
        <v>-5.3123175715119673E-2</v>
      </c>
    </row>
    <row r="89" spans="34:67" ht="15.75" thickBot="1" x14ac:dyDescent="0.3">
      <c r="AH89" s="8"/>
      <c r="AI89" s="77">
        <v>44347</v>
      </c>
      <c r="AJ89" s="75">
        <v>7037.47</v>
      </c>
      <c r="AK89" s="76">
        <f t="shared" si="11"/>
        <v>2.1160223905357955E-3</v>
      </c>
      <c r="AL89" s="41">
        <v>4.2903434867141689E-2</v>
      </c>
      <c r="AM89" s="41">
        <v>2.7848101265822642E-2</v>
      </c>
      <c r="AN89" s="41">
        <v>4.1501976284585095E-2</v>
      </c>
      <c r="AO89" s="41">
        <v>1.1558538404175988E-2</v>
      </c>
      <c r="AP89" s="41">
        <v>6.0606060606060608E-2</v>
      </c>
      <c r="AQ89" s="41">
        <v>-3.5087719298245369E-2</v>
      </c>
      <c r="AR89" s="41">
        <v>8.4033613445378148E-3</v>
      </c>
      <c r="AS89" s="41">
        <v>4.4117647058823532E-2</v>
      </c>
      <c r="AT89" s="41">
        <v>0.1111111111111111</v>
      </c>
      <c r="AU89" s="41">
        <v>4.4303797468354431E-2</v>
      </c>
      <c r="AV89" s="41">
        <v>3.1063321385902308E-2</v>
      </c>
      <c r="AW89" s="41">
        <v>5.0505050505050504E-2</v>
      </c>
      <c r="AX89" s="41">
        <v>4.5629325813893874E-2</v>
      </c>
      <c r="AY89" s="41">
        <v>8.9399744572158362E-3</v>
      </c>
      <c r="AZ89" s="41">
        <v>-2.2237196765498651E-2</v>
      </c>
      <c r="BA89" s="41">
        <v>-5.1999999999999998E-2</v>
      </c>
      <c r="BB89" s="41">
        <v>-1.7915309446254073E-2</v>
      </c>
      <c r="BC89" s="41">
        <v>-1.9749835418038184E-3</v>
      </c>
      <c r="BD89" s="41">
        <v>1.9047619047619049E-2</v>
      </c>
      <c r="BE89" s="41">
        <v>0.11764705882352941</v>
      </c>
      <c r="BF89" s="41">
        <v>-1.3050570962479609E-2</v>
      </c>
      <c r="BG89" s="41">
        <v>-2.0497963273574848E-2</v>
      </c>
      <c r="BH89" s="41">
        <v>-4.7355473554735683E-2</v>
      </c>
      <c r="BI89" s="41">
        <v>-2.3076923076923078E-2</v>
      </c>
      <c r="BJ89" s="41">
        <v>-0.05</v>
      </c>
      <c r="BK89" s="41">
        <v>9.0497737556561094E-3</v>
      </c>
      <c r="BL89" s="41">
        <v>-1.4177693761814746E-3</v>
      </c>
      <c r="BM89" s="41">
        <v>1.6528925619834711E-2</v>
      </c>
      <c r="BN89" s="41">
        <v>-6.569343065693431E-2</v>
      </c>
      <c r="BO89" s="41">
        <v>-1.9112207151664611E-2</v>
      </c>
    </row>
    <row r="90" spans="34:67" ht="15.75" thickBot="1" x14ac:dyDescent="0.3">
      <c r="AH90" s="8"/>
      <c r="AI90" s="77">
        <v>44377</v>
      </c>
      <c r="AJ90" s="75">
        <v>7032.3</v>
      </c>
      <c r="AK90" s="76">
        <f t="shared" si="11"/>
        <v>-7.3463901089455049E-4</v>
      </c>
      <c r="AL90" s="41">
        <v>7.9169773800646409E-2</v>
      </c>
      <c r="AM90" s="41">
        <v>-1.2315270935960453E-2</v>
      </c>
      <c r="AN90" s="41">
        <v>-9.4876660341555973E-3</v>
      </c>
      <c r="AO90" s="41">
        <v>3.2067821599705122E-2</v>
      </c>
      <c r="AP90" s="41">
        <v>0.10857142857142857</v>
      </c>
      <c r="AQ90" s="41">
        <v>-7.2727272727272849E-2</v>
      </c>
      <c r="AR90" s="41">
        <v>1.3888888888888888E-2</v>
      </c>
      <c r="AS90" s="41">
        <v>-9.154929577464789E-2</v>
      </c>
      <c r="AT90" s="41">
        <v>-0.06</v>
      </c>
      <c r="AU90" s="41">
        <v>-0.11515151515151516</v>
      </c>
      <c r="AV90" s="41">
        <v>-1.9698725376593278E-2</v>
      </c>
      <c r="AW90" s="41">
        <v>-1.9230769230769232E-2</v>
      </c>
      <c r="AX90" s="41">
        <v>-3.7018877175778377E-2</v>
      </c>
      <c r="AY90" s="41">
        <v>-6.3924050632911386E-2</v>
      </c>
      <c r="AZ90" s="41">
        <v>-8.4769124741557553E-2</v>
      </c>
      <c r="BA90" s="41">
        <v>4.4303797468354431E-2</v>
      </c>
      <c r="BB90" s="41">
        <v>7.6285240464344942E-2</v>
      </c>
      <c r="BC90" s="41">
        <v>-1.8964379947229552E-2</v>
      </c>
      <c r="BD90" s="41">
        <v>-7.476635514018691E-2</v>
      </c>
      <c r="BE90" s="41">
        <v>2.2556390977443608E-2</v>
      </c>
      <c r="BF90" s="41">
        <v>-1.3223140495867768E-2</v>
      </c>
      <c r="BG90" s="41">
        <v>8.2084241426855858E-2</v>
      </c>
      <c r="BH90" s="41">
        <v>2.6468689477081989E-2</v>
      </c>
      <c r="BI90" s="41">
        <v>-9.251968503936997E-2</v>
      </c>
      <c r="BJ90" s="41">
        <v>-7.0175438596491224E-2</v>
      </c>
      <c r="BK90" s="41">
        <v>0</v>
      </c>
      <c r="BL90" s="41">
        <v>9.4652153336488402E-4</v>
      </c>
      <c r="BM90" s="41">
        <v>-1.016260162601626E-2</v>
      </c>
      <c r="BN90" s="41">
        <v>-5.46875E-2</v>
      </c>
      <c r="BO90" s="41">
        <v>-1.8856065367693273E-2</v>
      </c>
    </row>
    <row r="91" spans="34:67" ht="15.75" thickBot="1" x14ac:dyDescent="0.3">
      <c r="AH91" s="8"/>
      <c r="AI91" s="77">
        <v>44407</v>
      </c>
      <c r="AJ91" s="75">
        <v>7119.7</v>
      </c>
      <c r="AK91" s="76">
        <f t="shared" si="11"/>
        <v>1.2428366252861743E-2</v>
      </c>
      <c r="AL91" s="41">
        <v>-4.779454105723828E-2</v>
      </c>
      <c r="AM91" s="41">
        <v>-4.488778054862843E-2</v>
      </c>
      <c r="AN91" s="41">
        <v>0.10344827586206896</v>
      </c>
      <c r="AO91" s="41">
        <v>-4.2857142857142858E-2</v>
      </c>
      <c r="AP91" s="41">
        <v>-0.10309278350515463</v>
      </c>
      <c r="AQ91" s="41">
        <v>-0.11764705882352941</v>
      </c>
      <c r="AR91" s="41">
        <v>8.21917808219178E-3</v>
      </c>
      <c r="AS91" s="41">
        <v>1.1627906976744186E-2</v>
      </c>
      <c r="AT91" s="41">
        <v>-2.1276595744680851E-2</v>
      </c>
      <c r="AU91" s="41">
        <v>-7.5342465753424653E-2</v>
      </c>
      <c r="AV91" s="41">
        <v>3.5460992907800069E-3</v>
      </c>
      <c r="AW91" s="41">
        <v>-4.9019607843138651E-3</v>
      </c>
      <c r="AX91" s="41">
        <v>3.3095723014255462E-3</v>
      </c>
      <c r="AY91" s="41">
        <v>-1.8255578093306288E-2</v>
      </c>
      <c r="AZ91" s="41">
        <v>-1.2048192771084338E-2</v>
      </c>
      <c r="BA91" s="41">
        <v>0.14545454545454545</v>
      </c>
      <c r="BB91" s="41">
        <v>8.1664098613251149E-2</v>
      </c>
      <c r="BC91" s="41">
        <v>2.5550512691208605E-2</v>
      </c>
      <c r="BD91" s="41">
        <v>1.0101010101010102E-2</v>
      </c>
      <c r="BE91" s="41">
        <v>4.0441176470588237E-2</v>
      </c>
      <c r="BF91" s="41">
        <v>4.1876046901172533E-2</v>
      </c>
      <c r="BG91" s="41">
        <v>-1.3221804330997688E-3</v>
      </c>
      <c r="BH91" s="41">
        <v>-2.1383647798742137E-2</v>
      </c>
      <c r="BI91" s="41">
        <v>-6.2906724511930703E-2</v>
      </c>
      <c r="BJ91" s="41">
        <v>3.7735849056603772E-2</v>
      </c>
      <c r="BK91" s="41">
        <v>4.4843049327354258E-2</v>
      </c>
      <c r="BL91" s="41">
        <v>-1.867612293144208E-2</v>
      </c>
      <c r="BM91" s="41">
        <v>0.10164271047227925</v>
      </c>
      <c r="BN91" s="41">
        <v>-4.1322314049586896E-2</v>
      </c>
      <c r="BO91" s="41">
        <v>-2.4343369634849454E-2</v>
      </c>
    </row>
    <row r="92" spans="34:67" ht="15.75" thickBot="1" x14ac:dyDescent="0.3">
      <c r="AH92" s="8"/>
      <c r="AI92" s="77">
        <v>44439</v>
      </c>
      <c r="AJ92" s="75">
        <v>7086.42</v>
      </c>
      <c r="AK92" s="76">
        <f t="shared" si="11"/>
        <v>-4.6743542564995364E-3</v>
      </c>
      <c r="AL92" s="41">
        <v>2.9753265602322207E-2</v>
      </c>
      <c r="AM92" s="41">
        <v>4.1775456919060053E-2</v>
      </c>
      <c r="AN92" s="41">
        <v>-1.3888888888888888E-2</v>
      </c>
      <c r="AO92" s="41">
        <v>1.828358208955224E-2</v>
      </c>
      <c r="AP92" s="41">
        <v>-2.2988505747126436E-2</v>
      </c>
      <c r="AQ92" s="41">
        <v>0.15555555555555556</v>
      </c>
      <c r="AR92" s="41">
        <v>-4.8913043478260872E-2</v>
      </c>
      <c r="AS92" s="41">
        <v>3.4482758620689655E-2</v>
      </c>
      <c r="AT92" s="41">
        <v>-4.3478260869565216E-2</v>
      </c>
      <c r="AU92" s="41">
        <v>0.33333333333333331</v>
      </c>
      <c r="AV92" s="41">
        <v>1.884570082449941E-2</v>
      </c>
      <c r="AW92" s="41">
        <v>5.418719211822675E-2</v>
      </c>
      <c r="AX92" s="41">
        <v>3.5523978685612794E-3</v>
      </c>
      <c r="AY92" s="41">
        <v>1.2396694214876033E-2</v>
      </c>
      <c r="AZ92" s="41">
        <v>0.11661585365853659</v>
      </c>
      <c r="BA92" s="41">
        <v>2.292768959435626E-2</v>
      </c>
      <c r="BB92" s="41">
        <v>-1.4245014245014246E-3</v>
      </c>
      <c r="BC92" s="41">
        <v>-0.117849532863465</v>
      </c>
      <c r="BD92" s="41">
        <v>0.14999999999999986</v>
      </c>
      <c r="BE92" s="41">
        <v>7.4204946996466431E-2</v>
      </c>
      <c r="BF92" s="41">
        <v>3.3762057877813507E-2</v>
      </c>
      <c r="BG92" s="41">
        <v>-1.0083826091728551E-2</v>
      </c>
      <c r="BH92" s="41">
        <v>-7.2622107969151667E-2</v>
      </c>
      <c r="BI92" s="41">
        <v>5.3240740740740741E-2</v>
      </c>
      <c r="BJ92" s="41">
        <v>0.10909090909090909</v>
      </c>
      <c r="BK92" s="41">
        <v>9.442060085836898E-2</v>
      </c>
      <c r="BL92" s="41">
        <v>-2.5295109612141653E-2</v>
      </c>
      <c r="BM92" s="41">
        <v>-1.4911463187325256E-2</v>
      </c>
      <c r="BN92" s="41">
        <v>5.1724137931034614E-2</v>
      </c>
      <c r="BO92" s="41">
        <v>5.318450426789232E-2</v>
      </c>
    </row>
    <row r="93" spans="34:67" ht="15.75" thickBot="1" x14ac:dyDescent="0.3">
      <c r="AH93" s="8"/>
      <c r="AI93" s="77">
        <v>44469</v>
      </c>
      <c r="AJ93" s="75">
        <v>7237.57</v>
      </c>
      <c r="AK93" s="76">
        <f t="shared" si="11"/>
        <v>2.1329528873535529E-2</v>
      </c>
      <c r="AL93" s="41">
        <v>5.2149400986610292E-2</v>
      </c>
      <c r="AM93" s="41">
        <v>-2.0050125313283207E-2</v>
      </c>
      <c r="AN93" s="41">
        <v>-5.2816901408450703E-3</v>
      </c>
      <c r="AO93" s="41">
        <v>-4.5804323928178819E-2</v>
      </c>
      <c r="AP93" s="41">
        <v>-5.8823529411764705E-2</v>
      </c>
      <c r="AQ93" s="41">
        <v>9.615384615384602E-2</v>
      </c>
      <c r="AR93" s="41">
        <v>-0.04</v>
      </c>
      <c r="AS93" s="41">
        <v>4.0740740740740744E-2</v>
      </c>
      <c r="AT93" s="41">
        <v>6.8181818181818177E-2</v>
      </c>
      <c r="AU93" s="41">
        <v>2.2222222222222223E-2</v>
      </c>
      <c r="AV93" s="41">
        <v>-6.0115606936416051E-2</v>
      </c>
      <c r="AW93" s="41">
        <v>5.6074766355140054E-2</v>
      </c>
      <c r="AX93" s="41">
        <v>3.8179519595448921E-2</v>
      </c>
      <c r="AY93" s="41">
        <v>-9.2517006802721083E-2</v>
      </c>
      <c r="AZ93" s="41">
        <v>-6.8259385665529011E-3</v>
      </c>
      <c r="BA93" s="41">
        <v>6.8965517241379309E-3</v>
      </c>
      <c r="BB93" s="41">
        <v>-2.5677603423680456E-2</v>
      </c>
      <c r="BC93" s="41">
        <v>-8.7142326272761056E-2</v>
      </c>
      <c r="BD93" s="41">
        <v>0.21739130434782625</v>
      </c>
      <c r="BE93" s="41">
        <v>-6.25E-2</v>
      </c>
      <c r="BF93" s="41">
        <v>-4.9766718506998445E-2</v>
      </c>
      <c r="BG93" s="41">
        <v>0.15744102891038617</v>
      </c>
      <c r="BH93" s="41">
        <v>-1.386001386001386E-3</v>
      </c>
      <c r="BI93" s="41">
        <v>-4.1758241758241631E-2</v>
      </c>
      <c r="BJ93" s="41">
        <v>-0.14754098360655737</v>
      </c>
      <c r="BK93" s="41">
        <v>-7.8431372549019624E-3</v>
      </c>
      <c r="BL93" s="41">
        <v>-1.0133465150766302E-2</v>
      </c>
      <c r="BM93" s="41">
        <v>-8.4200567644276247E-2</v>
      </c>
      <c r="BN93" s="41">
        <v>-7.3770491803278798E-2</v>
      </c>
      <c r="BO93" s="41">
        <v>3.3665835411471182E-2</v>
      </c>
    </row>
    <row r="94" spans="34:67" ht="15.75" thickBot="1" x14ac:dyDescent="0.3">
      <c r="AH94" s="8"/>
      <c r="AI94" s="77">
        <v>44498</v>
      </c>
      <c r="AJ94" s="75">
        <v>7059.45</v>
      </c>
      <c r="AK94" s="76">
        <f t="shared" si="11"/>
        <v>-2.4610470088717609E-2</v>
      </c>
      <c r="AL94" s="41">
        <v>1.5181960258986381E-2</v>
      </c>
      <c r="AM94" s="41">
        <v>-2.5575447570332483E-3</v>
      </c>
      <c r="AN94" s="41">
        <v>-2.3008849557522124E-2</v>
      </c>
      <c r="AO94" s="41">
        <v>-2.227342549923195E-2</v>
      </c>
      <c r="AP94" s="41">
        <v>-0.13125000000000001</v>
      </c>
      <c r="AQ94" s="41">
        <v>5.263157894736855E-2</v>
      </c>
      <c r="AR94" s="41">
        <v>-2.976190476190476E-3</v>
      </c>
      <c r="AS94" s="41">
        <v>2.8469750889679714E-2</v>
      </c>
      <c r="AT94" s="41">
        <v>6.3829787234042548E-2</v>
      </c>
      <c r="AU94" s="41">
        <v>0</v>
      </c>
      <c r="AV94" s="41">
        <v>5.7810578105780913E-2</v>
      </c>
      <c r="AW94" s="41">
        <v>-1.7699115044247538E-2</v>
      </c>
      <c r="AX94" s="41">
        <v>-2.9956161714564052E-2</v>
      </c>
      <c r="AY94" s="41">
        <v>1.9865067466266866E-2</v>
      </c>
      <c r="AZ94" s="41">
        <v>2.6804123711340205E-2</v>
      </c>
      <c r="BA94" s="41">
        <v>6.8493150684931503E-3</v>
      </c>
      <c r="BB94" s="41">
        <v>1.171303074670571E-2</v>
      </c>
      <c r="BC94" s="41">
        <v>-7.1850193364543055E-2</v>
      </c>
      <c r="BD94" s="41">
        <v>-5.7142857142857141E-2</v>
      </c>
      <c r="BE94" s="41">
        <v>4.912280701754386E-2</v>
      </c>
      <c r="BF94" s="41">
        <v>6.5466448445171853E-3</v>
      </c>
      <c r="BG94" s="41">
        <v>9.2918552578010773E-3</v>
      </c>
      <c r="BH94" s="41">
        <v>-5.898681471200555E-2</v>
      </c>
      <c r="BI94" s="41">
        <v>0.13532110091743105</v>
      </c>
      <c r="BJ94" s="41">
        <v>-6.41025641025641E-3</v>
      </c>
      <c r="BK94" s="41">
        <v>6.7193675889328189E-2</v>
      </c>
      <c r="BL94" s="41">
        <v>-2.3220973782771537E-2</v>
      </c>
      <c r="BM94" s="41">
        <v>7.3347107438016534E-2</v>
      </c>
      <c r="BN94" s="41">
        <v>-4.424778761061935E-2</v>
      </c>
      <c r="BO94" s="41">
        <v>-1.38721351025329E-2</v>
      </c>
    </row>
    <row r="95" spans="34:67" ht="15.75" thickBot="1" x14ac:dyDescent="0.3">
      <c r="AH95" s="8"/>
      <c r="AI95" s="77">
        <v>44530</v>
      </c>
      <c r="AJ95" s="75">
        <v>7384.54</v>
      </c>
      <c r="AK95" s="76">
        <f t="shared" si="11"/>
        <v>4.6050329699905822E-2</v>
      </c>
      <c r="AL95" s="41">
        <v>-8.9949417198152623E-2</v>
      </c>
      <c r="AM95" s="41">
        <v>-2.564102564102564E-2</v>
      </c>
      <c r="AN95" s="41">
        <v>-7.246376811594203E-3</v>
      </c>
      <c r="AO95" s="41">
        <v>-6.2843676355066776E-3</v>
      </c>
      <c r="AP95" s="41">
        <v>0.14388489208633093</v>
      </c>
      <c r="AQ95" s="41">
        <v>8.3333333333333329E-2</v>
      </c>
      <c r="AR95" s="41">
        <v>-5.3731343283582089E-2</v>
      </c>
      <c r="AS95" s="41">
        <v>-2.4221453287197232E-2</v>
      </c>
      <c r="AT95" s="41">
        <v>-0.06</v>
      </c>
      <c r="AU95" s="41">
        <v>0.28260869565217389</v>
      </c>
      <c r="AV95" s="41">
        <v>7.5581395348837205E-2</v>
      </c>
      <c r="AW95" s="41">
        <v>-3.6036036036036161E-2</v>
      </c>
      <c r="AX95" s="41">
        <v>-1.3055485814712529E-2</v>
      </c>
      <c r="AY95" s="41">
        <v>5.8801911062109522E-3</v>
      </c>
      <c r="AZ95" s="41">
        <v>-0.1459170013386881</v>
      </c>
      <c r="BA95" s="41">
        <v>4.4217687074829932E-2</v>
      </c>
      <c r="BB95" s="41">
        <v>8.1041968162083936E-2</v>
      </c>
      <c r="BC95" s="41">
        <v>1.1403508771929825E-2</v>
      </c>
      <c r="BD95" s="41">
        <v>-6.8181818181818177E-2</v>
      </c>
      <c r="BE95" s="41">
        <v>-7.3578595317725759E-2</v>
      </c>
      <c r="BF95" s="41">
        <v>-5.0406504065040651E-2</v>
      </c>
      <c r="BG95" s="41">
        <v>-6.2290900462688335E-2</v>
      </c>
      <c r="BH95" s="41">
        <v>6.3421828908554578E-2</v>
      </c>
      <c r="BI95" s="41">
        <v>-0.1595959595959596</v>
      </c>
      <c r="BJ95" s="41">
        <v>1.935483870967742E-2</v>
      </c>
      <c r="BK95" s="41">
        <v>2.5925925925925925E-2</v>
      </c>
      <c r="BL95" s="41">
        <v>-1.354805725971347E-2</v>
      </c>
      <c r="BM95" s="41">
        <v>4.4273339749759381E-2</v>
      </c>
      <c r="BN95" s="41">
        <v>9.2592592592593906E-3</v>
      </c>
      <c r="BO95" s="41">
        <v>-0.14281345565749248</v>
      </c>
    </row>
    <row r="96" spans="34:67" ht="15.75" thickBot="1" x14ac:dyDescent="0.3">
      <c r="AH96" s="8"/>
      <c r="AI96" s="77">
        <v>44561</v>
      </c>
      <c r="AJ96" s="75">
        <v>7464.37</v>
      </c>
      <c r="AK96" s="76">
        <f t="shared" si="11"/>
        <v>1.0810422856399982E-2</v>
      </c>
      <c r="AL96" s="41">
        <v>4.8574190430159495E-2</v>
      </c>
      <c r="AM96" s="41">
        <v>6.5789473684210523E-2</v>
      </c>
      <c r="AN96" s="41">
        <v>3.6496350364963502E-3</v>
      </c>
      <c r="AO96" s="41">
        <v>8.0632411067193682E-2</v>
      </c>
      <c r="AP96" s="41">
        <v>6.9182389937106917E-2</v>
      </c>
      <c r="AQ96" s="41">
        <v>9.2307692307692313E-2</v>
      </c>
      <c r="AR96" s="41">
        <v>6.6246056782334389E-2</v>
      </c>
      <c r="AS96" s="41">
        <v>5.6737588652482268E-2</v>
      </c>
      <c r="AT96" s="41">
        <v>2.1276595744680851E-2</v>
      </c>
      <c r="AU96" s="41">
        <v>-2.1186440677966101E-2</v>
      </c>
      <c r="AV96" s="41">
        <v>5.2972972972972973E-2</v>
      </c>
      <c r="AW96" s="41">
        <v>6.0747663551401869E-2</v>
      </c>
      <c r="AX96" s="41">
        <v>3.6631900279827018E-2</v>
      </c>
      <c r="AY96" s="41">
        <v>4.3478260869565216E-2</v>
      </c>
      <c r="AZ96" s="41">
        <v>-1.567398119122257E-3</v>
      </c>
      <c r="BA96" s="41">
        <v>-4.8859934853420196E-2</v>
      </c>
      <c r="BB96" s="41">
        <v>6.4257028112449793E-2</v>
      </c>
      <c r="BC96" s="41">
        <v>6.0711188204683436E-2</v>
      </c>
      <c r="BD96" s="41">
        <v>0</v>
      </c>
      <c r="BE96" s="41">
        <v>-3.6101083032490976E-3</v>
      </c>
      <c r="BF96" s="41">
        <v>3.5958904109589039E-2</v>
      </c>
      <c r="BG96" s="41">
        <v>2.5607449439837199E-2</v>
      </c>
      <c r="BH96" s="41">
        <v>9.5700416088765602E-2</v>
      </c>
      <c r="BI96" s="41">
        <v>7.6923076923077066E-2</v>
      </c>
      <c r="BJ96" s="41">
        <v>0.11392405063291139</v>
      </c>
      <c r="BK96" s="41">
        <v>4.6931407942238268E-2</v>
      </c>
      <c r="BL96" s="41">
        <v>2.2544700699663005E-2</v>
      </c>
      <c r="BM96" s="41">
        <v>3.6866359447004608E-3</v>
      </c>
      <c r="BN96" s="41">
        <v>2.7522935779816512E-2</v>
      </c>
      <c r="BO96" s="41">
        <v>6.8498037816625043E-2</v>
      </c>
    </row>
    <row r="97" spans="34:67" ht="15.75" thickBot="1" x14ac:dyDescent="0.3">
      <c r="AH97" s="8"/>
      <c r="AI97" s="77">
        <v>44592</v>
      </c>
      <c r="AJ97" s="75">
        <v>7458.25</v>
      </c>
      <c r="AK97" s="76">
        <f t="shared" si="11"/>
        <v>-8.1989504807504065E-4</v>
      </c>
      <c r="AL97" s="41">
        <v>-7.0292694169163403E-3</v>
      </c>
      <c r="AM97" s="41">
        <v>5.9259259259259262E-2</v>
      </c>
      <c r="AN97" s="41">
        <v>4.9090909090909088E-2</v>
      </c>
      <c r="AO97" s="41">
        <v>0.15691294806144843</v>
      </c>
      <c r="AP97" s="41">
        <v>0.15294117647058825</v>
      </c>
      <c r="AQ97" s="41">
        <v>1.4084507042253521E-2</v>
      </c>
      <c r="AR97" s="41">
        <v>-2.0710059171597635E-2</v>
      </c>
      <c r="AS97" s="41">
        <v>-3.6912751677852351E-2</v>
      </c>
      <c r="AT97" s="41">
        <v>6.25E-2</v>
      </c>
      <c r="AU97" s="41">
        <v>-5.6277056277056155E-2</v>
      </c>
      <c r="AV97" s="41">
        <v>1.8480492813141684E-2</v>
      </c>
      <c r="AW97" s="41">
        <v>7.4889867841409691E-2</v>
      </c>
      <c r="AX97" s="41">
        <v>-0.08</v>
      </c>
      <c r="AY97" s="41">
        <v>-0.16176470588235295</v>
      </c>
      <c r="AZ97" s="41">
        <v>-3.0612244897959183E-2</v>
      </c>
      <c r="BA97" s="41">
        <v>-0.11301369863013698</v>
      </c>
      <c r="BB97" s="41">
        <v>-0.18238993710691823</v>
      </c>
      <c r="BC97" s="41">
        <v>5.9893704006541294E-2</v>
      </c>
      <c r="BD97" s="41">
        <v>-6.5040650406504183E-2</v>
      </c>
      <c r="BE97" s="41">
        <v>5.434782608695652E-2</v>
      </c>
      <c r="BF97" s="41">
        <v>-5.1239669421487603E-2</v>
      </c>
      <c r="BG97" s="41">
        <v>0.16318688435609102</v>
      </c>
      <c r="BH97" s="41">
        <v>-1.8354430379746836E-2</v>
      </c>
      <c r="BI97" s="41">
        <v>0.19866071428571414</v>
      </c>
      <c r="BJ97" s="41">
        <v>-0.14204545454545456</v>
      </c>
      <c r="BK97" s="41">
        <v>2.4137931034482758E-2</v>
      </c>
      <c r="BL97" s="41">
        <v>-4.004054738976167E-2</v>
      </c>
      <c r="BM97" s="41">
        <v>-1.928374655647383E-2</v>
      </c>
      <c r="BN97" s="41">
        <v>0.16071428571428556</v>
      </c>
      <c r="BO97" s="41">
        <v>9.0150250417362267E-3</v>
      </c>
    </row>
    <row r="98" spans="34:67" ht="15.75" thickBot="1" x14ac:dyDescent="0.3">
      <c r="AH98" s="8"/>
      <c r="AI98" s="77">
        <v>44620</v>
      </c>
      <c r="AJ98" s="75">
        <v>7515.68</v>
      </c>
      <c r="AK98" s="76">
        <f t="shared" si="11"/>
        <v>7.7001977675728609E-3</v>
      </c>
      <c r="AL98" s="41">
        <v>5.1293953812231632E-2</v>
      </c>
      <c r="AM98" s="41">
        <v>-3.26340326340325E-2</v>
      </c>
      <c r="AN98" s="41">
        <v>0.24783362218370883</v>
      </c>
      <c r="AO98" s="41">
        <v>3.1299399304457652E-2</v>
      </c>
      <c r="AP98" s="41">
        <v>-5.1020408163265307E-2</v>
      </c>
      <c r="AQ98" s="41">
        <v>6.9444444444444448E-2</v>
      </c>
      <c r="AR98" s="41">
        <v>-7.5528700906344406E-2</v>
      </c>
      <c r="AS98" s="41">
        <v>-3.484320557491289E-2</v>
      </c>
      <c r="AT98" s="41">
        <v>-5.8823529411764705E-2</v>
      </c>
      <c r="AU98" s="41">
        <v>-0.19724770642201844</v>
      </c>
      <c r="AV98" s="41">
        <v>4.7379032258064516E-2</v>
      </c>
      <c r="AW98" s="41">
        <v>-5.3278688524590161E-2</v>
      </c>
      <c r="AX98" s="41">
        <v>-8.482261936516404E-2</v>
      </c>
      <c r="AY98" s="41">
        <v>7.9365079365079361E-3</v>
      </c>
      <c r="AZ98" s="41">
        <v>-8.0161943319838058E-2</v>
      </c>
      <c r="BA98" s="41">
        <v>-1.9305019305019305E-2</v>
      </c>
      <c r="BB98" s="41">
        <v>3.5384615384615382E-2</v>
      </c>
      <c r="BC98" s="41">
        <v>0.11687560270009643</v>
      </c>
      <c r="BD98" s="41">
        <v>-0.10434782608695641</v>
      </c>
      <c r="BE98" s="41">
        <v>-5.1546391752577317E-2</v>
      </c>
      <c r="BF98" s="41">
        <v>-9.2334494773519168E-2</v>
      </c>
      <c r="BG98" s="41">
        <v>4.6021931871208566E-2</v>
      </c>
      <c r="BH98" s="41">
        <v>-1.4184397163120567E-2</v>
      </c>
      <c r="BI98" s="41">
        <v>-7.4487895716945996E-3</v>
      </c>
      <c r="BJ98" s="41">
        <v>-6.6225165562913907E-3</v>
      </c>
      <c r="BK98" s="41">
        <v>-2.3569023569023569E-2</v>
      </c>
      <c r="BL98" s="41">
        <v>-1.1087645195353867E-2</v>
      </c>
      <c r="BM98" s="41">
        <v>5.6179775280898875E-3</v>
      </c>
      <c r="BN98" s="41">
        <v>7.6923076923076927E-3</v>
      </c>
      <c r="BO98" s="41">
        <v>-3.2428855062872269E-2</v>
      </c>
    </row>
    <row r="99" spans="34:67" ht="15.75" thickBot="1" x14ac:dyDescent="0.3">
      <c r="AH99" s="8"/>
      <c r="AI99" s="77">
        <v>44651</v>
      </c>
      <c r="AJ99" s="75">
        <v>7544.55</v>
      </c>
      <c r="AK99" s="76">
        <f t="shared" si="11"/>
        <v>3.8413024503438E-3</v>
      </c>
      <c r="AL99" s="41">
        <v>0.1184457445634176</v>
      </c>
      <c r="AM99" s="41">
        <v>7.7108433734939613E-2</v>
      </c>
      <c r="AN99" s="41">
        <v>-4.1666666666666666E-3</v>
      </c>
      <c r="AO99" s="41">
        <v>-2.0539546290619114E-2</v>
      </c>
      <c r="AP99" s="41">
        <v>-2.1505376344086023E-2</v>
      </c>
      <c r="AQ99" s="41">
        <v>3.896103896103896E-2</v>
      </c>
      <c r="AR99" s="41">
        <v>-0.16666666666666677</v>
      </c>
      <c r="AS99" s="41">
        <v>-1.8050541516245487E-2</v>
      </c>
      <c r="AT99" s="41">
        <v>-2.0833333333333332E-2</v>
      </c>
      <c r="AU99" s="41">
        <v>-0.11428571428571428</v>
      </c>
      <c r="AV99" s="41">
        <v>3.7536092396535131E-2</v>
      </c>
      <c r="AW99" s="41">
        <v>-6.0606060606060608E-2</v>
      </c>
      <c r="AX99" s="41">
        <v>-0.12095598950743223</v>
      </c>
      <c r="AY99" s="41">
        <v>-0.10857853294653957</v>
      </c>
      <c r="AZ99" s="41">
        <v>-1.7605633802816902E-3</v>
      </c>
      <c r="BA99" s="41">
        <v>3.5433070866141732E-2</v>
      </c>
      <c r="BB99" s="41">
        <v>-5.9435364041604752E-2</v>
      </c>
      <c r="BC99" s="41">
        <v>5.007770678639268E-2</v>
      </c>
      <c r="BD99" s="41">
        <v>-1.9417475728155338E-2</v>
      </c>
      <c r="BE99" s="41">
        <v>-8.333333333333344E-2</v>
      </c>
      <c r="BF99" s="41">
        <v>5.3742802303262956E-2</v>
      </c>
      <c r="BG99" s="41">
        <v>6.9039809797073096E-2</v>
      </c>
      <c r="BH99" s="41">
        <v>-5.0359712230215826E-2</v>
      </c>
      <c r="BI99" s="41">
        <v>-4.3151969981238381E-2</v>
      </c>
      <c r="BJ99" s="41">
        <v>-0.12666666666666668</v>
      </c>
      <c r="BK99" s="41">
        <v>-4.8275862068965517E-2</v>
      </c>
      <c r="BL99" s="41">
        <v>-7.7682861719167232E-2</v>
      </c>
      <c r="BM99" s="41">
        <v>4.6554934823091247E-2</v>
      </c>
      <c r="BN99" s="41">
        <v>-4.5801526717557252E-2</v>
      </c>
      <c r="BO99" s="41">
        <v>-2.2913816689466484E-2</v>
      </c>
    </row>
    <row r="100" spans="34:67" ht="15.75" thickBot="1" x14ac:dyDescent="0.3">
      <c r="AH100" s="8"/>
      <c r="AI100" s="77">
        <v>44680</v>
      </c>
      <c r="AJ100" s="75">
        <v>7607.66</v>
      </c>
      <c r="AK100" s="76">
        <f t="shared" si="11"/>
        <v>8.3649786932288427E-3</v>
      </c>
      <c r="AL100" s="41">
        <v>5.4875641531780497E-2</v>
      </c>
      <c r="AM100" s="41">
        <v>-4.2505592841163314E-2</v>
      </c>
      <c r="AN100" s="41">
        <v>3.2078103207810321E-2</v>
      </c>
      <c r="AO100" s="41">
        <v>4.9139280125195764E-2</v>
      </c>
      <c r="AP100" s="41">
        <v>-2.7472527472527472E-2</v>
      </c>
      <c r="AQ100" s="41">
        <v>-1.2500000000000001E-2</v>
      </c>
      <c r="AR100" s="41">
        <v>-7.8431372549019624E-3</v>
      </c>
      <c r="AS100" s="41">
        <v>-7.3529411764705885E-2</v>
      </c>
      <c r="AT100" s="41">
        <v>-2.1276595744680851E-2</v>
      </c>
      <c r="AU100" s="41">
        <v>-0.10967741935483871</v>
      </c>
      <c r="AV100" s="41">
        <v>1.7625231910946195E-2</v>
      </c>
      <c r="AW100" s="41">
        <v>9.2165898617511521E-3</v>
      </c>
      <c r="AX100" s="41">
        <v>-9.9469496021220159E-4</v>
      </c>
      <c r="AY100" s="41">
        <v>-2.3709902370990237E-2</v>
      </c>
      <c r="AZ100" s="41">
        <v>-0.10934744268077601</v>
      </c>
      <c r="BA100" s="41">
        <v>4.5627376425855515E-2</v>
      </c>
      <c r="BB100" s="41">
        <v>-2.3696682464454975E-2</v>
      </c>
      <c r="BC100" s="41">
        <v>-6.1667488899851998E-2</v>
      </c>
      <c r="BD100" s="41">
        <v>-0.17821782178217821</v>
      </c>
      <c r="BE100" s="41">
        <v>-7.9051383399209377E-2</v>
      </c>
      <c r="BF100" s="41">
        <v>-0.12021857923497267</v>
      </c>
      <c r="BG100" s="41">
        <v>3.0780246773076815E-2</v>
      </c>
      <c r="BH100" s="41">
        <v>1.7217630853994491E-2</v>
      </c>
      <c r="BI100" s="41">
        <v>8.2352941176470712E-2</v>
      </c>
      <c r="BJ100" s="41">
        <v>-3.0534351145038167E-2</v>
      </c>
      <c r="BK100" s="41">
        <v>-1.4492753623188406E-2</v>
      </c>
      <c r="BL100" s="41">
        <v>7.6410998552822143E-2</v>
      </c>
      <c r="BM100" s="41">
        <v>2.4021352313167259E-2</v>
      </c>
      <c r="BN100" s="41">
        <v>-2.4E-2</v>
      </c>
      <c r="BO100" s="41">
        <v>-1.4000700035001749E-2</v>
      </c>
    </row>
    <row r="101" spans="34:67" ht="15.75" thickBot="1" x14ac:dyDescent="0.3">
      <c r="AH101" s="8"/>
      <c r="AI101" s="77">
        <v>44712</v>
      </c>
      <c r="AJ101" s="75">
        <v>7169.28</v>
      </c>
      <c r="AK101" s="76">
        <f t="shared" si="11"/>
        <v>-5.7623500524471405E-2</v>
      </c>
      <c r="AL101" s="41">
        <v>-2.1893712574850299E-2</v>
      </c>
      <c r="AM101" s="41">
        <v>4.6728971962616819E-3</v>
      </c>
      <c r="AN101" s="41">
        <v>2.1621621621621623E-2</v>
      </c>
      <c r="AO101" s="41">
        <v>4.4749403341288775E-2</v>
      </c>
      <c r="AP101" s="41">
        <v>5.6497175141242938E-2</v>
      </c>
      <c r="AQ101" s="41">
        <v>0</v>
      </c>
      <c r="AR101" s="41">
        <v>4.3478260869565334E-2</v>
      </c>
      <c r="AS101" s="41">
        <v>3.1746031746031744E-2</v>
      </c>
      <c r="AT101" s="41">
        <v>-2.1739130434782608E-2</v>
      </c>
      <c r="AU101" s="41">
        <v>8.6956521739130432E-2</v>
      </c>
      <c r="AV101" s="41">
        <v>-1.9143117593436645E-2</v>
      </c>
      <c r="AW101" s="41">
        <v>4.5662100456621002E-2</v>
      </c>
      <c r="AX101" s="41">
        <v>7.5008297378028541E-2</v>
      </c>
      <c r="AY101" s="41">
        <v>3.6666666666666667E-2</v>
      </c>
      <c r="AZ101" s="41">
        <v>2.7722772277227723E-2</v>
      </c>
      <c r="BA101" s="41">
        <v>-8.0000000000000099E-2</v>
      </c>
      <c r="BB101" s="41">
        <v>-2.7508090614886731E-2</v>
      </c>
      <c r="BC101" s="41">
        <v>7.7111812127585002E-3</v>
      </c>
      <c r="BD101" s="41">
        <v>4.8192771084337352E-2</v>
      </c>
      <c r="BE101" s="41">
        <v>-2.145922746781128E-2</v>
      </c>
      <c r="BF101" s="41">
        <v>4.3478260869565216E-2</v>
      </c>
      <c r="BG101" s="41">
        <v>9.2872619874593484E-2</v>
      </c>
      <c r="BH101" s="41">
        <v>5.2809749492213946E-2</v>
      </c>
      <c r="BI101" s="41">
        <v>0.14130434782608695</v>
      </c>
      <c r="BJ101" s="41">
        <v>2.3622047244094488E-2</v>
      </c>
      <c r="BK101" s="41">
        <v>-4.779411764705882E-2</v>
      </c>
      <c r="BL101" s="41">
        <v>2.8502285560634579E-2</v>
      </c>
      <c r="BM101" s="41">
        <v>-8.0799304952215462E-2</v>
      </c>
      <c r="BN101" s="41">
        <v>7.3770491803278687E-2</v>
      </c>
      <c r="BO101" s="41">
        <v>-3.3368832090876821E-2</v>
      </c>
    </row>
    <row r="102" spans="34:67" ht="15.75" thickBot="1" x14ac:dyDescent="0.3">
      <c r="AH102" s="8"/>
      <c r="AI102" s="77">
        <v>44742</v>
      </c>
      <c r="AJ102" s="75">
        <v>7423.43</v>
      </c>
      <c r="AK102" s="76">
        <f t="shared" ref="AK102:AK125" si="12">(AJ102-AJ101)/AJ101</f>
        <v>3.5449863863595867E-2</v>
      </c>
      <c r="AL102" s="41">
        <v>3.309737899368663E-2</v>
      </c>
      <c r="AM102" s="41">
        <v>-6.7441860465116285E-2</v>
      </c>
      <c r="AN102" s="41">
        <v>9.7883597883598031E-2</v>
      </c>
      <c r="AO102" s="41">
        <v>5.1399200456881773E-3</v>
      </c>
      <c r="AP102" s="41">
        <v>-5.3475935828877002E-3</v>
      </c>
      <c r="AQ102" s="41">
        <v>1.2658227848101266E-2</v>
      </c>
      <c r="AR102" s="41">
        <v>-7.575757575757576E-2</v>
      </c>
      <c r="AS102" s="41">
        <v>-7.6923076923076927E-2</v>
      </c>
      <c r="AT102" s="41">
        <v>-6.6666666666666666E-2</v>
      </c>
      <c r="AU102" s="41">
        <v>-0.1</v>
      </c>
      <c r="AV102" s="41">
        <v>-0.10130111524163568</v>
      </c>
      <c r="AW102" s="41">
        <v>-4.3668122270742356E-2</v>
      </c>
      <c r="AX102" s="41">
        <v>-9.5399814757641241E-2</v>
      </c>
      <c r="AY102" s="41">
        <v>-0.14423518603582913</v>
      </c>
      <c r="AZ102" s="41">
        <v>-2.119460500963391E-2</v>
      </c>
      <c r="BA102" s="41">
        <v>-6.1264822134387248E-2</v>
      </c>
      <c r="BB102" s="41">
        <v>-5.4908485856905158E-2</v>
      </c>
      <c r="BC102" s="41">
        <v>-0.14504347826086955</v>
      </c>
      <c r="BD102" s="41">
        <v>-4.5977011494252873E-2</v>
      </c>
      <c r="BE102" s="41">
        <v>-0.10526315789473673</v>
      </c>
      <c r="BF102" s="41">
        <v>-9.9206349206349201E-2</v>
      </c>
      <c r="BG102" s="41">
        <v>-9.9742802901149522E-2</v>
      </c>
      <c r="BH102" s="41">
        <v>-0.10032154340836012</v>
      </c>
      <c r="BI102" s="41">
        <v>-1.7460317460317461E-2</v>
      </c>
      <c r="BJ102" s="41">
        <v>-0.1</v>
      </c>
      <c r="BK102" s="41">
        <v>-1.1583011583011582E-2</v>
      </c>
      <c r="BL102" s="41">
        <v>-2.718954248366013E-2</v>
      </c>
      <c r="BM102" s="41">
        <v>-3.5916824196597461E-2</v>
      </c>
      <c r="BN102" s="41">
        <v>-3.0534351145038167E-2</v>
      </c>
      <c r="BO102" s="41">
        <v>-8.9974293059125965E-2</v>
      </c>
    </row>
    <row r="103" spans="34:67" ht="15.75" thickBot="1" x14ac:dyDescent="0.3">
      <c r="AH103" s="8"/>
      <c r="AI103" s="77">
        <v>44771</v>
      </c>
      <c r="AJ103" s="75">
        <v>7284.15</v>
      </c>
      <c r="AK103" s="76">
        <f t="shared" si="12"/>
        <v>-1.8762216387842364E-2</v>
      </c>
      <c r="AL103" s="41">
        <v>4.0740740740740737E-3</v>
      </c>
      <c r="AM103" s="41">
        <v>-1.2468827930174564E-2</v>
      </c>
      <c r="AN103" s="41">
        <v>-7.2289156626506146E-2</v>
      </c>
      <c r="AO103" s="41">
        <v>-8.4943181818181931E-2</v>
      </c>
      <c r="AP103" s="41">
        <v>-0.12903225806451613</v>
      </c>
      <c r="AQ103" s="41">
        <v>0.1</v>
      </c>
      <c r="AR103" s="41">
        <v>6.1475409836065573E-2</v>
      </c>
      <c r="AS103" s="41">
        <v>8.7499999999999994E-2</v>
      </c>
      <c r="AT103" s="41">
        <v>7.1428571428571425E-2</v>
      </c>
      <c r="AU103" s="41">
        <v>4.4444444444444446E-2</v>
      </c>
      <c r="AV103" s="41">
        <v>7.5491209927611172E-2</v>
      </c>
      <c r="AW103" s="41">
        <v>0.14155251141552511</v>
      </c>
      <c r="AX103" s="41">
        <v>0.16143344709897611</v>
      </c>
      <c r="AY103" s="41">
        <v>1.1272141706924315E-2</v>
      </c>
      <c r="AZ103" s="41">
        <v>-9.8425196850393699E-3</v>
      </c>
      <c r="BA103" s="41">
        <v>0.13894736842105262</v>
      </c>
      <c r="BB103" s="41">
        <v>0.12676056338028169</v>
      </c>
      <c r="BC103" s="41">
        <v>1.6273393002441008E-3</v>
      </c>
      <c r="BD103" s="41">
        <v>7.2289156626506021E-2</v>
      </c>
      <c r="BE103" s="41">
        <v>8.3333333333333329E-2</v>
      </c>
      <c r="BF103" s="41">
        <v>0.11233480176211454</v>
      </c>
      <c r="BG103" s="41">
        <v>1.7080788905202201E-2</v>
      </c>
      <c r="BH103" s="41">
        <v>0.10293066476054324</v>
      </c>
      <c r="BI103" s="41">
        <v>-8.8852988691437804E-2</v>
      </c>
      <c r="BJ103" s="41">
        <v>8.5470085470085472E-2</v>
      </c>
      <c r="BK103" s="41">
        <v>2.734375E-2</v>
      </c>
      <c r="BL103" s="41">
        <v>7.6054823972050531E-2</v>
      </c>
      <c r="BM103" s="41">
        <v>6.8627450980392274E-2</v>
      </c>
      <c r="BN103" s="41">
        <v>-4.7244094488188976E-2</v>
      </c>
      <c r="BO103" s="41">
        <v>4.8426150121065374E-2</v>
      </c>
    </row>
    <row r="104" spans="34:67" ht="15.75" thickBot="1" x14ac:dyDescent="0.3">
      <c r="AH104" s="8"/>
      <c r="AI104" s="77">
        <v>44804</v>
      </c>
      <c r="AJ104" s="75">
        <v>6893.81</v>
      </c>
      <c r="AK104" s="76">
        <f t="shared" si="12"/>
        <v>-5.358758400087852E-2</v>
      </c>
      <c r="AL104" s="41">
        <v>-1.8443378827001106E-2</v>
      </c>
      <c r="AM104" s="41">
        <v>5.8080808080808226E-2</v>
      </c>
      <c r="AN104" s="41">
        <v>7.7922077922077922E-3</v>
      </c>
      <c r="AO104" s="41">
        <v>7.1406395529338709E-2</v>
      </c>
      <c r="AP104" s="41">
        <v>-6.7901234567901231E-2</v>
      </c>
      <c r="AQ104" s="41">
        <v>-0.13636363636363635</v>
      </c>
      <c r="AR104" s="41">
        <v>-0.10424710424710436</v>
      </c>
      <c r="AS104" s="41">
        <v>-3.4482758620689655E-2</v>
      </c>
      <c r="AT104" s="41">
        <v>-2.2222222222222223E-2</v>
      </c>
      <c r="AU104" s="41">
        <v>-0.13475177304964539</v>
      </c>
      <c r="AV104" s="41">
        <v>-4.7115384615384615E-2</v>
      </c>
      <c r="AW104" s="41">
        <v>-1.6E-2</v>
      </c>
      <c r="AX104" s="41">
        <v>-0.14604760505436379</v>
      </c>
      <c r="AY104" s="41">
        <v>-0.21656050955414013</v>
      </c>
      <c r="AZ104" s="41">
        <v>-0.10139165009940369</v>
      </c>
      <c r="BA104" s="41">
        <v>-3.6968576709796676E-2</v>
      </c>
      <c r="BB104" s="41">
        <v>-0.05</v>
      </c>
      <c r="BC104" s="41">
        <v>-3.1072298943948008E-2</v>
      </c>
      <c r="BD104" s="41">
        <v>-0.1348314606741573</v>
      </c>
      <c r="BE104" s="41">
        <v>-8.1447963800905104E-2</v>
      </c>
      <c r="BF104" s="41">
        <v>-9.5049504950495051E-2</v>
      </c>
      <c r="BG104" s="41">
        <v>5.0993246566966598E-2</v>
      </c>
      <c r="BH104" s="41">
        <v>-3.3700583279325985E-2</v>
      </c>
      <c r="BI104" s="41">
        <v>6.0283687943262408E-2</v>
      </c>
      <c r="BJ104" s="41">
        <v>-0.14960629921259844</v>
      </c>
      <c r="BK104" s="41">
        <v>-5.3231939163497992E-2</v>
      </c>
      <c r="BL104" s="41">
        <v>-1.948051948051948E-2</v>
      </c>
      <c r="BM104" s="41">
        <v>-3.1192660550458717E-2</v>
      </c>
      <c r="BN104" s="41">
        <v>-4.1322314049586896E-2</v>
      </c>
      <c r="BO104" s="41">
        <v>-3.6181678214010776E-2</v>
      </c>
    </row>
    <row r="105" spans="34:67" ht="15.75" thickBot="1" x14ac:dyDescent="0.3">
      <c r="AH105" s="8"/>
      <c r="AI105" s="77">
        <v>44834</v>
      </c>
      <c r="AJ105" s="75">
        <v>7094.53</v>
      </c>
      <c r="AK105" s="76">
        <f t="shared" si="12"/>
        <v>2.911597505588337E-2</v>
      </c>
      <c r="AL105" s="41">
        <v>-6.5764750093949637E-2</v>
      </c>
      <c r="AM105" s="41">
        <v>-7.3985680190930908E-2</v>
      </c>
      <c r="AN105" s="41">
        <v>1.804123711340206E-2</v>
      </c>
      <c r="AO105" s="41">
        <v>-6.5198493190379597E-2</v>
      </c>
      <c r="AP105" s="41">
        <v>-0.19867549668874171</v>
      </c>
      <c r="AQ105" s="41">
        <v>-6.5789473684210523E-2</v>
      </c>
      <c r="AR105" s="41">
        <v>-5.1724137931034246E-2</v>
      </c>
      <c r="AS105" s="41">
        <v>-0.14285714285714285</v>
      </c>
      <c r="AT105" s="41">
        <v>-6.8181818181818177E-2</v>
      </c>
      <c r="AU105" s="41">
        <v>-0.18852459016393441</v>
      </c>
      <c r="AV105" s="41">
        <v>-0.136226034308779</v>
      </c>
      <c r="AW105" s="41">
        <v>-8.1300813008130191E-2</v>
      </c>
      <c r="AX105" s="41">
        <v>-0.17395044735030971</v>
      </c>
      <c r="AY105" s="41">
        <v>-0.16124661246612465</v>
      </c>
      <c r="AZ105" s="41">
        <v>-1.1061946902654742E-2</v>
      </c>
      <c r="BA105" s="41">
        <v>-8.4452975047984755E-2</v>
      </c>
      <c r="BB105" s="41">
        <v>-0.20723684210526316</v>
      </c>
      <c r="BC105" s="41">
        <v>2.6199958080067073E-2</v>
      </c>
      <c r="BD105" s="41">
        <v>-9.0909090909090912E-2</v>
      </c>
      <c r="BE105" s="41">
        <v>-0.14285714285714274</v>
      </c>
      <c r="BF105" s="41">
        <v>-0.1487964989059081</v>
      </c>
      <c r="BG105" s="41">
        <v>-1.5913494976182295E-2</v>
      </c>
      <c r="BH105" s="41">
        <v>1.2743125419181758E-2</v>
      </c>
      <c r="BI105" s="41">
        <v>-5.1839464882943144E-2</v>
      </c>
      <c r="BJ105" s="41">
        <v>-0.18518518518518517</v>
      </c>
      <c r="BK105" s="41">
        <v>-0.16867469879518093</v>
      </c>
      <c r="BL105" s="41">
        <v>1.0952623535404993E-2</v>
      </c>
      <c r="BM105" s="41">
        <v>-0.15814393939393939</v>
      </c>
      <c r="BN105" s="41">
        <v>-0.1293103448275861</v>
      </c>
      <c r="BO105" s="41">
        <v>-8.0670926517571878E-2</v>
      </c>
    </row>
    <row r="106" spans="34:67" ht="15.75" thickBot="1" x14ac:dyDescent="0.3">
      <c r="AH106" s="8"/>
      <c r="AI106" s="77">
        <v>44865</v>
      </c>
      <c r="AJ106" s="75">
        <v>7573.05</v>
      </c>
      <c r="AK106" s="76">
        <f t="shared" si="12"/>
        <v>6.7449147441761531E-2</v>
      </c>
      <c r="AL106" s="41">
        <v>3.1174577634754626E-2</v>
      </c>
      <c r="AM106" s="41">
        <v>7.7319587628865982E-2</v>
      </c>
      <c r="AN106" s="41">
        <v>3.0379746835443037E-2</v>
      </c>
      <c r="AO106" s="41">
        <v>6.4476131432114211E-2</v>
      </c>
      <c r="AP106" s="41">
        <v>7.43801652892562E-2</v>
      </c>
      <c r="AQ106" s="41">
        <v>8.4507042253521125E-2</v>
      </c>
      <c r="AR106" s="41">
        <v>-4.5454545454546745E-3</v>
      </c>
      <c r="AS106" s="41">
        <v>7.8703703703703706E-2</v>
      </c>
      <c r="AT106" s="41">
        <v>2.4390243902439025E-2</v>
      </c>
      <c r="AU106" s="41">
        <v>7.0707070707070704E-2</v>
      </c>
      <c r="AV106" s="41">
        <v>1.8691588785046863E-2</v>
      </c>
      <c r="AW106" s="41">
        <v>3.9823008849557653E-2</v>
      </c>
      <c r="AX106" s="41">
        <v>2.6661112268277443E-2</v>
      </c>
      <c r="AY106" s="41">
        <v>5.4119547657512118E-2</v>
      </c>
      <c r="AZ106" s="41">
        <v>-9.2841163310961969E-2</v>
      </c>
      <c r="BA106" s="41">
        <v>0.14046121593291419</v>
      </c>
      <c r="BB106" s="41">
        <v>2.0746887966804978E-2</v>
      </c>
      <c r="BC106" s="41">
        <v>-7.3325163398692814E-2</v>
      </c>
      <c r="BD106" s="41">
        <v>0.11428571428571428</v>
      </c>
      <c r="BE106" s="41">
        <v>0.11494252873563218</v>
      </c>
      <c r="BF106" s="41">
        <v>7.7120822622107968E-3</v>
      </c>
      <c r="BG106" s="41">
        <v>6.7212509945637933E-2</v>
      </c>
      <c r="BH106" s="41">
        <v>3.3112582781456956E-2</v>
      </c>
      <c r="BI106" s="41">
        <v>-8.2892416225749554E-2</v>
      </c>
      <c r="BJ106" s="41">
        <v>6.8181818181818177E-2</v>
      </c>
      <c r="BK106" s="41">
        <v>3.8647342995169226E-2</v>
      </c>
      <c r="BL106" s="41">
        <v>1.2597631645250692E-3</v>
      </c>
      <c r="BM106" s="41">
        <v>5.6242969628796401E-2</v>
      </c>
      <c r="BN106" s="41">
        <v>9.9009900990099011E-3</v>
      </c>
      <c r="BO106" s="41">
        <v>0.11728931364031277</v>
      </c>
    </row>
    <row r="107" spans="34:67" ht="15.75" thickBot="1" x14ac:dyDescent="0.3">
      <c r="AH107" s="8"/>
      <c r="AI107" s="77">
        <v>44895</v>
      </c>
      <c r="AJ107" s="75">
        <v>7451.74</v>
      </c>
      <c r="AK107" s="76">
        <f t="shared" si="12"/>
        <v>-1.6018645063745836E-2</v>
      </c>
      <c r="AL107" s="41">
        <v>8.894090111176127E-2</v>
      </c>
      <c r="AM107" s="41">
        <v>6.220095693779918E-2</v>
      </c>
      <c r="AN107" s="41">
        <v>1.1056511056511056E-2</v>
      </c>
      <c r="AO107" s="41">
        <v>-1.2521840419336315E-2</v>
      </c>
      <c r="AP107" s="41">
        <v>-6.9230769230769235E-2</v>
      </c>
      <c r="AQ107" s="41">
        <v>0.23376623376623376</v>
      </c>
      <c r="AR107" s="41">
        <v>0.1004566210045662</v>
      </c>
      <c r="AS107" s="41">
        <v>8.15450643776824E-2</v>
      </c>
      <c r="AT107" s="41">
        <v>0.11904761904761904</v>
      </c>
      <c r="AU107" s="41">
        <v>0.14150943396226415</v>
      </c>
      <c r="AV107" s="41">
        <v>6.8807339449541149E-2</v>
      </c>
      <c r="AW107" s="41">
        <v>0.1148936170212766</v>
      </c>
      <c r="AX107" s="41">
        <v>0.18482450801379591</v>
      </c>
      <c r="AY107" s="41">
        <v>-2.528735632183908E-2</v>
      </c>
      <c r="AZ107" s="41">
        <v>0.20715166461159049</v>
      </c>
      <c r="BA107" s="41">
        <v>-5.5147058823529415E-3</v>
      </c>
      <c r="BB107" s="41">
        <v>0.12398373983739837</v>
      </c>
      <c r="BC107" s="41">
        <v>0.23098964073176106</v>
      </c>
      <c r="BD107" s="41">
        <v>0.16666666666666666</v>
      </c>
      <c r="BE107" s="41">
        <v>0.14948453608247422</v>
      </c>
      <c r="BF107" s="41">
        <v>0.12755102040816327</v>
      </c>
      <c r="BG107" s="41">
        <v>1.7847176522528638E-2</v>
      </c>
      <c r="BH107" s="41">
        <v>1.858974358974359E-2</v>
      </c>
      <c r="BI107" s="41">
        <v>0.18653846153846154</v>
      </c>
      <c r="BJ107" s="41">
        <v>9.5744680851063829E-2</v>
      </c>
      <c r="BK107" s="41">
        <v>5.5813953488372092E-2</v>
      </c>
      <c r="BL107" s="41">
        <v>4.2778057372924005E-2</v>
      </c>
      <c r="BM107" s="41">
        <v>9.0521831735889249E-2</v>
      </c>
      <c r="BN107" s="41">
        <v>-9.8039215686274508E-2</v>
      </c>
      <c r="BO107" s="41">
        <v>4.6656298600311046E-3</v>
      </c>
    </row>
    <row r="108" spans="34:67" ht="15.75" thickBot="1" x14ac:dyDescent="0.3">
      <c r="AH108" s="8"/>
      <c r="AI108" s="77">
        <v>44925</v>
      </c>
      <c r="AJ108" s="75">
        <v>7771.7</v>
      </c>
      <c r="AK108" s="76">
        <f t="shared" si="12"/>
        <v>4.2937622622367402E-2</v>
      </c>
      <c r="AL108" s="41">
        <v>4.6569944474296977E-3</v>
      </c>
      <c r="AM108" s="41">
        <v>-2.2522522522523802E-3</v>
      </c>
      <c r="AN108" s="41">
        <v>4.0097205346294046E-2</v>
      </c>
      <c r="AO108" s="41">
        <v>-3.2143910350928798E-2</v>
      </c>
      <c r="AP108" s="41">
        <v>-7.4380165289256076E-2</v>
      </c>
      <c r="AQ108" s="41">
        <v>2.1052631578947368E-2</v>
      </c>
      <c r="AR108" s="41">
        <v>-2.0746887966804978E-2</v>
      </c>
      <c r="AS108" s="41">
        <v>-1.1904761904761791E-2</v>
      </c>
      <c r="AT108" s="41">
        <v>-4.2553191489361701E-2</v>
      </c>
      <c r="AU108" s="41">
        <v>1.6528925619834711E-2</v>
      </c>
      <c r="AV108" s="41">
        <v>-1.6094420600858368E-2</v>
      </c>
      <c r="AW108" s="41">
        <v>1.1450381679389313E-2</v>
      </c>
      <c r="AX108" s="41">
        <v>-5.8219178082191785E-3</v>
      </c>
      <c r="AY108" s="41">
        <v>-4.3238993710691821E-2</v>
      </c>
      <c r="AZ108" s="41">
        <v>0.15117466802860074</v>
      </c>
      <c r="BA108" s="41">
        <v>-6.0998151571164512E-2</v>
      </c>
      <c r="BB108" s="41">
        <v>-7.5949367088607486E-2</v>
      </c>
      <c r="BC108" s="41">
        <v>3.8137869292748434E-2</v>
      </c>
      <c r="BD108" s="41">
        <v>2.197802197802198E-2</v>
      </c>
      <c r="BE108" s="41">
        <v>-2.2421524663677004E-2</v>
      </c>
      <c r="BF108" s="41">
        <v>-1.3574660633484035E-2</v>
      </c>
      <c r="BG108" s="41">
        <v>-3.860806370432808E-2</v>
      </c>
      <c r="BH108" s="41">
        <v>5.6639395846444307E-3</v>
      </c>
      <c r="BI108" s="41">
        <v>8.1037277147487843E-3</v>
      </c>
      <c r="BJ108" s="41">
        <v>-9.7087378640776691E-3</v>
      </c>
      <c r="BK108" s="41">
        <v>-1.321585903083688E-2</v>
      </c>
      <c r="BL108" s="41">
        <v>9.1698841698841706E-3</v>
      </c>
      <c r="BM108" s="41">
        <v>-3.22265625E-2</v>
      </c>
      <c r="BN108" s="41">
        <v>-8.6956521739130432E-2</v>
      </c>
      <c r="BO108" s="41">
        <v>-5.4179566563467493E-3</v>
      </c>
    </row>
    <row r="109" spans="34:67" ht="15.75" thickBot="1" x14ac:dyDescent="0.3">
      <c r="AH109" s="8"/>
      <c r="AI109" s="77">
        <v>44957</v>
      </c>
      <c r="AJ109" s="75">
        <v>7876.28</v>
      </c>
      <c r="AK109" s="76">
        <f t="shared" si="12"/>
        <v>1.3456515305531599E-2</v>
      </c>
      <c r="AL109" s="41">
        <v>-5.5981458370476023E-2</v>
      </c>
      <c r="AM109" s="41">
        <v>2.9345372460496486E-2</v>
      </c>
      <c r="AN109" s="41">
        <v>1.1682242990654205E-3</v>
      </c>
      <c r="AO109" s="41">
        <v>-5.6672760511882997E-2</v>
      </c>
      <c r="AP109" s="41">
        <v>0.11607142857142844</v>
      </c>
      <c r="AQ109" s="41">
        <v>4.1237113402061855E-2</v>
      </c>
      <c r="AR109" s="41">
        <v>0.18220338983050846</v>
      </c>
      <c r="AS109" s="41">
        <v>2.0080321285140444E-2</v>
      </c>
      <c r="AT109" s="41">
        <v>0.17777777777777778</v>
      </c>
      <c r="AU109" s="41">
        <v>0.18699186991869918</v>
      </c>
      <c r="AV109" s="41">
        <v>2.7262813522355506E-2</v>
      </c>
      <c r="AW109" s="41">
        <v>0.16226415094339622</v>
      </c>
      <c r="AX109" s="41">
        <v>0.13985532208060641</v>
      </c>
      <c r="AY109" s="41">
        <v>0.16023007395234182</v>
      </c>
      <c r="AZ109" s="41">
        <v>0.18899733806566105</v>
      </c>
      <c r="BA109" s="41">
        <v>-3.3464566929133861E-2</v>
      </c>
      <c r="BB109" s="41">
        <v>0.14872798434442258</v>
      </c>
      <c r="BC109" s="41">
        <v>8.9858571921352187E-2</v>
      </c>
      <c r="BD109" s="41">
        <v>0.13978494623655913</v>
      </c>
      <c r="BE109" s="41">
        <v>0.2064220183486237</v>
      </c>
      <c r="BF109" s="41">
        <v>9.6330275229357651E-2</v>
      </c>
      <c r="BG109" s="41">
        <v>1.264982293652947E-2</v>
      </c>
      <c r="BH109" s="41">
        <v>8.0725907384230286E-2</v>
      </c>
      <c r="BI109" s="41">
        <v>9.1639871382636656E-2</v>
      </c>
      <c r="BJ109" s="41">
        <v>0.14705882352941177</v>
      </c>
      <c r="BK109" s="41">
        <v>9.8214285714285574E-2</v>
      </c>
      <c r="BL109" s="41">
        <v>-1.7455762792922047E-2</v>
      </c>
      <c r="BM109" s="41">
        <v>6.7608476286579219E-2</v>
      </c>
      <c r="BN109" s="41">
        <v>0.10714285714285714</v>
      </c>
      <c r="BO109" s="41">
        <v>0.18326848249027236</v>
      </c>
    </row>
    <row r="110" spans="34:67" ht="15.75" thickBot="1" x14ac:dyDescent="0.3">
      <c r="AH110" s="8"/>
      <c r="AI110" s="77">
        <v>44985</v>
      </c>
      <c r="AJ110" s="75">
        <v>7631.74</v>
      </c>
      <c r="AK110" s="76">
        <f t="shared" si="12"/>
        <v>-3.1047651937208931E-2</v>
      </c>
      <c r="AL110" s="41">
        <v>2.7384324834749764E-2</v>
      </c>
      <c r="AM110" s="41">
        <v>-2.1929824561403386E-2</v>
      </c>
      <c r="AN110" s="41">
        <v>4.7841306884480746E-2</v>
      </c>
      <c r="AO110" s="41">
        <v>1.5180878552971577E-2</v>
      </c>
      <c r="AP110" s="41">
        <v>0.112</v>
      </c>
      <c r="AQ110" s="41">
        <v>3.9603960396039604E-2</v>
      </c>
      <c r="AR110" s="41">
        <v>2.8673835125448029E-2</v>
      </c>
      <c r="AS110" s="41">
        <v>7.874015748031496E-3</v>
      </c>
      <c r="AT110" s="41">
        <v>0</v>
      </c>
      <c r="AU110" s="41">
        <v>9.5890410958904104E-2</v>
      </c>
      <c r="AV110" s="41">
        <v>2.2292993630573368E-2</v>
      </c>
      <c r="AW110" s="41">
        <v>-5.1948051948051951E-2</v>
      </c>
      <c r="AX110" s="41">
        <v>3.3847083711090825E-2</v>
      </c>
      <c r="AY110" s="41">
        <v>2.8328611898016998E-2</v>
      </c>
      <c r="AZ110" s="41">
        <v>-5.2985074626865671E-2</v>
      </c>
      <c r="BA110" s="41">
        <v>4.2769857433808553E-2</v>
      </c>
      <c r="BB110" s="41">
        <v>-4.4293015332197615E-2</v>
      </c>
      <c r="BC110" s="41">
        <v>-9.6059503085931322E-2</v>
      </c>
      <c r="BD110" s="41">
        <v>0.36792452830188677</v>
      </c>
      <c r="BE110" s="41">
        <v>1.9011406844106463E-2</v>
      </c>
      <c r="BF110" s="41">
        <v>3.9748953974895397E-2</v>
      </c>
      <c r="BG110" s="41">
        <v>6.2005077422283492E-2</v>
      </c>
      <c r="BH110" s="41">
        <v>2.0845396641574986E-2</v>
      </c>
      <c r="BI110" s="41">
        <v>0.15463917525773196</v>
      </c>
      <c r="BJ110" s="41">
        <v>5.128205128205128E-2</v>
      </c>
      <c r="BK110" s="41">
        <v>3.6585365853658423E-2</v>
      </c>
      <c r="BL110" s="41">
        <v>6.5709418349963493E-3</v>
      </c>
      <c r="BM110" s="41">
        <v>-3.780718336483932E-2</v>
      </c>
      <c r="BN110" s="41">
        <v>7.5268817204301078E-2</v>
      </c>
      <c r="BO110" s="41">
        <v>1.5784281486353174E-2</v>
      </c>
    </row>
    <row r="111" spans="34:67" ht="15.75" thickBot="1" x14ac:dyDescent="0.3">
      <c r="AH111" s="8"/>
      <c r="AI111" s="77">
        <v>45016</v>
      </c>
      <c r="AJ111" s="75">
        <v>7870.57</v>
      </c>
      <c r="AK111" s="76">
        <f t="shared" si="12"/>
        <v>3.1294305099492374E-2</v>
      </c>
      <c r="AL111" s="41">
        <v>3.2352941176470591E-2</v>
      </c>
      <c r="AM111" s="41">
        <v>-9.417040358744394E-2</v>
      </c>
      <c r="AN111" s="41">
        <v>9.4654788418708238E-2</v>
      </c>
      <c r="AO111" s="41">
        <v>-9.6404708876869236E-2</v>
      </c>
      <c r="AP111" s="41">
        <v>5.0359712230215826E-2</v>
      </c>
      <c r="AQ111" s="41">
        <v>9.5238095238095247E-3</v>
      </c>
      <c r="AR111" s="41">
        <v>-9.0592334494773524E-2</v>
      </c>
      <c r="AS111" s="41">
        <v>-6.640625E-2</v>
      </c>
      <c r="AT111" s="41">
        <v>-9.4339622641509441E-2</v>
      </c>
      <c r="AU111" s="41">
        <v>4.3749999999999997E-2</v>
      </c>
      <c r="AV111" s="41">
        <v>4.6728971962616696E-2</v>
      </c>
      <c r="AW111" s="41">
        <v>-9.5890410958904104E-2</v>
      </c>
      <c r="AX111" s="41">
        <v>-3.9462145571470333E-2</v>
      </c>
      <c r="AY111" s="41">
        <v>-0.13498622589531681</v>
      </c>
      <c r="AZ111" s="41">
        <v>-0.13159968479117415</v>
      </c>
      <c r="BA111" s="41">
        <v>0.15625</v>
      </c>
      <c r="BB111" s="41">
        <v>3.5650623885918001E-3</v>
      </c>
      <c r="BC111" s="41">
        <v>-4.0966386554621849E-2</v>
      </c>
      <c r="BD111" s="41">
        <v>2.7586206896551724E-2</v>
      </c>
      <c r="BE111" s="41">
        <v>4.1044776119402986E-2</v>
      </c>
      <c r="BF111" s="41">
        <v>-7.444668008048301E-2</v>
      </c>
      <c r="BG111" s="41">
        <v>-7.8759478841800137E-2</v>
      </c>
      <c r="BH111" s="41">
        <v>-2.6659103800340329E-2</v>
      </c>
      <c r="BI111" s="41">
        <v>-0.21683673469387754</v>
      </c>
      <c r="BJ111" s="41">
        <v>-3.2520325203252036E-2</v>
      </c>
      <c r="BK111" s="41">
        <v>4.3137254901960902E-2</v>
      </c>
      <c r="BL111" s="41">
        <v>1.3056092843326886E-2</v>
      </c>
      <c r="BM111" s="41">
        <v>4.1257367387033402E-2</v>
      </c>
      <c r="BN111" s="41">
        <v>-0.11</v>
      </c>
      <c r="BO111" s="41">
        <v>-3.3020394949821952E-2</v>
      </c>
    </row>
    <row r="112" spans="34:67" ht="15.75" thickBot="1" x14ac:dyDescent="0.3">
      <c r="AH112" s="8"/>
      <c r="AI112" s="77">
        <v>45044</v>
      </c>
      <c r="AJ112" s="75">
        <v>7446.14</v>
      </c>
      <c r="AK112" s="76">
        <f t="shared" si="12"/>
        <v>-5.3926208648166447E-2</v>
      </c>
      <c r="AL112" s="41">
        <v>4.5762108262108261E-2</v>
      </c>
      <c r="AM112" s="41">
        <v>4.7029702970297169E-2</v>
      </c>
      <c r="AN112" s="41">
        <v>3.1536113936927769E-2</v>
      </c>
      <c r="AO112" s="41">
        <v>3.0633802816901409E-2</v>
      </c>
      <c r="AP112" s="41">
        <v>8.9041095890410954E-2</v>
      </c>
      <c r="AQ112" s="41">
        <v>8.4905660377358361E-2</v>
      </c>
      <c r="AR112" s="41">
        <v>-1.532567049808429E-2</v>
      </c>
      <c r="AS112" s="41">
        <v>-2.0920502092050208E-2</v>
      </c>
      <c r="AT112" s="41">
        <v>0</v>
      </c>
      <c r="AU112" s="41">
        <v>-1.7964071856287425E-2</v>
      </c>
      <c r="AV112" s="41">
        <v>4.3650793650793648E-2</v>
      </c>
      <c r="AW112" s="41">
        <v>-7.575757575757576E-3</v>
      </c>
      <c r="AX112" s="41">
        <v>2.5562994522215599E-2</v>
      </c>
      <c r="AY112" s="41">
        <v>4.6178343949044583E-2</v>
      </c>
      <c r="AZ112" s="41">
        <v>9.8911070780399277E-2</v>
      </c>
      <c r="BA112" s="41">
        <v>6.7567567567567571E-2</v>
      </c>
      <c r="BB112" s="41">
        <v>1.9538188277087035E-2</v>
      </c>
      <c r="BC112" s="41">
        <v>-7.8313253012048195E-2</v>
      </c>
      <c r="BD112" s="41">
        <v>2.0134228187919462E-2</v>
      </c>
      <c r="BE112" s="41">
        <v>-1.0752688172043012E-2</v>
      </c>
      <c r="BF112" s="41">
        <v>5.6521739130435039E-2</v>
      </c>
      <c r="BG112" s="41">
        <v>5.997387957107482E-2</v>
      </c>
      <c r="BH112" s="41">
        <v>-2.0396270396270528E-2</v>
      </c>
      <c r="BI112" s="41">
        <v>2.2801302931596091E-2</v>
      </c>
      <c r="BJ112" s="41">
        <v>7.5630252100840331E-2</v>
      </c>
      <c r="BK112" s="41">
        <v>5.6390977443609019E-2</v>
      </c>
      <c r="BL112" s="41">
        <v>5.8949880668257758E-2</v>
      </c>
      <c r="BM112" s="41">
        <v>2.0754716981132074E-2</v>
      </c>
      <c r="BN112" s="41">
        <v>7.8651685393258425E-2</v>
      </c>
      <c r="BO112" s="41">
        <v>8.7043856712420486E-2</v>
      </c>
    </row>
    <row r="113" spans="34:67" ht="15.75" thickBot="1" x14ac:dyDescent="0.3">
      <c r="AH113" s="8"/>
      <c r="AI113" s="77">
        <v>45077</v>
      </c>
      <c r="AJ113" s="75">
        <v>7531.53</v>
      </c>
      <c r="AK113" s="76">
        <f t="shared" si="12"/>
        <v>1.1467686613466765E-2</v>
      </c>
      <c r="AL113" s="41">
        <v>-7.3216414098416479E-3</v>
      </c>
      <c r="AM113" s="41">
        <v>-6.8557919621749536E-2</v>
      </c>
      <c r="AN113" s="41">
        <v>-8.481262327416185E-2</v>
      </c>
      <c r="AO113" s="41">
        <v>-0.12743423300307483</v>
      </c>
      <c r="AP113" s="41">
        <v>-7.5471698113207544E-2</v>
      </c>
      <c r="AQ113" s="41">
        <v>2.6086956521739257E-2</v>
      </c>
      <c r="AR113" s="41">
        <v>-0.10116731517509728</v>
      </c>
      <c r="AS113" s="41">
        <v>-2.5641025641025762E-2</v>
      </c>
      <c r="AT113" s="41">
        <v>-8.3333333333333329E-2</v>
      </c>
      <c r="AU113" s="41">
        <v>9.1463414634146339E-2</v>
      </c>
      <c r="AV113" s="41">
        <v>-3.3269961977186312E-2</v>
      </c>
      <c r="AW113" s="41">
        <v>-7.6335877862595417E-3</v>
      </c>
      <c r="AX113" s="41">
        <v>-5.8456973293768671E-2</v>
      </c>
      <c r="AY113" s="41">
        <v>-8.5235920852359204E-2</v>
      </c>
      <c r="AZ113" s="41">
        <v>-0.12799339388934763</v>
      </c>
      <c r="BA113" s="41">
        <v>1.1075949367088608E-2</v>
      </c>
      <c r="BB113" s="41">
        <v>-8.7108013937282236E-2</v>
      </c>
      <c r="BC113" s="41">
        <v>-5.2881758764111705E-2</v>
      </c>
      <c r="BD113" s="41">
        <v>-5.921052631578947E-2</v>
      </c>
      <c r="BE113" s="41">
        <v>-1.8115942028985508E-2</v>
      </c>
      <c r="BF113" s="41">
        <v>-6.1728395061728621E-2</v>
      </c>
      <c r="BG113" s="41">
        <v>-8.6905418112253024E-2</v>
      </c>
      <c r="BH113" s="41">
        <v>-4.4616299821534804E-2</v>
      </c>
      <c r="BI113" s="41">
        <v>9.5541401273885346E-3</v>
      </c>
      <c r="BJ113" s="41">
        <v>-0.10937500000000011</v>
      </c>
      <c r="BK113" s="41">
        <v>-7.1174377224199295E-2</v>
      </c>
      <c r="BL113" s="41">
        <v>-9.1954022988505746E-2</v>
      </c>
      <c r="BM113" s="41">
        <v>-6.3770794824399152E-2</v>
      </c>
      <c r="BN113" s="41">
        <v>-0.20833333333333334</v>
      </c>
      <c r="BO113" s="41">
        <v>1.2011087157376039E-2</v>
      </c>
    </row>
    <row r="114" spans="34:67" ht="15.75" thickBot="1" x14ac:dyDescent="0.3">
      <c r="AH114" s="8"/>
      <c r="AI114" s="77">
        <v>45107</v>
      </c>
      <c r="AJ114" s="75">
        <v>7699.41</v>
      </c>
      <c r="AK114" s="76">
        <f t="shared" si="12"/>
        <v>2.229029161405453E-2</v>
      </c>
      <c r="AL114" s="41">
        <v>-3.293310463121784E-2</v>
      </c>
      <c r="AM114" s="41">
        <v>2.5380710659898475E-3</v>
      </c>
      <c r="AN114" s="41">
        <v>-1.0775862068964294E-3</v>
      </c>
      <c r="AO114" s="41">
        <v>2.1143304620203602E-2</v>
      </c>
      <c r="AP114" s="41">
        <v>-0.17006802721088435</v>
      </c>
      <c r="AQ114" s="41">
        <v>5.0847457627118647E-2</v>
      </c>
      <c r="AR114" s="41">
        <v>4.3290043290042058E-3</v>
      </c>
      <c r="AS114" s="41">
        <v>-4.3859649122805775E-3</v>
      </c>
      <c r="AT114" s="41">
        <v>0</v>
      </c>
      <c r="AU114" s="41">
        <v>7.8212290502793297E-2</v>
      </c>
      <c r="AV114" s="41">
        <v>-5.9980334316617499E-2</v>
      </c>
      <c r="AW114" s="41">
        <v>-7.3076923076923081E-2</v>
      </c>
      <c r="AX114" s="41">
        <v>8.7299086038449422E-2</v>
      </c>
      <c r="AY114" s="41">
        <v>-0.1464226289517471</v>
      </c>
      <c r="AZ114" s="41">
        <v>5.0189393939393936E-2</v>
      </c>
      <c r="BA114" s="41">
        <v>-3.7558685446009391E-2</v>
      </c>
      <c r="BB114" s="41">
        <v>-1.9083969465648854E-3</v>
      </c>
      <c r="BC114" s="41">
        <v>4.2450857381848596E-2</v>
      </c>
      <c r="BD114" s="41">
        <v>5.5944055944055944E-2</v>
      </c>
      <c r="BE114" s="41">
        <v>-7.3800738007380072E-3</v>
      </c>
      <c r="BF114" s="41">
        <v>-4.1666666666666546E-2</v>
      </c>
      <c r="BG114" s="41">
        <v>5.1139440533366491E-2</v>
      </c>
      <c r="BH114" s="41">
        <v>2.3661270236612988E-2</v>
      </c>
      <c r="BI114" s="41">
        <v>7.7287066246056788E-2</v>
      </c>
      <c r="BJ114" s="41">
        <v>-9.6491228070175322E-2</v>
      </c>
      <c r="BK114" s="41">
        <v>-4.9808429118773943E-2</v>
      </c>
      <c r="BL114" s="41">
        <v>1.7125837676842889E-2</v>
      </c>
      <c r="BM114" s="41">
        <v>-5.0345508390918281E-2</v>
      </c>
      <c r="BN114" s="41">
        <v>-2.6315789473684209E-2</v>
      </c>
      <c r="BO114" s="41">
        <v>3.0432136335970784E-2</v>
      </c>
    </row>
    <row r="115" spans="34:67" ht="15.75" thickBot="1" x14ac:dyDescent="0.3">
      <c r="AH115" s="8"/>
      <c r="AI115" s="77">
        <v>45138</v>
      </c>
      <c r="AJ115" s="75">
        <v>7439.13</v>
      </c>
      <c r="AK115" s="76">
        <f t="shared" si="12"/>
        <v>-3.380518767022405E-2</v>
      </c>
      <c r="AL115" s="41">
        <v>-7.9815537424618652E-3</v>
      </c>
      <c r="AM115" s="41">
        <v>-1.7721518987341773E-2</v>
      </c>
      <c r="AN115" s="41">
        <v>4.3149946062567418E-3</v>
      </c>
      <c r="AO115" s="41">
        <v>2.6840490797546013E-3</v>
      </c>
      <c r="AP115" s="41">
        <v>0</v>
      </c>
      <c r="AQ115" s="41">
        <v>0.11290322580645161</v>
      </c>
      <c r="AR115" s="41">
        <v>6.0344827586207024E-2</v>
      </c>
      <c r="AS115" s="41">
        <v>2.643171806167401E-2</v>
      </c>
      <c r="AT115" s="41">
        <v>2.2727272727272728E-2</v>
      </c>
      <c r="AU115" s="41">
        <v>6.7357512953367879E-2</v>
      </c>
      <c r="AV115" s="41">
        <v>-8.368200836820083E-3</v>
      </c>
      <c r="AW115" s="41">
        <v>1.2448132780082987E-2</v>
      </c>
      <c r="AX115" s="41">
        <v>2.1449275362318842E-2</v>
      </c>
      <c r="AY115" s="41">
        <v>0.12962962962962962</v>
      </c>
      <c r="AZ115" s="41">
        <v>-2.4346257889990983E-2</v>
      </c>
      <c r="BA115" s="41">
        <v>3.2520325203252036E-2</v>
      </c>
      <c r="BB115" s="41">
        <v>8.9866156787762913E-2</v>
      </c>
      <c r="BC115" s="41">
        <v>3.3099297893681046E-2</v>
      </c>
      <c r="BD115" s="41">
        <v>0.2251655629139073</v>
      </c>
      <c r="BE115" s="41">
        <v>2.9739776951672861E-2</v>
      </c>
      <c r="BF115" s="41">
        <v>5.0343249427917618E-2</v>
      </c>
      <c r="BG115" s="41">
        <v>1.265165303390507E-2</v>
      </c>
      <c r="BH115" s="41">
        <v>3.3454987834549595E-2</v>
      </c>
      <c r="BI115" s="41">
        <v>9.3704245973645683E-2</v>
      </c>
      <c r="BJ115" s="41">
        <v>0.10679611650485422</v>
      </c>
      <c r="BK115" s="41">
        <v>4.0322580645161289E-2</v>
      </c>
      <c r="BL115" s="41">
        <v>2.2693997071742314E-2</v>
      </c>
      <c r="BM115" s="41">
        <v>3.8461538461538582E-2</v>
      </c>
      <c r="BN115" s="41">
        <v>0</v>
      </c>
      <c r="BO115" s="41">
        <v>3.3372711163614885E-2</v>
      </c>
    </row>
    <row r="116" spans="34:67" ht="15.75" thickBot="1" x14ac:dyDescent="0.3">
      <c r="AH116" s="8"/>
      <c r="AI116" s="77">
        <v>45169</v>
      </c>
      <c r="AJ116" s="75">
        <v>7608.08</v>
      </c>
      <c r="AK116" s="76">
        <f t="shared" si="12"/>
        <v>2.2710989053827506E-2</v>
      </c>
      <c r="AL116" s="41">
        <v>-4.6844269622742712E-2</v>
      </c>
      <c r="AM116" s="41">
        <v>-3.3505154639175257E-2</v>
      </c>
      <c r="AN116" s="41">
        <v>8.1632653061224483E-2</v>
      </c>
      <c r="AO116" s="41">
        <v>3.0592734225621415E-3</v>
      </c>
      <c r="AP116" s="41">
        <v>-4.9180327868852576E-2</v>
      </c>
      <c r="AQ116" s="41">
        <v>0.10144927536231885</v>
      </c>
      <c r="AR116" s="41">
        <v>-4.878048780487805E-2</v>
      </c>
      <c r="AS116" s="41">
        <v>-6.0085836909871244E-2</v>
      </c>
      <c r="AT116" s="41">
        <v>-6.6666666666666666E-2</v>
      </c>
      <c r="AU116" s="41">
        <v>0.10194174757281553</v>
      </c>
      <c r="AV116" s="41">
        <v>-4.0084388185654012E-2</v>
      </c>
      <c r="AW116" s="41">
        <v>-5.7377049180327988E-2</v>
      </c>
      <c r="AX116" s="41">
        <v>-8.5130533484676502E-3</v>
      </c>
      <c r="AY116" s="41">
        <v>-8.0241587575496112E-2</v>
      </c>
      <c r="AZ116" s="41">
        <v>-0.10720887245841035</v>
      </c>
      <c r="BA116" s="41">
        <v>-5.1968503937007873E-2</v>
      </c>
      <c r="BB116" s="41">
        <v>-1.7543859649122806E-2</v>
      </c>
      <c r="BC116" s="41">
        <v>-5.3786407766990292E-2</v>
      </c>
      <c r="BD116" s="41">
        <v>0.20000000000000015</v>
      </c>
      <c r="BE116" s="41">
        <v>-2.5270758122743681E-2</v>
      </c>
      <c r="BF116" s="41">
        <v>-0.10239651416122005</v>
      </c>
      <c r="BG116" s="41">
        <v>1.9895497554242459E-2</v>
      </c>
      <c r="BH116" s="41">
        <v>-3.4726309593878756E-2</v>
      </c>
      <c r="BI116" s="41">
        <v>-4.6854082998661312E-2</v>
      </c>
      <c r="BJ116" s="41">
        <v>0</v>
      </c>
      <c r="BK116" s="41">
        <v>3.1007751937984496E-2</v>
      </c>
      <c r="BL116" s="41">
        <v>-3.5552374135051301E-2</v>
      </c>
      <c r="BM116" s="41">
        <v>-5.2052052052051941E-2</v>
      </c>
      <c r="BN116" s="41">
        <v>-1.3513513513513514E-2</v>
      </c>
      <c r="BO116" s="41">
        <v>-1.6861960560160046E-2</v>
      </c>
    </row>
    <row r="117" spans="34:67" ht="15.75" thickBot="1" x14ac:dyDescent="0.3">
      <c r="AH117" s="8"/>
      <c r="AI117" s="77">
        <v>45198</v>
      </c>
      <c r="AJ117" s="75">
        <v>7321.72</v>
      </c>
      <c r="AK117" s="76">
        <f t="shared" si="12"/>
        <v>-3.7638931241522129E-2</v>
      </c>
      <c r="AL117" s="41">
        <v>4.1268054773963607E-2</v>
      </c>
      <c r="AM117" s="41">
        <v>0.04</v>
      </c>
      <c r="AN117" s="41">
        <v>-8.9374379344587893E-3</v>
      </c>
      <c r="AO117" s="41">
        <v>-1.7537171178040413E-2</v>
      </c>
      <c r="AP117" s="41">
        <v>8.6206896551725368E-3</v>
      </c>
      <c r="AQ117" s="41">
        <v>1.3157894736842105E-2</v>
      </c>
      <c r="AR117" s="41">
        <v>-4.7008547008547008E-2</v>
      </c>
      <c r="AS117" s="41">
        <v>1.8264840182648401E-2</v>
      </c>
      <c r="AT117" s="41">
        <v>4.7619047619047616E-2</v>
      </c>
      <c r="AU117" s="41">
        <v>4.405286343612335E-2</v>
      </c>
      <c r="AV117" s="41">
        <v>-9.8901098901098897E-3</v>
      </c>
      <c r="AW117" s="41">
        <v>2.6086956521739257E-2</v>
      </c>
      <c r="AX117" s="41">
        <v>4.4075558099599184E-2</v>
      </c>
      <c r="AY117" s="41">
        <v>1.0318949343339587E-2</v>
      </c>
      <c r="AZ117" s="41">
        <v>-7.9710144927536225E-2</v>
      </c>
      <c r="BA117" s="41">
        <v>1.3289036544850499E-2</v>
      </c>
      <c r="BB117" s="41">
        <v>3.5714285714285713E-3</v>
      </c>
      <c r="BC117" s="41">
        <v>6.1768930843422942E-2</v>
      </c>
      <c r="BD117" s="41">
        <v>-4.504504504504632E-3</v>
      </c>
      <c r="BE117" s="41">
        <v>-6.2962962962963068E-2</v>
      </c>
      <c r="BF117" s="41">
        <v>-1.2135922330097087E-2</v>
      </c>
      <c r="BG117" s="41">
        <v>8.1881148445869245E-2</v>
      </c>
      <c r="BH117" s="41">
        <v>-1.2195121951219376E-2</v>
      </c>
      <c r="BI117" s="41">
        <v>6.4606741573033713E-2</v>
      </c>
      <c r="BJ117" s="41">
        <v>2.6315789473684337E-2</v>
      </c>
      <c r="BK117" s="41">
        <v>-7.5187969924812026E-3</v>
      </c>
      <c r="BL117" s="41">
        <v>4.9480455220186903E-3</v>
      </c>
      <c r="BM117" s="41">
        <v>1.0559662090811892E-3</v>
      </c>
      <c r="BN117" s="41">
        <v>5.4794520547945202E-2</v>
      </c>
      <c r="BO117" s="41">
        <v>6.9767441860465115E-3</v>
      </c>
    </row>
    <row r="118" spans="34:67" ht="15.75" thickBot="1" x14ac:dyDescent="0.3">
      <c r="AH118" s="8"/>
      <c r="AI118" s="77">
        <v>45230</v>
      </c>
      <c r="AJ118" s="75">
        <v>7453.75</v>
      </c>
      <c r="AK118" s="76">
        <f t="shared" si="12"/>
        <v>1.8032648066301324E-2</v>
      </c>
      <c r="AL118" s="41">
        <v>-7.6742929201945601E-2</v>
      </c>
      <c r="AM118" s="41">
        <v>2.0512820512820513E-2</v>
      </c>
      <c r="AN118" s="41">
        <v>0.10621242484969939</v>
      </c>
      <c r="AO118" s="41">
        <v>-4.7729918509895226E-2</v>
      </c>
      <c r="AP118" s="41">
        <v>-3.4188034188034309E-2</v>
      </c>
      <c r="AQ118" s="41">
        <v>1.948051948051948E-2</v>
      </c>
      <c r="AR118" s="41">
        <v>-5.829596412556054E-2</v>
      </c>
      <c r="AS118" s="41">
        <v>-5.3811659192825115E-2</v>
      </c>
      <c r="AT118" s="41">
        <v>-9.0909090909090912E-2</v>
      </c>
      <c r="AU118" s="41">
        <v>-8.4388185654008435E-2</v>
      </c>
      <c r="AV118" s="41">
        <v>-2.2197558268590455E-3</v>
      </c>
      <c r="AW118" s="41">
        <v>-0.24576271186440679</v>
      </c>
      <c r="AX118" s="41">
        <v>-5.6469298245613919E-2</v>
      </c>
      <c r="AY118" s="41">
        <v>-5.6638811513463325E-2</v>
      </c>
      <c r="AZ118" s="41">
        <v>-3.4870641169853771E-2</v>
      </c>
      <c r="BA118" s="41">
        <v>-0.31639344262295083</v>
      </c>
      <c r="BB118" s="41">
        <v>-0.15836298932384332</v>
      </c>
      <c r="BC118" s="41">
        <v>1.5655199072284499E-2</v>
      </c>
      <c r="BD118" s="41">
        <v>-2.7149321266968326E-2</v>
      </c>
      <c r="BE118" s="41">
        <v>1.5810276679842011E-2</v>
      </c>
      <c r="BF118" s="41">
        <v>-9.3366093366093361E-2</v>
      </c>
      <c r="BG118" s="41">
        <v>1.5071806500377798E-2</v>
      </c>
      <c r="BH118" s="41">
        <v>-4.3209876543209872E-3</v>
      </c>
      <c r="BI118" s="41">
        <v>-0.16886543535620052</v>
      </c>
      <c r="BJ118" s="41">
        <v>-5.1282051282051162E-2</v>
      </c>
      <c r="BK118" s="41">
        <v>2.2727272727272728E-2</v>
      </c>
      <c r="BL118" s="41">
        <v>-4.2589857213195366E-2</v>
      </c>
      <c r="BM118" s="41">
        <v>0.12130801687763713</v>
      </c>
      <c r="BN118" s="41">
        <v>-1.2987012987012988E-2</v>
      </c>
      <c r="BO118" s="41">
        <v>-3.9260969976905313E-2</v>
      </c>
    </row>
    <row r="119" spans="34:67" ht="15.75" thickBot="1" x14ac:dyDescent="0.3">
      <c r="AH119" s="8"/>
      <c r="AI119" s="77">
        <v>45260</v>
      </c>
      <c r="AJ119" s="75">
        <v>7733.24</v>
      </c>
      <c r="AK119" s="76">
        <f t="shared" si="12"/>
        <v>3.7496562133154422E-2</v>
      </c>
      <c r="AL119" s="41">
        <v>-1.2097560975609756E-2</v>
      </c>
      <c r="AM119" s="41">
        <v>5.0251256281407038E-2</v>
      </c>
      <c r="AN119" s="41">
        <v>-4.8913043478260872E-2</v>
      </c>
      <c r="AO119" s="41">
        <v>2.3634881825590873E-2</v>
      </c>
      <c r="AP119" s="41">
        <v>8.8495575221239076E-2</v>
      </c>
      <c r="AQ119" s="41">
        <v>-5.0955414012738856E-2</v>
      </c>
      <c r="AR119" s="41">
        <v>4.2857142857142858E-2</v>
      </c>
      <c r="AS119" s="41">
        <v>8.5308056872037921E-2</v>
      </c>
      <c r="AT119" s="41">
        <v>7.4999999999999997E-2</v>
      </c>
      <c r="AU119" s="41">
        <v>0.16129032258064516</v>
      </c>
      <c r="AV119" s="41">
        <v>5.0055617352614018E-2</v>
      </c>
      <c r="AW119" s="41">
        <v>0.16853932584269662</v>
      </c>
      <c r="AX119" s="41">
        <v>0.15194654270772806</v>
      </c>
      <c r="AY119" s="41">
        <v>0.23228346456692914</v>
      </c>
      <c r="AZ119" s="41">
        <v>5.8275058275059598E-3</v>
      </c>
      <c r="BA119" s="41">
        <v>2.8776978417266189E-2</v>
      </c>
      <c r="BB119" s="41">
        <v>0.15221987315010557</v>
      </c>
      <c r="BC119" s="41">
        <v>2.7402473834443386E-2</v>
      </c>
      <c r="BD119" s="41">
        <v>0.25116279069767444</v>
      </c>
      <c r="BE119" s="41">
        <v>0.11284046692607004</v>
      </c>
      <c r="BF119" s="41">
        <v>8.9430894308942938E-2</v>
      </c>
      <c r="BG119" s="41">
        <v>-3.3504847573234763E-2</v>
      </c>
      <c r="BH119" s="41">
        <v>2.1698698078115312E-2</v>
      </c>
      <c r="BI119" s="41">
        <v>3.650793650793651E-2</v>
      </c>
      <c r="BJ119" s="41">
        <v>0.17117117117117103</v>
      </c>
      <c r="BK119" s="41">
        <v>5.9259259259259262E-2</v>
      </c>
      <c r="BL119" s="41">
        <v>-3.0599125739264474E-2</v>
      </c>
      <c r="BM119" s="41">
        <v>2.634054562558796E-2</v>
      </c>
      <c r="BN119" s="41">
        <v>-6.5789473684210523E-2</v>
      </c>
      <c r="BO119" s="41">
        <v>-7.1213942307692304E-2</v>
      </c>
    </row>
    <row r="120" spans="34:67" ht="15.75" thickBot="1" x14ac:dyDescent="0.3">
      <c r="AH120" s="8"/>
      <c r="AI120" s="77">
        <v>45289</v>
      </c>
      <c r="AJ120" s="75">
        <v>7630.57</v>
      </c>
      <c r="AK120" s="76">
        <f t="shared" si="12"/>
        <v>-1.3276453336505796E-2</v>
      </c>
      <c r="AL120" s="41">
        <v>4.6810191586016195E-2</v>
      </c>
      <c r="AM120" s="41">
        <v>4.0669856459330009E-2</v>
      </c>
      <c r="AN120" s="41">
        <v>5.7142857142857141E-2</v>
      </c>
      <c r="AO120" s="41">
        <v>-8.598726114649681E-2</v>
      </c>
      <c r="AP120" s="41">
        <v>8.130081300813009E-3</v>
      </c>
      <c r="AQ120" s="41">
        <v>-5.3691275167785234E-2</v>
      </c>
      <c r="AR120" s="41">
        <v>0.10958904109589054</v>
      </c>
      <c r="AS120" s="41">
        <v>9.6069868995633065E-2</v>
      </c>
      <c r="AT120" s="41">
        <v>0.11627906976744186</v>
      </c>
      <c r="AU120" s="41">
        <v>7.9365079365079361E-2</v>
      </c>
      <c r="AV120" s="41">
        <v>2.9661016949152661E-2</v>
      </c>
      <c r="AW120" s="41">
        <v>5.2884615384615384E-2</v>
      </c>
      <c r="AX120" s="41">
        <v>2.370744010088284E-2</v>
      </c>
      <c r="AY120" s="41">
        <v>0.10942492012779553</v>
      </c>
      <c r="AZ120" s="41">
        <v>2.7809965237543186E-2</v>
      </c>
      <c r="BA120" s="41">
        <v>2.7972027972027972E-2</v>
      </c>
      <c r="BB120" s="41">
        <v>5.6880733944954132E-2</v>
      </c>
      <c r="BC120" s="41">
        <v>8.2052231894795338E-2</v>
      </c>
      <c r="BD120" s="41">
        <v>0.11524163568773234</v>
      </c>
      <c r="BE120" s="41">
        <v>5.944055944055944E-2</v>
      </c>
      <c r="BF120" s="41">
        <v>6.9651741293532493E-2</v>
      </c>
      <c r="BG120" s="41">
        <v>-5.227494231265466E-3</v>
      </c>
      <c r="BH120" s="41">
        <v>6.9781553398058249E-2</v>
      </c>
      <c r="BI120" s="41">
        <v>2.1439509954058193E-2</v>
      </c>
      <c r="BJ120" s="41">
        <v>0.13076923076923078</v>
      </c>
      <c r="BK120" s="41">
        <v>1.3986013986013986E-2</v>
      </c>
      <c r="BL120" s="41">
        <v>7.9575596816974913E-3</v>
      </c>
      <c r="BM120" s="41">
        <v>-2.8414298808432631E-2</v>
      </c>
      <c r="BN120" s="41">
        <v>-2.8169014084507043E-2</v>
      </c>
      <c r="BO120" s="41">
        <v>0.18278874150760271</v>
      </c>
    </row>
    <row r="121" spans="34:67" ht="15.75" thickBot="1" x14ac:dyDescent="0.3">
      <c r="AH121" s="8"/>
      <c r="AI121" s="77">
        <v>45322</v>
      </c>
      <c r="AJ121" s="75">
        <v>7630.02</v>
      </c>
      <c r="AK121" s="76">
        <f t="shared" si="12"/>
        <v>-7.2078494791250517E-5</v>
      </c>
      <c r="AL121" s="41">
        <v>-9.433962264150943E-3</v>
      </c>
      <c r="AM121" s="41">
        <v>-6.8965517241378008E-3</v>
      </c>
      <c r="AN121" s="41">
        <v>6.0360360360360361E-2</v>
      </c>
      <c r="AO121" s="41">
        <v>1.8292682926829267E-2</v>
      </c>
      <c r="AP121" s="41">
        <v>-9.6774193548386983E-2</v>
      </c>
      <c r="AQ121" s="41">
        <v>-2.1276595744680851E-2</v>
      </c>
      <c r="AR121" s="41">
        <v>-9.4650205761316858E-2</v>
      </c>
      <c r="AS121" s="41">
        <v>1.5936254980079684E-2</v>
      </c>
      <c r="AT121" s="41">
        <v>-0.10416666666666667</v>
      </c>
      <c r="AU121" s="41">
        <v>-9.1911764705882248E-2</v>
      </c>
      <c r="AV121" s="41">
        <v>-2.0576131687245133E-3</v>
      </c>
      <c r="AW121" s="41">
        <v>2.7397260273972601E-2</v>
      </c>
      <c r="AX121" s="41">
        <v>4.3114067504311293E-2</v>
      </c>
      <c r="AY121" s="41">
        <v>5.3275737940964719E-2</v>
      </c>
      <c r="AZ121" s="41">
        <v>-7.7790304396843174E-2</v>
      </c>
      <c r="BA121" s="41">
        <v>-7.4829931972789115E-2</v>
      </c>
      <c r="BB121" s="41">
        <v>-2.7777777777777776E-2</v>
      </c>
      <c r="BC121" s="41">
        <v>-5.8028072577884289E-2</v>
      </c>
      <c r="BD121" s="41">
        <v>3.3333333333333335E-3</v>
      </c>
      <c r="BE121" s="41">
        <v>-0.10891089108910891</v>
      </c>
      <c r="BF121" s="41">
        <v>-5.5813953488372224E-2</v>
      </c>
      <c r="BG121" s="41">
        <v>-3.9917593481830264E-2</v>
      </c>
      <c r="BH121" s="41">
        <v>-7.9410096426545659E-2</v>
      </c>
      <c r="BI121" s="41">
        <v>-0.10194902548725637</v>
      </c>
      <c r="BJ121" s="41">
        <v>6.8027210884353739E-3</v>
      </c>
      <c r="BK121" s="41">
        <v>-1.0344827586206896E-2</v>
      </c>
      <c r="BL121" s="41">
        <v>1.2368421052631579E-2</v>
      </c>
      <c r="BM121" s="41">
        <v>5.6603773584905656E-3</v>
      </c>
      <c r="BN121" s="41">
        <v>-2.8985507246376812E-2</v>
      </c>
      <c r="BO121" s="41">
        <v>-1.6411378555798686E-2</v>
      </c>
    </row>
    <row r="122" spans="34:67" ht="15.75" thickBot="1" x14ac:dyDescent="0.3">
      <c r="AH122" s="8"/>
      <c r="AI122" s="77">
        <v>45351</v>
      </c>
      <c r="AJ122" s="75">
        <v>7952.62</v>
      </c>
      <c r="AK122" s="76">
        <f t="shared" si="12"/>
        <v>4.2280360995121828E-2</v>
      </c>
      <c r="AL122" s="41">
        <v>-4.9238095238095241E-2</v>
      </c>
      <c r="AM122" s="41">
        <v>3.2407407407407406E-2</v>
      </c>
      <c r="AN122" s="41">
        <v>5.5225148683092605E-2</v>
      </c>
      <c r="AO122" s="41">
        <v>2.9940119760479044E-3</v>
      </c>
      <c r="AP122" s="41">
        <v>-7.142857142857155E-2</v>
      </c>
      <c r="AQ122" s="41">
        <v>-8.6956521739130432E-2</v>
      </c>
      <c r="AR122" s="41">
        <v>6.8181818181818038E-2</v>
      </c>
      <c r="AS122" s="41">
        <v>-5.098039215686264E-2</v>
      </c>
      <c r="AT122" s="41">
        <v>9.3023255813953487E-2</v>
      </c>
      <c r="AU122" s="41">
        <v>-4.0485829959514281E-2</v>
      </c>
      <c r="AV122" s="41">
        <v>-1.6494845360824743E-2</v>
      </c>
      <c r="AW122" s="41">
        <v>6.222222222222222E-2</v>
      </c>
      <c r="AX122" s="41">
        <v>-1.8186112423240433E-2</v>
      </c>
      <c r="AY122" s="41">
        <v>-6.7669172932330823E-2</v>
      </c>
      <c r="AZ122" s="41">
        <v>-4.8899755501222497E-2</v>
      </c>
      <c r="BA122" s="41">
        <v>7.3529411764705885E-2</v>
      </c>
      <c r="BB122" s="41">
        <v>1.2500000000000001E-2</v>
      </c>
      <c r="BC122" s="41">
        <v>-7.7048882427766668E-2</v>
      </c>
      <c r="BD122" s="41">
        <v>0.22591362126245848</v>
      </c>
      <c r="BE122" s="41">
        <v>-7.407407407407407E-2</v>
      </c>
      <c r="BF122" s="41">
        <v>-3.2019704433497401E-2</v>
      </c>
      <c r="BG122" s="41">
        <v>3.4486374856809855E-3</v>
      </c>
      <c r="BH122" s="41">
        <v>-9.2421441774493077E-3</v>
      </c>
      <c r="BI122" s="41">
        <v>0.11519198664440734</v>
      </c>
      <c r="BJ122" s="41">
        <v>-6.7567567567567571E-2</v>
      </c>
      <c r="BK122" s="41">
        <v>-2.7874564459930314E-2</v>
      </c>
      <c r="BL122" s="41">
        <v>4.9389134390432918E-3</v>
      </c>
      <c r="BM122" s="41">
        <v>-3.8461538461538464E-2</v>
      </c>
      <c r="BN122" s="41">
        <v>2.9850746268656716E-2</v>
      </c>
      <c r="BO122" s="41">
        <v>-8.1479421579532821E-2</v>
      </c>
    </row>
    <row r="123" spans="34:67" ht="15.75" thickBot="1" x14ac:dyDescent="0.3">
      <c r="AH123" s="8"/>
      <c r="AI123" s="77">
        <v>45380</v>
      </c>
      <c r="AJ123" s="75">
        <v>8144.13</v>
      </c>
      <c r="AK123" s="76">
        <f t="shared" si="12"/>
        <v>2.4081371925227187E-2</v>
      </c>
      <c r="AL123" s="41">
        <v>6.9618351197034953E-2</v>
      </c>
      <c r="AM123" s="41">
        <v>0.11434977578475336</v>
      </c>
      <c r="AN123" s="41">
        <v>8.6151368760064406E-2</v>
      </c>
      <c r="AO123" s="41">
        <v>2.601279317697228E-2</v>
      </c>
      <c r="AP123" s="41">
        <v>5.7692307692307827E-2</v>
      </c>
      <c r="AQ123" s="41">
        <v>1.5873015873015872E-2</v>
      </c>
      <c r="AR123" s="41">
        <v>5.9574468085106504E-2</v>
      </c>
      <c r="AS123" s="41">
        <v>4.9586776859504134E-2</v>
      </c>
      <c r="AT123" s="41">
        <v>0.10638297872340426</v>
      </c>
      <c r="AU123" s="41">
        <v>0.11814345991561181</v>
      </c>
      <c r="AV123" s="41">
        <v>2.7253668763102968E-2</v>
      </c>
      <c r="AW123" s="41">
        <v>0.10878661087866109</v>
      </c>
      <c r="AX123" s="41">
        <v>0.11041616550396921</v>
      </c>
      <c r="AY123" s="41">
        <v>-3.519061583577713E-2</v>
      </c>
      <c r="AZ123" s="41">
        <v>-4.4987146529562982E-2</v>
      </c>
      <c r="BA123" s="41">
        <v>7.7625570776255703E-2</v>
      </c>
      <c r="BB123" s="41">
        <v>-2.9982363315696647E-2</v>
      </c>
      <c r="BC123" s="41">
        <v>-1.2207127387280961E-2</v>
      </c>
      <c r="BD123" s="41">
        <v>0.15718157181571801</v>
      </c>
      <c r="BE123" s="41">
        <v>0.08</v>
      </c>
      <c r="BF123" s="41">
        <v>-4.0712468193384227E-2</v>
      </c>
      <c r="BG123" s="41">
        <v>6.3795577601003309E-2</v>
      </c>
      <c r="BH123" s="41">
        <v>2.0522388059701639E-2</v>
      </c>
      <c r="BI123" s="41">
        <v>4.4910179640718561E-3</v>
      </c>
      <c r="BJ123" s="41">
        <v>-7.246376811594203E-3</v>
      </c>
      <c r="BK123" s="41">
        <v>6.4516129032258063E-2</v>
      </c>
      <c r="BL123" s="41">
        <v>2.8453181583031679E-2</v>
      </c>
      <c r="BM123" s="41">
        <v>3.9024390243902439E-3</v>
      </c>
      <c r="BN123" s="41">
        <v>1.4492753623188406E-2</v>
      </c>
      <c r="BO123" s="41">
        <v>3.3303057826218588E-3</v>
      </c>
    </row>
    <row r="124" spans="34:67" ht="15.75" thickBot="1" x14ac:dyDescent="0.3">
      <c r="AI124" s="77">
        <v>45412</v>
      </c>
      <c r="AJ124" s="75">
        <v>8275.3799999999992</v>
      </c>
      <c r="AK124" s="76">
        <f t="shared" si="12"/>
        <v>1.6115901882705591E-2</v>
      </c>
      <c r="AL124" s="41">
        <v>0.12961228694512081</v>
      </c>
      <c r="AM124" s="41">
        <v>-6.2374245472837021E-2</v>
      </c>
      <c r="AN124" s="41">
        <v>-1.1860637509266123E-2</v>
      </c>
      <c r="AO124" s="41">
        <v>-2.2859517871986701E-2</v>
      </c>
      <c r="AP124" s="41">
        <v>-6.3636363636363755E-2</v>
      </c>
      <c r="AQ124" s="41">
        <v>0</v>
      </c>
      <c r="AR124" s="41">
        <v>-4.0160642570282257E-3</v>
      </c>
      <c r="AS124" s="41">
        <v>-7.0866141732283464E-2</v>
      </c>
      <c r="AT124" s="41">
        <v>0</v>
      </c>
      <c r="AU124" s="41">
        <v>-3.3962264150943396E-2</v>
      </c>
      <c r="AV124" s="41">
        <v>-1.73469387755102E-2</v>
      </c>
      <c r="AW124" s="41">
        <v>0.14339622641509434</v>
      </c>
      <c r="AX124" s="41">
        <v>-2.4263431542461005E-2</v>
      </c>
      <c r="AY124" s="41">
        <v>-9.11854103343465E-3</v>
      </c>
      <c r="AZ124" s="41">
        <v>-5.652759084791386E-2</v>
      </c>
      <c r="BA124" s="41">
        <v>-0.13771186440677965</v>
      </c>
      <c r="BB124" s="41">
        <v>-6.363636363636363E-2</v>
      </c>
      <c r="BC124" s="41">
        <v>9.0691648395455446E-2</v>
      </c>
      <c r="BD124" s="41">
        <v>-3.2786885245901509E-2</v>
      </c>
      <c r="BE124" s="41">
        <v>-2.5925925925925925E-2</v>
      </c>
      <c r="BF124" s="41">
        <v>-6.3660477453580902E-2</v>
      </c>
      <c r="BG124" s="41">
        <v>8.8467787644058229E-2</v>
      </c>
      <c r="BH124" s="41">
        <v>-1.5234613040828763E-2</v>
      </c>
      <c r="BI124" s="41">
        <v>2.8315946348733235E-2</v>
      </c>
      <c r="BJ124" s="41">
        <v>-3.6496350364963501E-2</v>
      </c>
      <c r="BK124" s="41">
        <v>-3.3670033670033669E-3</v>
      </c>
      <c r="BL124" s="41">
        <v>4.124748490945674E-2</v>
      </c>
      <c r="BM124" s="41">
        <v>1.4577259475218658E-2</v>
      </c>
      <c r="BN124" s="41">
        <v>-2.8571428571428571E-2</v>
      </c>
      <c r="BO124" s="41">
        <v>-4.4357272178636088E-2</v>
      </c>
    </row>
    <row r="125" spans="34:67" ht="15.75" thickBot="1" x14ac:dyDescent="0.3">
      <c r="AI125" s="77">
        <v>45443</v>
      </c>
      <c r="AJ125" s="75">
        <v>8295.9599999999991</v>
      </c>
      <c r="AK125" s="76">
        <f t="shared" si="12"/>
        <v>2.4868948616256813E-3</v>
      </c>
      <c r="AL125" s="41">
        <v>1.0611838832697729E-2</v>
      </c>
      <c r="AM125" s="41">
        <v>3.0042918454935622E-2</v>
      </c>
      <c r="AN125" s="41">
        <v>4.4261065266316582E-2</v>
      </c>
      <c r="AO125" s="41">
        <v>2.7222458528285837E-2</v>
      </c>
      <c r="AP125" s="41">
        <v>0.27184466019417475</v>
      </c>
      <c r="AQ125" s="41">
        <v>0.109375</v>
      </c>
      <c r="AR125" s="41">
        <v>6.4516129032258063E-2</v>
      </c>
      <c r="AS125" s="41">
        <v>5.9322033898305086E-2</v>
      </c>
      <c r="AT125" s="41">
        <v>7.6923076923077066E-2</v>
      </c>
      <c r="AU125" s="41">
        <v>0.1796875</v>
      </c>
      <c r="AV125" s="41">
        <v>-8.4112149532710387E-2</v>
      </c>
      <c r="AW125" s="41">
        <v>3.9603960396039604E-2</v>
      </c>
      <c r="AX125" s="41">
        <v>3.6634103019538192E-2</v>
      </c>
      <c r="AY125" s="41">
        <v>0.10812883435582822</v>
      </c>
      <c r="AZ125" s="41">
        <v>6.5620542082738945E-2</v>
      </c>
      <c r="BA125" s="41">
        <v>1.719901719901706E-2</v>
      </c>
      <c r="BB125" s="41">
        <v>3.4951456310679613E-2</v>
      </c>
      <c r="BC125" s="41">
        <v>7.3099415204678359E-4</v>
      </c>
      <c r="BD125" s="41">
        <v>9.6852300242130748E-2</v>
      </c>
      <c r="BE125" s="41">
        <v>5.3231939163498096E-2</v>
      </c>
      <c r="BF125" s="41">
        <v>0.11048158640226628</v>
      </c>
      <c r="BG125" s="41">
        <v>-1.7152497891086273E-2</v>
      </c>
      <c r="BH125" s="41">
        <v>6.5594059405940597E-2</v>
      </c>
      <c r="BI125" s="41">
        <v>0.12608695652173912</v>
      </c>
      <c r="BJ125" s="41">
        <v>0.11363636363636363</v>
      </c>
      <c r="BK125" s="41">
        <v>5.0675675675675678E-2</v>
      </c>
      <c r="BL125" s="41">
        <v>3.3574879227053142E-2</v>
      </c>
      <c r="BM125" s="41">
        <v>-2.681992337164751E-2</v>
      </c>
      <c r="BN125" s="41">
        <v>0.11764705882352941</v>
      </c>
      <c r="BO125" s="41">
        <v>-6.7571834543732237E-2</v>
      </c>
    </row>
    <row r="126" spans="34:67" x14ac:dyDescent="0.25">
      <c r="AJ126"/>
    </row>
    <row r="127" spans="34:67" x14ac:dyDescent="0.25">
      <c r="AJ127"/>
    </row>
    <row r="128" spans="34:67" x14ac:dyDescent="0.25">
      <c r="AJ128"/>
    </row>
    <row r="129" spans="36:36" x14ac:dyDescent="0.25">
      <c r="AJ1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7F12-6BC7-A54E-A827-3F72104913BC}">
  <dimension ref="B1:AI40"/>
  <sheetViews>
    <sheetView topLeftCell="A44" workbookViewId="0">
      <selection activeCell="E6" sqref="E6"/>
    </sheetView>
  </sheetViews>
  <sheetFormatPr defaultColWidth="11.42578125" defaultRowHeight="15" x14ac:dyDescent="0.25"/>
  <cols>
    <col min="9" max="9" width="20.85546875" customWidth="1"/>
    <col min="10" max="10" width="17.85546875" customWidth="1"/>
    <col min="11" max="11" width="16.42578125" customWidth="1"/>
    <col min="12" max="12" width="14.28515625" customWidth="1"/>
    <col min="14" max="14" width="17.7109375" customWidth="1"/>
    <col min="15" max="15" width="17.85546875" customWidth="1"/>
    <col min="16" max="16" width="16" customWidth="1"/>
    <col min="17" max="17" width="14.28515625" customWidth="1"/>
    <col min="19" max="19" width="11.85546875" bestFit="1" customWidth="1"/>
    <col min="20" max="20" width="12.28515625" bestFit="1" customWidth="1"/>
    <col min="21" max="22" width="12" bestFit="1" customWidth="1"/>
    <col min="23" max="24" width="11.85546875" bestFit="1" customWidth="1"/>
    <col min="25" max="26" width="11.7109375" bestFit="1" customWidth="1"/>
  </cols>
  <sheetData>
    <row r="1" spans="2:35" ht="15.75" thickBot="1" x14ac:dyDescent="0.3"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27</v>
      </c>
      <c r="AC1" s="71" t="s">
        <v>28</v>
      </c>
      <c r="AD1" s="71" t="s">
        <v>29</v>
      </c>
      <c r="AE1" s="71" t="s">
        <v>30</v>
      </c>
      <c r="AF1" s="71" t="s">
        <v>31</v>
      </c>
      <c r="AG1" s="71" t="s">
        <v>32</v>
      </c>
      <c r="AH1" s="71" t="s">
        <v>33</v>
      </c>
      <c r="AI1" s="71" t="s">
        <v>34</v>
      </c>
    </row>
    <row r="2" spans="2:35" x14ac:dyDescent="0.25">
      <c r="F2" s="19">
        <f>AVERAGE('Variance covariance Matrix'!B4:B123)</f>
        <v>1.0356354884381922E-2</v>
      </c>
      <c r="G2" s="19">
        <f>AVERAGE('Variance covariance Matrix'!C4:C123)</f>
        <v>1.3403346417618033E-3</v>
      </c>
      <c r="H2" s="19">
        <f>AVERAGE('Variance covariance Matrix'!D4:D123)</f>
        <v>1.2118565327349867E-2</v>
      </c>
      <c r="I2" s="19">
        <f>AVERAGE('Variance covariance Matrix'!E4:E123)</f>
        <v>-1.1246646853852308E-3</v>
      </c>
      <c r="J2" s="19">
        <f>AVERAGE('Variance covariance Matrix'!F4:F123)</f>
        <v>-5.5880237342223072E-3</v>
      </c>
      <c r="K2" s="19">
        <f>AVERAGE('Variance covariance Matrix'!G4:G123)</f>
        <v>-2.7578551457385137E-3</v>
      </c>
      <c r="L2" s="19">
        <f>AVERAGE('Variance covariance Matrix'!H4:H123)</f>
        <v>-1.9135119088716987E-4</v>
      </c>
      <c r="M2" s="19">
        <f>AVERAGE('Variance covariance Matrix'!I4:I123)</f>
        <v>3.3774901670249767E-3</v>
      </c>
      <c r="N2" s="19">
        <f>AVERAGE('Variance covariance Matrix'!J4:J123)</f>
        <v>6.4316488197665924E-4</v>
      </c>
      <c r="O2" s="19">
        <f>AVERAGE('Variance covariance Matrix'!K4:K123)</f>
        <v>2.449640425075757E-3</v>
      </c>
      <c r="P2" s="19">
        <f>AVERAGE('Variance covariance Matrix'!L4:L123)</f>
        <v>1.8536897253420856E-3</v>
      </c>
      <c r="Q2" s="19">
        <f>AVERAGE('Variance covariance Matrix'!M4:M123)</f>
        <v>3.6281129849091123E-3</v>
      </c>
      <c r="R2" s="19">
        <f>AVERAGE('Variance covariance Matrix'!N4:N123)</f>
        <v>6.796484315559969E-3</v>
      </c>
      <c r="S2" s="19">
        <f>AVERAGE('Variance covariance Matrix'!O4:O123)</f>
        <v>6.0646251070118323E-3</v>
      </c>
      <c r="T2" s="19">
        <f>AVERAGE('Variance covariance Matrix'!P4:P123)</f>
        <v>-2.7889556849025897E-4</v>
      </c>
      <c r="U2" s="19">
        <f>AVERAGE('Variance covariance Matrix'!Q4:Q123)</f>
        <v>1.2958343542985556E-2</v>
      </c>
      <c r="V2" s="19">
        <f>AVERAGE('Variance covariance Matrix'!R4:R123)</f>
        <v>9.9061234330599535E-3</v>
      </c>
      <c r="W2" s="19">
        <f>AVERAGE('Variance covariance Matrix'!S4:S123)</f>
        <v>7.760068192976032E-3</v>
      </c>
      <c r="X2" s="19">
        <f>AVERAGE('Variance covariance Matrix'!T4:T123)</f>
        <v>1.1620015099106118E-2</v>
      </c>
      <c r="Y2" s="19">
        <f>AVERAGE('Variance covariance Matrix'!U4:U123)</f>
        <v>8.4982414718709487E-4</v>
      </c>
      <c r="Z2" s="19">
        <f>AVERAGE('Variance covariance Matrix'!V4:V123)</f>
        <v>1.3071129713372125E-3</v>
      </c>
      <c r="AA2" s="19">
        <f>AVERAGE('Variance covariance Matrix'!W4:W123)</f>
        <v>3.7994768088207057E-3</v>
      </c>
      <c r="AB2" s="19">
        <f>AVERAGE('Variance covariance Matrix'!X4:X123)</f>
        <v>3.5875381723230928E-3</v>
      </c>
      <c r="AC2" s="19">
        <f>AVERAGE('Variance covariance Matrix'!Y4:Y123)</f>
        <v>5.5948955587741759E-4</v>
      </c>
      <c r="AD2" s="19">
        <f>AVERAGE('Variance covariance Matrix'!Z4:Z123)</f>
        <v>8.2946583675451244E-3</v>
      </c>
      <c r="AE2" s="19">
        <f>AVERAGE('Variance covariance Matrix'!AA4:AA123)</f>
        <v>2.413344969573706E-3</v>
      </c>
      <c r="AF2" s="19">
        <f>AVERAGE('Variance covariance Matrix'!AB4:AB123)</f>
        <v>5.0389782392051786E-3</v>
      </c>
      <c r="AG2" s="19">
        <f>AVERAGE('Variance covariance Matrix'!AC4:AC123)</f>
        <v>2.7856136279414104E-3</v>
      </c>
      <c r="AH2" s="19">
        <f>AVERAGE('Variance covariance Matrix'!AD4:AD123)</f>
        <v>-5.8642810442164307E-3</v>
      </c>
      <c r="AI2" s="19">
        <f>AVERAGE('Variance covariance Matrix'!AE4:AE123)</f>
        <v>1.5697952945489964E-3</v>
      </c>
    </row>
    <row r="3" spans="2:35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2:35" ht="18.75" x14ac:dyDescent="0.3"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</row>
    <row r="5" spans="2:35" ht="19.5" thickBot="1" x14ac:dyDescent="0.35">
      <c r="B5" s="120"/>
      <c r="C5" s="121" t="s">
        <v>190</v>
      </c>
      <c r="D5" s="121" t="s">
        <v>191</v>
      </c>
      <c r="E5" s="121" t="s">
        <v>182</v>
      </c>
      <c r="F5" s="120"/>
      <c r="G5" s="120"/>
      <c r="H5" s="120"/>
      <c r="I5" s="122" t="s">
        <v>192</v>
      </c>
      <c r="J5" s="123">
        <f>INTERCEPT(D6:D35,E6:E35)</f>
        <v>3.6877351432258476E-3</v>
      </c>
      <c r="K5" s="120"/>
      <c r="L5" s="120"/>
      <c r="M5" s="120"/>
      <c r="N5" s="120"/>
      <c r="O5" s="120"/>
      <c r="P5" s="120"/>
      <c r="Q5" s="120"/>
      <c r="R5" s="120"/>
    </row>
    <row r="6" spans="2:35" ht="19.5" thickBot="1" x14ac:dyDescent="0.35">
      <c r="B6" s="120"/>
      <c r="C6" s="124" t="s">
        <v>5</v>
      </c>
      <c r="D6" s="119">
        <v>1.0356354884381922E-2</v>
      </c>
      <c r="E6" s="125">
        <v>-9.6520874863808462E-2</v>
      </c>
      <c r="F6" s="120"/>
      <c r="G6" s="120"/>
      <c r="H6" s="120"/>
      <c r="I6" s="122" t="s">
        <v>193</v>
      </c>
      <c r="J6" s="123">
        <f>SLOPE(D6:D35,E6:E35)</f>
        <v>4.028373721344969E-3</v>
      </c>
      <c r="K6" s="120"/>
      <c r="L6" s="120"/>
      <c r="M6" s="120"/>
      <c r="N6" s="120"/>
      <c r="O6" s="120"/>
      <c r="P6" s="120"/>
      <c r="Q6" s="120"/>
      <c r="R6" s="120"/>
    </row>
    <row r="7" spans="2:35" ht="19.5" thickBot="1" x14ac:dyDescent="0.35">
      <c r="B7" s="120"/>
      <c r="C7" s="124" t="s">
        <v>6</v>
      </c>
      <c r="D7" s="119">
        <v>1.3403346417618033E-3</v>
      </c>
      <c r="E7" s="125">
        <v>-0.12056782700760219</v>
      </c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2:35" ht="19.5" thickBot="1" x14ac:dyDescent="0.35">
      <c r="B8" s="120"/>
      <c r="C8" s="124" t="s">
        <v>7</v>
      </c>
      <c r="D8" s="119">
        <v>1.2118565327349867E-2</v>
      </c>
      <c r="E8" s="125">
        <v>-0.17904210446667895</v>
      </c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</row>
    <row r="9" spans="2:35" ht="19.5" thickBot="1" x14ac:dyDescent="0.35">
      <c r="B9" s="120"/>
      <c r="C9" s="124" t="s">
        <v>8</v>
      </c>
      <c r="D9" s="119">
        <v>-1.1246646853852308E-3</v>
      </c>
      <c r="E9" s="125">
        <v>-0.17683949745558664</v>
      </c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</row>
    <row r="10" spans="2:35" ht="19.5" thickBot="1" x14ac:dyDescent="0.35">
      <c r="B10" s="120"/>
      <c r="C10" s="124" t="s">
        <v>9</v>
      </c>
      <c r="D10" s="119">
        <v>-5.5880237342223072E-3</v>
      </c>
      <c r="E10" s="125">
        <v>1.5227685225283666E-2</v>
      </c>
      <c r="F10" s="120"/>
      <c r="G10" s="120"/>
      <c r="H10" s="122"/>
      <c r="I10" s="122" t="s">
        <v>194</v>
      </c>
      <c r="J10" s="122"/>
      <c r="K10" s="122"/>
      <c r="L10" s="122"/>
      <c r="M10" s="122"/>
      <c r="N10" s="122"/>
      <c r="O10" s="122"/>
      <c r="P10" s="122"/>
      <c r="Q10" s="122"/>
      <c r="R10" s="120"/>
    </row>
    <row r="11" spans="2:35" ht="19.5" thickBot="1" x14ac:dyDescent="0.35">
      <c r="B11" s="120"/>
      <c r="C11" s="124" t="s">
        <v>10</v>
      </c>
      <c r="D11" s="119">
        <v>-2.7578551457385137E-3</v>
      </c>
      <c r="E11" s="125">
        <v>8.796676419542132E-4</v>
      </c>
      <c r="F11" s="120"/>
      <c r="G11" s="120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0"/>
    </row>
    <row r="12" spans="2:35" ht="19.5" thickBot="1" x14ac:dyDescent="0.35">
      <c r="B12" s="120"/>
      <c r="C12" s="124" t="s">
        <v>11</v>
      </c>
      <c r="D12" s="119">
        <v>-1.9135119088716987E-4</v>
      </c>
      <c r="E12" s="125">
        <v>-0.29180705165459675</v>
      </c>
      <c r="F12" s="120"/>
      <c r="G12" s="120"/>
      <c r="H12" s="122"/>
      <c r="I12" s="126" t="s">
        <v>195</v>
      </c>
      <c r="J12" s="126"/>
      <c r="K12" s="122"/>
      <c r="L12" s="122"/>
      <c r="M12" s="122"/>
      <c r="N12" s="122"/>
      <c r="O12" s="122"/>
      <c r="P12" s="122"/>
      <c r="Q12" s="122"/>
      <c r="R12" s="120"/>
    </row>
    <row r="13" spans="2:35" ht="19.5" thickBot="1" x14ac:dyDescent="0.35">
      <c r="B13" s="120"/>
      <c r="C13" s="124" t="s">
        <v>12</v>
      </c>
      <c r="D13" s="119">
        <v>3.3774901670249767E-3</v>
      </c>
      <c r="E13" s="125">
        <v>4.4666970654980188E-3</v>
      </c>
      <c r="F13" s="120"/>
      <c r="G13" s="120"/>
      <c r="H13" s="122"/>
      <c r="I13" s="122" t="s">
        <v>196</v>
      </c>
      <c r="J13" s="127">
        <v>0.18167745334314675</v>
      </c>
      <c r="K13" s="122"/>
      <c r="L13" s="122"/>
      <c r="M13" s="122"/>
      <c r="N13" s="122"/>
      <c r="O13" s="122"/>
      <c r="P13" s="122"/>
      <c r="Q13" s="122"/>
      <c r="R13" s="120"/>
    </row>
    <row r="14" spans="2:35" ht="19.5" thickBot="1" x14ac:dyDescent="0.35">
      <c r="B14" s="120"/>
      <c r="C14" s="124" t="s">
        <v>13</v>
      </c>
      <c r="D14" s="119">
        <v>6.4316488197665924E-4</v>
      </c>
      <c r="E14" s="125">
        <v>7.9790731099321943E-2</v>
      </c>
      <c r="F14" s="120"/>
      <c r="G14" s="120"/>
      <c r="H14" s="122"/>
      <c r="I14" s="122" t="s">
        <v>197</v>
      </c>
      <c r="J14" s="127">
        <v>3.3006697053251266E-2</v>
      </c>
      <c r="K14" s="122"/>
      <c r="L14" s="122"/>
      <c r="M14" s="122"/>
      <c r="N14" s="122"/>
      <c r="O14" s="122"/>
      <c r="P14" s="122"/>
      <c r="Q14" s="122"/>
      <c r="R14" s="120"/>
    </row>
    <row r="15" spans="2:35" ht="19.5" thickBot="1" x14ac:dyDescent="0.35">
      <c r="B15" s="120"/>
      <c r="C15" s="124" t="s">
        <v>14</v>
      </c>
      <c r="D15" s="119">
        <v>2.449640425075757E-3</v>
      </c>
      <c r="E15" s="125">
        <v>-4.8196242535826689E-2</v>
      </c>
      <c r="F15" s="120"/>
      <c r="G15" s="120"/>
      <c r="H15" s="122"/>
      <c r="I15" s="122" t="s">
        <v>198</v>
      </c>
      <c r="J15" s="127">
        <v>-1.5287780519897601E-3</v>
      </c>
      <c r="K15" s="122"/>
      <c r="L15" s="122"/>
      <c r="M15" s="122"/>
      <c r="N15" s="122"/>
      <c r="O15" s="122"/>
      <c r="P15" s="122"/>
      <c r="Q15" s="122"/>
      <c r="R15" s="120"/>
    </row>
    <row r="16" spans="2:35" ht="19.5" thickBot="1" x14ac:dyDescent="0.35">
      <c r="B16" s="120"/>
      <c r="C16" s="124" t="s">
        <v>15</v>
      </c>
      <c r="D16" s="119">
        <v>1.8536897253420856E-3</v>
      </c>
      <c r="E16" s="125">
        <v>-0.14978182711929477</v>
      </c>
      <c r="F16" s="120"/>
      <c r="G16" s="120"/>
      <c r="H16" s="122"/>
      <c r="I16" s="122" t="s">
        <v>148</v>
      </c>
      <c r="J16" s="127">
        <v>4.846289984285896E-3</v>
      </c>
      <c r="K16" s="122"/>
      <c r="L16" s="122"/>
      <c r="M16" s="122"/>
      <c r="N16" s="122"/>
      <c r="O16" s="122"/>
      <c r="P16" s="122"/>
      <c r="Q16" s="122"/>
      <c r="R16" s="120"/>
    </row>
    <row r="17" spans="2:18" ht="19.5" thickBot="1" x14ac:dyDescent="0.35">
      <c r="B17" s="120"/>
      <c r="C17" s="124" t="s">
        <v>16</v>
      </c>
      <c r="D17" s="119">
        <v>3.6281129849091123E-3</v>
      </c>
      <c r="E17" s="125">
        <v>0.22619390979171983</v>
      </c>
      <c r="F17" s="120"/>
      <c r="G17" s="120"/>
      <c r="H17" s="122"/>
      <c r="I17" s="128" t="s">
        <v>199</v>
      </c>
      <c r="J17" s="128">
        <v>30</v>
      </c>
      <c r="K17" s="122"/>
      <c r="L17" s="122"/>
      <c r="M17" s="122"/>
      <c r="N17" s="122"/>
      <c r="O17" s="122"/>
      <c r="P17" s="122"/>
      <c r="Q17" s="122"/>
      <c r="R17" s="120"/>
    </row>
    <row r="18" spans="2:18" ht="19.5" thickBot="1" x14ac:dyDescent="0.35">
      <c r="B18" s="120"/>
      <c r="C18" s="124" t="s">
        <v>17</v>
      </c>
      <c r="D18" s="119">
        <v>6.796484315559969E-3</v>
      </c>
      <c r="E18" s="125">
        <v>-0.14442596526526985</v>
      </c>
      <c r="F18" s="120"/>
      <c r="G18" s="120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0"/>
    </row>
    <row r="19" spans="2:18" ht="19.5" thickBot="1" x14ac:dyDescent="0.35">
      <c r="B19" s="120"/>
      <c r="C19" s="124" t="s">
        <v>18</v>
      </c>
      <c r="D19" s="119">
        <v>6.0646251070118323E-3</v>
      </c>
      <c r="E19" s="125">
        <v>-0.29732525093483519</v>
      </c>
      <c r="F19" s="120"/>
      <c r="G19" s="120"/>
      <c r="H19" s="122"/>
      <c r="I19" s="122" t="s">
        <v>200</v>
      </c>
      <c r="J19" s="122"/>
      <c r="K19" s="122"/>
      <c r="L19" s="122"/>
      <c r="M19" s="122"/>
      <c r="N19" s="122"/>
      <c r="O19" s="122"/>
      <c r="P19" s="122"/>
      <c r="Q19" s="122"/>
      <c r="R19" s="120"/>
    </row>
    <row r="20" spans="2:18" ht="19.5" thickBot="1" x14ac:dyDescent="0.35">
      <c r="B20" s="120"/>
      <c r="C20" s="124" t="s">
        <v>19</v>
      </c>
      <c r="D20" s="119">
        <v>-2.7889556849025897E-4</v>
      </c>
      <c r="E20" s="125">
        <v>-0.17541634935466835</v>
      </c>
      <c r="F20" s="120"/>
      <c r="G20" s="120"/>
      <c r="H20" s="122"/>
      <c r="I20" s="126"/>
      <c r="J20" s="126" t="s">
        <v>201</v>
      </c>
      <c r="K20" s="126" t="s">
        <v>202</v>
      </c>
      <c r="L20" s="126" t="s">
        <v>203</v>
      </c>
      <c r="M20" s="126" t="s">
        <v>204</v>
      </c>
      <c r="N20" s="126" t="s">
        <v>205</v>
      </c>
      <c r="O20" s="122"/>
      <c r="P20" s="122"/>
      <c r="Q20" s="122"/>
      <c r="R20" s="120"/>
    </row>
    <row r="21" spans="2:18" ht="19.5" thickBot="1" x14ac:dyDescent="0.35">
      <c r="B21" s="120"/>
      <c r="C21" s="124" t="s">
        <v>20</v>
      </c>
      <c r="D21" s="119">
        <v>1.2958343542985556E-2</v>
      </c>
      <c r="E21" s="125">
        <v>-0.21793915509964584</v>
      </c>
      <c r="F21" s="120"/>
      <c r="G21" s="120"/>
      <c r="H21" s="122"/>
      <c r="I21" s="122" t="s">
        <v>206</v>
      </c>
      <c r="J21" s="122">
        <v>1</v>
      </c>
      <c r="K21" s="129">
        <v>2.2446851139187743E-5</v>
      </c>
      <c r="L21" s="129">
        <v>2.2446851139187743E-5</v>
      </c>
      <c r="M21" s="129">
        <v>0.95573311074102596</v>
      </c>
      <c r="N21" s="129">
        <v>0.33663580171130492</v>
      </c>
      <c r="O21" s="122"/>
      <c r="P21" s="122"/>
      <c r="Q21" s="122"/>
      <c r="R21" s="120"/>
    </row>
    <row r="22" spans="2:18" ht="19.5" thickBot="1" x14ac:dyDescent="0.35">
      <c r="B22" s="120"/>
      <c r="C22" s="124" t="s">
        <v>21</v>
      </c>
      <c r="D22" s="119">
        <v>9.9061234330599535E-3</v>
      </c>
      <c r="E22" s="125">
        <v>-0.13171073349022175</v>
      </c>
      <c r="F22" s="120"/>
      <c r="G22" s="120"/>
      <c r="H22" s="122"/>
      <c r="I22" s="122" t="s">
        <v>207</v>
      </c>
      <c r="J22" s="122">
        <v>28</v>
      </c>
      <c r="K22" s="129">
        <v>6.5762274513011404E-4</v>
      </c>
      <c r="L22" s="129">
        <v>2.3486526611789788E-5</v>
      </c>
      <c r="M22" s="129"/>
      <c r="N22" s="129"/>
      <c r="O22" s="122"/>
      <c r="P22" s="122"/>
      <c r="Q22" s="122"/>
      <c r="R22" s="120"/>
    </row>
    <row r="23" spans="2:18" ht="19.5" thickBot="1" x14ac:dyDescent="0.35">
      <c r="B23" s="120"/>
      <c r="C23" s="124" t="s">
        <v>22</v>
      </c>
      <c r="D23" s="119">
        <v>7.760068192976032E-3</v>
      </c>
      <c r="E23" s="125">
        <v>4.7268957891720621E-2</v>
      </c>
      <c r="F23" s="120"/>
      <c r="G23" s="120"/>
      <c r="H23" s="122"/>
      <c r="I23" s="128" t="s">
        <v>208</v>
      </c>
      <c r="J23" s="128">
        <v>29</v>
      </c>
      <c r="K23" s="130">
        <v>6.8006959626930178E-4</v>
      </c>
      <c r="L23" s="130"/>
      <c r="M23" s="130"/>
      <c r="N23" s="130"/>
      <c r="O23" s="122"/>
      <c r="P23" s="122"/>
      <c r="Q23" s="122"/>
      <c r="R23" s="120"/>
    </row>
    <row r="24" spans="2:18" ht="19.5" thickBot="1" x14ac:dyDescent="0.35">
      <c r="B24" s="120"/>
      <c r="C24" s="124" t="s">
        <v>23</v>
      </c>
      <c r="D24" s="119">
        <v>1.1620015099106118E-2</v>
      </c>
      <c r="E24" s="125">
        <v>0.75581293733002153</v>
      </c>
      <c r="F24" s="120"/>
      <c r="G24" s="120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0"/>
    </row>
    <row r="25" spans="2:18" ht="19.5" thickBot="1" x14ac:dyDescent="0.35">
      <c r="B25" s="120"/>
      <c r="C25" s="124" t="s">
        <v>24</v>
      </c>
      <c r="D25" s="119">
        <v>8.4982414718709487E-4</v>
      </c>
      <c r="E25" s="125">
        <v>5.6412915039553979E-2</v>
      </c>
      <c r="F25" s="120"/>
      <c r="G25" s="120"/>
      <c r="H25" s="122"/>
      <c r="I25" s="126"/>
      <c r="J25" s="126" t="s">
        <v>209</v>
      </c>
      <c r="K25" s="126" t="s">
        <v>148</v>
      </c>
      <c r="L25" s="126" t="s">
        <v>210</v>
      </c>
      <c r="M25" s="126" t="s">
        <v>211</v>
      </c>
      <c r="N25" s="126" t="s">
        <v>212</v>
      </c>
      <c r="O25" s="126" t="s">
        <v>213</v>
      </c>
      <c r="P25" s="126" t="s">
        <v>214</v>
      </c>
      <c r="Q25" s="126" t="s">
        <v>215</v>
      </c>
      <c r="R25" s="120"/>
    </row>
    <row r="26" spans="2:18" ht="19.5" thickBot="1" x14ac:dyDescent="0.35">
      <c r="B26" s="120"/>
      <c r="C26" s="124" t="s">
        <v>25</v>
      </c>
      <c r="D26" s="119">
        <v>1.3071129713372125E-3</v>
      </c>
      <c r="E26" s="125">
        <v>-9.1511092362465671E-2</v>
      </c>
      <c r="F26" s="120"/>
      <c r="G26" s="120"/>
      <c r="H26" s="122"/>
      <c r="I26" s="122" t="s">
        <v>192</v>
      </c>
      <c r="J26" s="123">
        <v>3.6877351432258476E-3</v>
      </c>
      <c r="K26" s="123">
        <v>9.0347280145374386E-4</v>
      </c>
      <c r="L26" s="123">
        <v>4.0817334371240097</v>
      </c>
      <c r="M26" s="123">
        <v>3.3738226773104025E-4</v>
      </c>
      <c r="N26" s="123">
        <v>1.8370550043102416E-3</v>
      </c>
      <c r="O26" s="123">
        <v>5.5384152821414531E-3</v>
      </c>
      <c r="P26" s="123">
        <v>1.8370550043102416E-3</v>
      </c>
      <c r="Q26" s="123">
        <v>5.5384152821414531E-3</v>
      </c>
      <c r="R26" s="120"/>
    </row>
    <row r="27" spans="2:18" ht="19.5" thickBot="1" x14ac:dyDescent="0.35">
      <c r="B27" s="120"/>
      <c r="C27" s="124" t="s">
        <v>26</v>
      </c>
      <c r="D27" s="119">
        <v>3.7994768088207057E-3</v>
      </c>
      <c r="E27" s="125">
        <v>8.5945676475520885E-2</v>
      </c>
      <c r="F27" s="120"/>
      <c r="G27" s="120"/>
      <c r="H27" s="122"/>
      <c r="I27" s="128" t="s">
        <v>216</v>
      </c>
      <c r="J27" s="131">
        <v>4.0283737213449682E-3</v>
      </c>
      <c r="K27" s="131">
        <v>4.1206092980712672E-3</v>
      </c>
      <c r="L27" s="131">
        <v>0.97761603441280598</v>
      </c>
      <c r="M27" s="131">
        <v>0.33663580171130614</v>
      </c>
      <c r="N27" s="131">
        <v>-4.4123117933721053E-3</v>
      </c>
      <c r="O27" s="131">
        <v>1.2469059236062041E-2</v>
      </c>
      <c r="P27" s="131">
        <v>-4.4123117933721053E-3</v>
      </c>
      <c r="Q27" s="131">
        <v>1.2469059236062041E-2</v>
      </c>
      <c r="R27" s="120"/>
    </row>
    <row r="28" spans="2:18" ht="19.5" thickBot="1" x14ac:dyDescent="0.35">
      <c r="B28" s="120"/>
      <c r="C28" s="124" t="s">
        <v>27</v>
      </c>
      <c r="D28" s="119">
        <v>3.5875381723230928E-3</v>
      </c>
      <c r="E28" s="125">
        <v>-5.3305801950310129E-2</v>
      </c>
      <c r="F28" s="120"/>
      <c r="G28" s="120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0"/>
    </row>
    <row r="29" spans="2:18" ht="19.5" thickBot="1" x14ac:dyDescent="0.35">
      <c r="B29" s="120"/>
      <c r="C29" s="124" t="s">
        <v>28</v>
      </c>
      <c r="D29" s="119">
        <v>5.5948955587741759E-4</v>
      </c>
      <c r="E29" s="125">
        <v>-0.37502617147270917</v>
      </c>
      <c r="F29" s="120"/>
      <c r="G29" s="120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0"/>
    </row>
    <row r="30" spans="2:18" ht="19.5" thickBot="1" x14ac:dyDescent="0.35">
      <c r="B30" s="120"/>
      <c r="C30" s="124" t="s">
        <v>29</v>
      </c>
      <c r="D30" s="119">
        <v>8.2946583675451244E-3</v>
      </c>
      <c r="E30" s="125">
        <v>-0.16918636197481782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</row>
    <row r="31" spans="2:18" ht="19.5" thickBot="1" x14ac:dyDescent="0.35">
      <c r="B31" s="120"/>
      <c r="C31" s="124" t="s">
        <v>30</v>
      </c>
      <c r="D31" s="119">
        <v>2.413344969573706E-3</v>
      </c>
      <c r="E31" s="125">
        <v>0.12997329738712277</v>
      </c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</row>
    <row r="32" spans="2:18" ht="19.5" thickBot="1" x14ac:dyDescent="0.35">
      <c r="B32" s="120"/>
      <c r="C32" s="124" t="s">
        <v>31</v>
      </c>
      <c r="D32" s="119">
        <v>5.0389782392051786E-3</v>
      </c>
      <c r="E32" s="125">
        <v>-5.06902135060485E-2</v>
      </c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</row>
    <row r="33" spans="2:18" ht="19.5" thickBot="1" x14ac:dyDescent="0.35">
      <c r="B33" s="120"/>
      <c r="C33" s="124" t="s">
        <v>32</v>
      </c>
      <c r="D33" s="119">
        <v>2.7856136279414104E-3</v>
      </c>
      <c r="E33" s="125">
        <v>0.13335527525142479</v>
      </c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</row>
    <row r="34" spans="2:18" ht="19.5" thickBot="1" x14ac:dyDescent="0.35">
      <c r="B34" s="120"/>
      <c r="C34" s="132" t="s">
        <v>33</v>
      </c>
      <c r="D34" s="119">
        <v>-5.8642810442164307E-3</v>
      </c>
      <c r="E34" s="125">
        <v>-0.34477385475145333</v>
      </c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</row>
    <row r="35" spans="2:18" ht="19.5" thickBot="1" x14ac:dyDescent="0.35">
      <c r="B35" s="120"/>
      <c r="C35" s="124" t="s">
        <v>34</v>
      </c>
      <c r="D35" s="119">
        <v>1.5697952945489964E-3</v>
      </c>
      <c r="E35" s="125">
        <v>0.24860364914774591</v>
      </c>
      <c r="F35" s="120"/>
      <c r="G35" s="118" t="s">
        <v>217</v>
      </c>
      <c r="H35" s="119"/>
      <c r="I35" s="120"/>
      <c r="J35" s="120"/>
      <c r="K35" s="120"/>
      <c r="L35" s="120"/>
      <c r="M35" s="120"/>
      <c r="N35" s="120"/>
      <c r="O35" s="120"/>
      <c r="P35" s="120"/>
      <c r="Q35" s="120"/>
      <c r="R35" s="120"/>
    </row>
    <row r="36" spans="2:18" ht="18.75" x14ac:dyDescent="0.3">
      <c r="B36" s="120"/>
      <c r="C36" s="120"/>
      <c r="D36" s="120"/>
      <c r="E36" s="120"/>
      <c r="F36" s="120"/>
      <c r="G36" s="120" t="s">
        <v>218</v>
      </c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</row>
    <row r="37" spans="2:18" ht="18.75" x14ac:dyDescent="0.3">
      <c r="B37" s="120"/>
      <c r="C37" s="120"/>
      <c r="D37" s="120"/>
      <c r="E37" s="120"/>
      <c r="F37" s="120"/>
      <c r="G37" s="120" t="s">
        <v>219</v>
      </c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</row>
    <row r="38" spans="2:18" ht="18.75" x14ac:dyDescent="0.3">
      <c r="B38" s="120"/>
      <c r="C38" s="120"/>
      <c r="D38" s="120"/>
      <c r="E38" s="120"/>
      <c r="F38" s="120"/>
      <c r="G38" s="120" t="s">
        <v>220</v>
      </c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</row>
    <row r="39" spans="2:18" ht="18.75" x14ac:dyDescent="0.3"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</row>
    <row r="40" spans="2:18" ht="18.75" x14ac:dyDescent="0.3"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02d45c-036b-4607-96bf-9444974d5d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1350BA2DAEA40B0997B7349F40F61" ma:contentTypeVersion="15" ma:contentTypeDescription="Create a new document." ma:contentTypeScope="" ma:versionID="cdb68a66f24dfbb8b267f4259aa980f8">
  <xsd:schema xmlns:xsd="http://www.w3.org/2001/XMLSchema" xmlns:xs="http://www.w3.org/2001/XMLSchema" xmlns:p="http://schemas.microsoft.com/office/2006/metadata/properties" xmlns:ns3="e402d45c-036b-4607-96bf-9444974d5d0f" xmlns:ns4="e7898920-619c-4c29-8c45-4579bab3fa73" targetNamespace="http://schemas.microsoft.com/office/2006/metadata/properties" ma:root="true" ma:fieldsID="ce0a4d99f48d99eed96c546030fb648d" ns3:_="" ns4:_="">
    <xsd:import namespace="e402d45c-036b-4607-96bf-9444974d5d0f"/>
    <xsd:import namespace="e7898920-619c-4c29-8c45-4579bab3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d45c-036b-4607-96bf-9444974d5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98920-619c-4c29-8c45-4579bab3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34458-75BC-464C-9C5F-919A20782994}">
  <ds:schemaRefs>
    <ds:schemaRef ds:uri="http://schemas.microsoft.com/office/2006/metadata/properties"/>
    <ds:schemaRef ds:uri="http://schemas.microsoft.com/office/infopath/2007/PartnerControls"/>
    <ds:schemaRef ds:uri="e402d45c-036b-4607-96bf-9444974d5d0f"/>
  </ds:schemaRefs>
</ds:datastoreItem>
</file>

<file path=customXml/itemProps2.xml><?xml version="1.0" encoding="utf-8"?>
<ds:datastoreItem xmlns:ds="http://schemas.openxmlformats.org/officeDocument/2006/customXml" ds:itemID="{4523511E-6A3A-4735-85AD-80EE9F6EF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d45c-036b-4607-96bf-9444974d5d0f"/>
    <ds:schemaRef ds:uri="e7898920-619c-4c29-8c45-4579bab3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350CBD-C2C0-4F68-B88B-344EF723FE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Data</vt:lpstr>
      <vt:lpstr>Variance covariance Matrix</vt:lpstr>
      <vt:lpstr>Mean Variance Frontier</vt:lpstr>
      <vt:lpstr>MVF short selling not allowed</vt:lpstr>
      <vt:lpstr>short selling not allowed</vt:lpstr>
      <vt:lpstr>second half</vt:lpstr>
      <vt:lpstr>Equally Weighted portfolio</vt:lpstr>
      <vt:lpstr>Equally weighted portfolio 1</vt:lpstr>
      <vt:lpstr>CAPM first test</vt:lpstr>
      <vt:lpstr>CAPM second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Gita Persand</dc:creator>
  <cp:keywords/>
  <dc:description/>
  <cp:lastModifiedBy>Deepesh Bhattarai</cp:lastModifiedBy>
  <cp:revision/>
  <dcterms:created xsi:type="dcterms:W3CDTF">2024-08-28T11:57:31Z</dcterms:created>
  <dcterms:modified xsi:type="dcterms:W3CDTF">2025-07-16T13:27:40Z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0x010100EEC1350BA2DAEA40B0997B7349F40F61</vt:lpwstr>
  </property>
</Properties>
</file>