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eepmala\Personal\class2019\UCBSF201908DATA2\01-Lesson-Plans\01-Excel\Homework\"/>
    </mc:Choice>
  </mc:AlternateContent>
  <xr:revisionPtr revIDLastSave="0" documentId="13_ncr:1_{6613B5A2-88B4-42F3-BB8B-01A19588EAC8}" xr6:coauthVersionLast="36" xr6:coauthVersionMax="36" xr10:uidLastSave="{00000000-0000-0000-0000-000000000000}"/>
  <bookViews>
    <workbookView xWindow="0" yWindow="0" windowWidth="14370" windowHeight="12780" firstSheet="3" activeTab="4" xr2:uid="{00000000-000D-0000-FFFF-FFFF00000000}"/>
  </bookViews>
  <sheets>
    <sheet name="Campaign Count by Sub Cat" sheetId="4" r:id="rId1"/>
    <sheet name="Campaign Count by Category" sheetId="3" r:id="rId2"/>
    <sheet name="Campaingn Count by Creation Dat" sheetId="5" r:id="rId3"/>
    <sheet name="Main Data" sheetId="1" r:id="rId4"/>
    <sheet name="Bonus" sheetId="8" r:id="rId5"/>
  </sheets>
  <definedNames>
    <definedName name="_xlnm._FilterDatabase" localSheetId="3" hidden="1">'Main Data'!$A$1:$T$4115</definedName>
  </definedName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2" i="8"/>
  <c r="C2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F3" i="8"/>
  <c r="F4" i="8"/>
  <c r="F5" i="8"/>
  <c r="F6" i="8"/>
  <c r="F7" i="8"/>
  <c r="F8" i="8"/>
  <c r="F9" i="8"/>
  <c r="F10" i="8"/>
  <c r="F11" i="8"/>
  <c r="F12" i="8"/>
  <c r="E3" i="8"/>
  <c r="E4" i="8"/>
  <c r="E5" i="8"/>
  <c r="E6" i="8"/>
  <c r="E7" i="8"/>
  <c r="E8" i="8"/>
  <c r="E9" i="8"/>
  <c r="E10" i="8"/>
  <c r="E11" i="8"/>
  <c r="E12" i="8"/>
  <c r="D12" i="8"/>
  <c r="D11" i="8"/>
  <c r="D10" i="8"/>
  <c r="D3" i="8"/>
  <c r="D9" i="8"/>
  <c r="D8" i="8"/>
  <c r="D7" i="8"/>
  <c r="D6" i="8"/>
  <c r="D5" i="8"/>
  <c r="D4" i="8"/>
  <c r="C11" i="8"/>
  <c r="C5" i="8"/>
  <c r="C12" i="8"/>
  <c r="C10" i="8"/>
  <c r="C9" i="8"/>
  <c r="C8" i="8"/>
  <c r="C7" i="8"/>
  <c r="C6" i="8"/>
  <c r="C4" i="8"/>
  <c r="C3" i="8"/>
  <c r="B12" i="8"/>
  <c r="B11" i="8"/>
  <c r="B10" i="8"/>
  <c r="B9" i="8"/>
  <c r="B8" i="8"/>
  <c r="B7" i="8"/>
  <c r="B6" i="8"/>
  <c r="B4" i="8"/>
  <c r="B3" i="8"/>
  <c r="B5" i="8"/>
  <c r="B2" i="8"/>
  <c r="G6" i="3"/>
  <c r="G7" i="3"/>
  <c r="G8" i="3"/>
  <c r="G9" i="3"/>
  <c r="G10" i="3"/>
  <c r="G11" i="3"/>
  <c r="G12" i="3"/>
  <c r="G13" i="3"/>
  <c r="G14" i="3"/>
  <c r="G5" i="3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F20" i="3"/>
  <c r="E13" i="8" l="1"/>
  <c r="E2" i="8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8" l="1"/>
  <c r="H13" i="8"/>
  <c r="F13" i="8"/>
  <c r="H2" i="8"/>
  <c r="F2" i="8"/>
  <c r="G2" i="8"/>
</calcChain>
</file>

<file path=xl/sharedStrings.xml><?xml version="1.0" encoding="utf-8"?>
<sst xmlns="http://schemas.openxmlformats.org/spreadsheetml/2006/main" count="24791" uniqueCount="8372">
  <si>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</si>
  <si>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</si>
  <si>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</si>
  <si>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</si>
  <si>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</si>
  <si>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</si>
  <si>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</si>
  <si>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</si>
  <si>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</si>
  <si>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</si>
  <si>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</si>
  <si>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</si>
  <si>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</si>
  <si>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</si>
  <si>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</si>
  <si>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</si>
  <si>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</si>
  <si>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</si>
  <si>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</si>
  <si>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</si>
  <si>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</si>
  <si>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</si>
  <si>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</si>
  <si>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</si>
  <si>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</si>
  <si>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</si>
  <si>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</si>
  <si>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</si>
  <si>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</si>
  <si>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</si>
  <si>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</si>
  <si>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</si>
  <si>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</si>
  <si>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</si>
  <si>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</si>
  <si>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</si>
  <si>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</si>
  <si>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</si>
  <si>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</si>
  <si>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</si>
  <si>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</si>
  <si>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</si>
  <si>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</si>
  <si>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</si>
  <si>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</si>
  <si>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</si>
  <si>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</si>
  <si>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</si>
  <si>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</si>
  <si>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</si>
  <si>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</si>
  <si>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</si>
  <si>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</si>
  <si>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</si>
  <si>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</si>
  <si>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</si>
  <si>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</si>
  <si>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</si>
  <si>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</si>
  <si>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</si>
  <si>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</si>
  <si>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</si>
  <si>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</si>
  <si>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</si>
  <si>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</si>
  <si>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</si>
  <si>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</si>
  <si>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</si>
  <si>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</si>
  <si>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</si>
  <si>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</si>
  <si>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</si>
  <si>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</si>
  <si>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</si>
  <si>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</si>
  <si>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</si>
  <si>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</si>
  <si>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</si>
  <si>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</si>
  <si>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</si>
  <si>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</si>
  <si>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</si>
  <si>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</si>
  <si>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</si>
  <si>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</si>
  <si>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</si>
  <si>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</si>
  <si>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</si>
  <si>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</si>
  <si>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</si>
  <si>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</si>
  <si>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</si>
  <si>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</si>
  <si>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</si>
  <si>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</si>
  <si>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</si>
  <si>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</si>
  <si>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</si>
  <si>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</si>
  <si>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</si>
  <si>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</si>
  <si>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</si>
  <si>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</si>
  <si>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</si>
  <si>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</si>
  <si>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</si>
  <si>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</si>
  <si>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</si>
  <si>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</si>
  <si>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</si>
  <si>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</si>
  <si>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</si>
  <si>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</si>
  <si>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</si>
  <si>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</si>
  <si>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</si>
  <si>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</si>
  <si>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</si>
  <si>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</si>
  <si>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</si>
  <si>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</si>
  <si>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</si>
  <si>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</si>
  <si>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</si>
  <si>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</si>
  <si>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</si>
  <si>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</si>
  <si>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</si>
  <si>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</si>
  <si>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</si>
  <si>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</si>
  <si>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</si>
  <si>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</si>
  <si>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</si>
  <si>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</si>
  <si>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</si>
  <si>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</si>
  <si>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</si>
  <si>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</si>
  <si>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</si>
  <si>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</si>
  <si>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</si>
  <si>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</si>
  <si>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</si>
  <si>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</si>
  <si>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</si>
  <si>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</si>
  <si>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</si>
  <si>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</si>
  <si>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</si>
  <si>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</si>
  <si>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</si>
  <si>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</si>
  <si>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</si>
  <si>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</si>
  <si>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</si>
  <si>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</si>
  <si>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</si>
  <si>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</si>
  <si>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</si>
  <si>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</si>
  <si>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</si>
  <si>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</si>
  <si>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</si>
  <si>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</si>
  <si>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</si>
  <si>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</si>
  <si>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</si>
  <si>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</si>
  <si>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</si>
  <si>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</si>
  <si>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</si>
  <si>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</si>
  <si>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</si>
  <si>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</si>
  <si>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</si>
  <si>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</si>
  <si>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</si>
  <si>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</si>
  <si>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</si>
  <si>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</si>
  <si>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</si>
  <si>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</si>
  <si>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</si>
  <si>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</si>
  <si>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</si>
  <si>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</si>
  <si>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</si>
  <si>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</si>
  <si>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</si>
  <si>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</si>
  <si>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</si>
  <si>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</si>
  <si>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</si>
  <si>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</si>
  <si>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</si>
  <si>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</si>
  <si>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</si>
  <si>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</si>
  <si>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</si>
  <si>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</si>
  <si>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</si>
  <si>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</si>
  <si>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</si>
  <si>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</si>
  <si>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</si>
  <si>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</si>
  <si>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</si>
  <si>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</si>
  <si>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</si>
  <si>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</si>
  <si>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</si>
  <si>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</si>
  <si>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</si>
  <si>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</si>
  <si>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</si>
  <si>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</si>
  <si>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</si>
  <si>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</si>
  <si>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</si>
  <si>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</si>
  <si>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</si>
  <si>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</si>
  <si>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</si>
  <si>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</si>
  <si>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</si>
  <si>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</si>
  <si>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</si>
  <si>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</si>
  <si>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</si>
  <si>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</si>
  <si>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</si>
  <si>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</si>
  <si>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</si>
  <si>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</si>
  <si>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</si>
  <si>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</si>
  <si>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</si>
  <si>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</si>
  <si>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</si>
  <si>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</si>
  <si>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</si>
  <si>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</si>
  <si>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</si>
  <si>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</si>
  <si>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</si>
  <si>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</si>
  <si>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</si>
  <si>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</si>
  <si>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</si>
  <si>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</si>
  <si>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</si>
  <si>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</si>
  <si>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</si>
  <si>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</si>
  <si>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</si>
  <si>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</si>
  <si>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</si>
  <si>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</si>
  <si>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</si>
  <si>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</si>
  <si>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</si>
  <si>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</si>
  <si>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</si>
  <si>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</si>
  <si>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</si>
  <si>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</si>
  <si>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</si>
  <si>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</si>
  <si>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</si>
  <si>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</si>
  <si>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</si>
  <si>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</si>
  <si>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</si>
  <si>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</si>
  <si>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</si>
  <si>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</si>
  <si>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</si>
  <si>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</si>
  <si>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</si>
  <si>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</si>
  <si>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</si>
  <si>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</si>
  <si>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</si>
  <si>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</si>
  <si>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</si>
  <si>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</si>
  <si>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</si>
  <si>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</si>
  <si>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</si>
  <si>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</si>
  <si>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</si>
  <si>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</si>
  <si>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</si>
  <si>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</si>
  <si>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</si>
  <si>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</si>
  <si>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</si>
  <si>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</si>
  <si>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</si>
  <si>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</si>
  <si>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</si>
  <si>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</si>
  <si>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</si>
  <si>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</si>
  <si>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</si>
  <si>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</si>
  <si>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</si>
  <si>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</si>
  <si>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</si>
  <si>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</si>
  <si>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</si>
  <si>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</si>
  <si>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</si>
  <si>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</si>
  <si>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</si>
  <si>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</si>
  <si>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</si>
  <si>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</si>
  <si>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</si>
  <si>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</si>
  <si>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</si>
  <si>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</si>
  <si>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</si>
  <si>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</si>
  <si>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</si>
  <si>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</si>
  <si>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</si>
  <si>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</si>
  <si>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</si>
  <si>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</si>
  <si>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</si>
  <si>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</si>
  <si>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</si>
  <si>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</si>
  <si>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</si>
  <si>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</si>
  <si>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</si>
  <si>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</si>
  <si>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</si>
  <si>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</si>
  <si>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</si>
  <si>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</si>
  <si>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</si>
  <si>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</si>
  <si>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</si>
  <si>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</si>
  <si>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</si>
  <si>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</si>
  <si>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</si>
  <si>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</si>
  <si>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</si>
  <si>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</si>
  <si>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</si>
  <si>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</si>
  <si>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</si>
  <si>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</si>
  <si>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</si>
  <si>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</si>
  <si>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</si>
  <si>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</si>
  <si>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</si>
  <si>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</si>
  <si>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</si>
  <si>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</si>
  <si>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</si>
  <si>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</si>
  <si>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</si>
  <si>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</si>
  <si>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</si>
  <si>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</si>
  <si>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</si>
  <si>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</si>
  <si>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</si>
  <si>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</si>
  <si>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</si>
  <si>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</si>
  <si>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</si>
  <si>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</si>
  <si>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</si>
  <si>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</si>
  <si>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</si>
  <si>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</si>
  <si>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</si>
  <si>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</si>
  <si>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</si>
  <si>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</si>
  <si>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</si>
  <si>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</si>
  <si>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</si>
  <si>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</si>
  <si>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</si>
  <si>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</si>
  <si>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</si>
  <si>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</si>
  <si>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</si>
  <si>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</si>
  <si>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</si>
  <si>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</si>
  <si>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</si>
  <si>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</si>
  <si>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</si>
  <si>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</si>
  <si>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</si>
  <si>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</si>
  <si>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</si>
  <si>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</si>
  <si>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</si>
  <si>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</si>
  <si>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</si>
  <si>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</si>
  <si>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</si>
  <si>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</si>
  <si>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</si>
  <si>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</si>
  <si>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</si>
  <si>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</si>
  <si>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</si>
  <si>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</si>
  <si>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</si>
  <si>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</si>
  <si>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</si>
  <si>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</si>
  <si>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</si>
  <si>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</si>
  <si>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</si>
  <si>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</si>
  <si>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</si>
  <si>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</si>
  <si>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</si>
  <si>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</si>
  <si>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</si>
  <si>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</si>
  <si>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</si>
  <si>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</si>
  <si>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</si>
  <si>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</si>
  <si>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</si>
  <si>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</si>
  <si>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</si>
  <si>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</si>
  <si>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</si>
  <si>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</si>
  <si>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</si>
  <si>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</si>
  <si>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</si>
  <si>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</si>
  <si>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</si>
  <si>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</si>
  <si>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</si>
  <si>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</si>
  <si>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</si>
  <si>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</si>
  <si>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</si>
  <si>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</si>
  <si>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</si>
  <si>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</si>
  <si>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</si>
  <si>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</si>
  <si>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</si>
  <si>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</si>
  <si>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</si>
  <si>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</si>
  <si>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</si>
  <si>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</si>
  <si>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</si>
  <si>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</si>
  <si>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</si>
  <si>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</si>
  <si>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</si>
  <si>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</si>
  <si>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</si>
  <si>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</si>
  <si>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</si>
  <si>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</si>
  <si>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</si>
  <si>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</si>
  <si>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</si>
  <si>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</si>
  <si>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</si>
  <si>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</si>
  <si>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</si>
  <si>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</si>
  <si>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</si>
  <si>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</si>
  <si>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</si>
  <si>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</si>
  <si>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</si>
  <si>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</si>
  <si>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</si>
  <si>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</si>
  <si>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</si>
  <si>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</si>
  <si>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</si>
  <si>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</si>
  <si>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</si>
  <si>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</si>
  <si>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</si>
  <si>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</si>
  <si>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</si>
  <si>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</si>
  <si>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</si>
  <si>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</si>
  <si>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</si>
  <si>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</si>
  <si>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</si>
  <si>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</si>
  <si>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</si>
  <si>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</si>
  <si>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</si>
  <si>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</si>
  <si>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</si>
  <si>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</si>
  <si>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</si>
  <si>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</si>
  <si>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</si>
  <si>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</si>
  <si>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</si>
  <si>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</si>
  <si>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</si>
  <si>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</si>
  <si>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</si>
  <si>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</si>
  <si>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</si>
  <si>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</si>
  <si>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</si>
  <si>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</si>
  <si>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</si>
  <si>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</si>
  <si>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</si>
  <si>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</si>
  <si>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</si>
  <si>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</si>
  <si>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</si>
  <si>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</si>
  <si>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</si>
  <si>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</si>
  <si>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</si>
  <si>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</si>
  <si>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</si>
  <si>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</si>
  <si>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</si>
  <si>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</si>
  <si>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</si>
  <si>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</si>
  <si>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</si>
  <si>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</si>
  <si>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</si>
  <si>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</si>
  <si>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</si>
  <si>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</si>
  <si>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</si>
  <si>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</si>
  <si>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</si>
  <si>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</si>
  <si>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</si>
  <si>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</si>
  <si>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</si>
  <si>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</si>
  <si>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</si>
  <si>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</si>
  <si>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</si>
  <si>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</si>
  <si>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</si>
  <si>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</si>
  <si>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</si>
  <si>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</si>
  <si>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</si>
  <si>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</si>
  <si>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</si>
  <si>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</si>
  <si>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</si>
  <si>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</si>
  <si>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</si>
  <si>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</si>
  <si>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</si>
  <si>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</si>
  <si>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</si>
  <si>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</si>
  <si>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</si>
  <si>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</si>
  <si>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</si>
  <si>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</si>
  <si>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</si>
  <si>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</si>
  <si>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</si>
  <si>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</si>
  <si>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</si>
  <si>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</si>
  <si>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</si>
  <si>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</si>
  <si>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</si>
  <si>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</si>
  <si>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</si>
  <si>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</si>
  <si>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</si>
  <si>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</si>
  <si>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</si>
  <si>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</si>
  <si>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</si>
  <si>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</si>
  <si>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</si>
  <si>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</si>
  <si>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</si>
  <si>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</si>
  <si>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</si>
  <si>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</si>
  <si>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</si>
  <si>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</si>
  <si>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</si>
  <si>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</si>
  <si>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</si>
  <si>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</si>
  <si>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</si>
  <si>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</si>
  <si>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</si>
  <si>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</si>
  <si>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</si>
  <si>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</si>
  <si>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</si>
  <si>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</si>
  <si>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</si>
  <si>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</si>
  <si>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</si>
  <si>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</si>
  <si>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</si>
  <si>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</si>
  <si>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</si>
  <si>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</si>
  <si>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</si>
  <si>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</si>
  <si>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</si>
  <si>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</si>
  <si>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</si>
  <si>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</si>
  <si>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</si>
  <si>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</si>
  <si>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</si>
  <si>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</si>
  <si>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</si>
  <si>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</si>
  <si>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</si>
  <si>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</si>
  <si>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</si>
  <si>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</si>
  <si>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</si>
  <si>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</si>
  <si>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</si>
  <si>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</si>
  <si>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</si>
  <si>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</si>
  <si>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</si>
  <si>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</si>
  <si>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</si>
  <si>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</si>
  <si>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</si>
  <si>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</si>
  <si>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</si>
  <si>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</si>
  <si>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</si>
  <si>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</si>
  <si>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</si>
  <si>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</si>
  <si>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</si>
  <si>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</si>
  <si>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</si>
  <si>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</si>
  <si>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</si>
  <si>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</si>
  <si>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</si>
  <si>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</si>
  <si>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</si>
  <si>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</si>
  <si>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</si>
  <si>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</si>
  <si>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</si>
  <si>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</si>
  <si>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</si>
  <si>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</si>
  <si>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</si>
  <si>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</si>
  <si>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</si>
  <si>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</si>
  <si>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</si>
  <si>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</si>
  <si>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</si>
  <si>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</si>
  <si>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</si>
  <si>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</si>
  <si>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</si>
  <si>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</si>
  <si>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</si>
  <si>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</si>
  <si>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</si>
  <si>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</si>
  <si>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</si>
  <si>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</si>
  <si>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</si>
  <si>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</si>
  <si>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</si>
  <si>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</si>
  <si>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</si>
  <si>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</si>
  <si>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</si>
  <si>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</si>
  <si>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</si>
  <si>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</si>
  <si>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</si>
  <si>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</si>
  <si>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</si>
  <si>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</si>
  <si>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</si>
  <si>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</si>
  <si>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</si>
  <si>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</si>
  <si>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</si>
  <si>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</si>
  <si>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</si>
  <si>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</si>
  <si>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</si>
  <si>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</si>
  <si>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</si>
  <si>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</si>
  <si>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</si>
  <si>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</si>
  <si>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</si>
  <si>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</si>
  <si>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</si>
  <si>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</si>
  <si>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</si>
  <si>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</si>
  <si>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</si>
  <si>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</si>
  <si>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</si>
  <si>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</si>
  <si>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</si>
  <si>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</si>
  <si>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</si>
  <si>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</si>
  <si>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</si>
  <si>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</si>
  <si>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</si>
  <si>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</si>
  <si>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</si>
  <si>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</si>
  <si>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</si>
  <si>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</si>
  <si>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</si>
  <si>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</si>
  <si>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</si>
  <si>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</si>
  <si>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</si>
  <si>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</si>
  <si>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</si>
  <si>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</si>
  <si>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</si>
  <si>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</si>
  <si>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</si>
  <si>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</si>
  <si>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</si>
  <si>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</si>
  <si>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</si>
  <si>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</si>
  <si>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</si>
  <si>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</si>
  <si>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</si>
  <si>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</si>
  <si>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</si>
  <si>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</si>
  <si>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</si>
  <si>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</si>
  <si>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</si>
  <si>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</si>
  <si>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</si>
  <si>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</si>
  <si>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</si>
  <si>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</si>
  <si>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</si>
  <si>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</si>
  <si>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</si>
  <si>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</si>
  <si>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</si>
  <si>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</si>
  <si>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</si>
  <si>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</si>
  <si>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</si>
  <si>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</si>
  <si>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</si>
  <si>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</si>
  <si>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</si>
  <si>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</si>
  <si>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</si>
  <si>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</si>
  <si>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</si>
  <si>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</si>
  <si>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</si>
  <si>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</si>
  <si>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</si>
  <si>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</si>
  <si>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</si>
  <si>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</si>
  <si>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</si>
  <si>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</si>
  <si>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</si>
  <si>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</si>
  <si>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</si>
  <si>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</si>
  <si>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</si>
  <si>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</si>
  <si>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</si>
  <si>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</si>
  <si>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</si>
  <si>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</si>
  <si>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</si>
  <si>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</si>
  <si>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</si>
  <si>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</si>
  <si>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</si>
  <si>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</si>
  <si>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</si>
  <si>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</si>
  <si>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</si>
  <si>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</si>
  <si>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</si>
  <si>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</si>
  <si>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</si>
  <si>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</si>
  <si>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</si>
  <si>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</si>
  <si>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</si>
  <si>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</si>
  <si>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</si>
  <si>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</si>
  <si>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</si>
  <si>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</si>
  <si>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</si>
  <si>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</si>
  <si>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</si>
  <si>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</si>
  <si>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</si>
  <si>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</si>
  <si>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</si>
  <si>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</si>
  <si>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</si>
  <si>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</si>
  <si>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</si>
  <si>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</si>
  <si>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</si>
  <si>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</si>
  <si>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</si>
  <si>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</si>
  <si>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</si>
  <si>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</si>
  <si>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</si>
  <si>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</si>
  <si>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</si>
  <si>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</si>
  <si>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</si>
  <si>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</si>
  <si>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</si>
  <si>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</si>
  <si>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</si>
  <si>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</si>
  <si>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</si>
  <si>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</si>
  <si>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</si>
  <si>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</si>
  <si>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</si>
  <si>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</si>
  <si>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</si>
  <si>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</si>
  <si>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</si>
  <si>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</si>
  <si>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</si>
  <si>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</si>
  <si>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</si>
  <si>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</si>
  <si>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</si>
  <si>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</si>
  <si>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</si>
  <si>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</si>
  <si>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</si>
  <si>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</si>
  <si>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</si>
  <si>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</si>
  <si>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</si>
  <si>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</si>
  <si>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</si>
  <si>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</si>
  <si>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</si>
  <si>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</si>
  <si>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</si>
  <si>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</si>
  <si>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</si>
  <si>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</si>
  <si>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</si>
  <si>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</si>
  <si>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</si>
  <si>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</si>
  <si>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</si>
  <si>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</si>
  <si>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</si>
  <si>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</si>
  <si>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</si>
  <si>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</si>
  <si>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</si>
  <si>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</si>
  <si>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</si>
  <si>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</si>
  <si>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</si>
  <si>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</si>
  <si>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</si>
  <si>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</si>
  <si>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</si>
  <si>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</si>
  <si>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</si>
  <si>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</si>
  <si>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</si>
  <si>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</si>
  <si>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</si>
  <si>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</si>
  <si>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</si>
  <si>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</si>
  <si>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</si>
  <si>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</si>
  <si>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</si>
  <si>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</si>
  <si>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</si>
  <si>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</si>
  <si>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</si>
  <si>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</si>
  <si>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</si>
  <si>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</si>
  <si>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</si>
  <si>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</si>
  <si>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</si>
  <si>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</si>
  <si>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</si>
  <si>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</si>
  <si>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</si>
  <si>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</si>
  <si>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</si>
  <si>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</si>
  <si>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</si>
  <si>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</si>
  <si>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</si>
  <si>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</si>
  <si>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</si>
  <si>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</si>
  <si>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</si>
  <si>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</si>
  <si>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</si>
  <si>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</si>
  <si>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</si>
  <si>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</si>
  <si>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</si>
  <si>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</si>
  <si>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</si>
  <si>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</si>
  <si>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</si>
  <si>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</si>
  <si>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</si>
  <si>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</si>
  <si>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</si>
  <si>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</si>
  <si>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</si>
  <si>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</si>
  <si>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</si>
  <si>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</si>
  <si>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</si>
  <si>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</si>
  <si>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</si>
  <si>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</si>
  <si>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</si>
  <si>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</si>
  <si>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</si>
  <si>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</si>
  <si>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</si>
  <si>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</si>
  <si>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</si>
  <si>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</si>
  <si>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</si>
  <si>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</si>
  <si>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</si>
  <si>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</si>
  <si>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</si>
  <si>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</si>
  <si>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</si>
  <si>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</si>
  <si>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</si>
  <si>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</si>
  <si>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</si>
  <si>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</si>
  <si>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</si>
  <si>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</si>
  <si>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</si>
  <si>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</si>
  <si>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</si>
  <si>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</si>
  <si>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</si>
  <si>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</si>
  <si>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</si>
  <si>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</si>
  <si>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</si>
  <si>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</si>
  <si>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</si>
  <si>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</si>
  <si>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</si>
  <si>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</si>
  <si>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</si>
  <si>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</si>
  <si>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</si>
  <si>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</si>
  <si>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</si>
  <si>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</si>
  <si>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</si>
  <si>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</si>
  <si>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</si>
  <si>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</si>
  <si>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</si>
  <si>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</si>
  <si>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</si>
  <si>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</si>
  <si>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</si>
  <si>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</si>
  <si>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</si>
  <si>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</si>
  <si>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</si>
  <si>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</si>
  <si>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</si>
  <si>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</si>
  <si>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</si>
  <si>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</si>
  <si>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</si>
  <si>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</si>
  <si>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</si>
  <si>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</si>
  <si>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</si>
  <si>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</si>
  <si>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</si>
  <si>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</si>
  <si>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</si>
  <si>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</si>
  <si>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</si>
  <si>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</si>
  <si>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</si>
  <si>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</si>
  <si>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</si>
  <si>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</si>
  <si>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</si>
  <si>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</si>
  <si>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</si>
  <si>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</si>
  <si>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</si>
  <si>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</si>
  <si>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</si>
  <si>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</si>
  <si>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</si>
  <si>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</si>
  <si>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</si>
  <si>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</si>
  <si>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</si>
  <si>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</si>
  <si>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</si>
  <si>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</si>
  <si>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</si>
  <si>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</si>
  <si>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</si>
  <si>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</si>
  <si>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</si>
  <si>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</si>
  <si>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</si>
  <si>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</si>
  <si>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</si>
  <si>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</si>
  <si>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</si>
  <si>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</si>
  <si>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</si>
  <si>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</si>
  <si>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</si>
  <si>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</si>
  <si>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</si>
  <si>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</si>
  <si>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</si>
  <si>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</si>
  <si>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</si>
  <si>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</si>
  <si>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</si>
  <si>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</si>
  <si>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</si>
  <si>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</si>
  <si>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</si>
  <si>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</si>
  <si>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</si>
  <si>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</si>
  <si>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</si>
  <si>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</si>
  <si>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</si>
  <si>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</si>
  <si>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</si>
  <si>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</si>
  <si>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</si>
  <si>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</si>
  <si>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</si>
  <si>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</si>
  <si>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</si>
  <si>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</si>
  <si>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</si>
  <si>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</si>
  <si>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</si>
  <si>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</si>
  <si>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</si>
  <si>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</si>
  <si>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</si>
  <si>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</si>
  <si>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</si>
  <si>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</si>
  <si>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</si>
  <si>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</si>
  <si>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</si>
  <si>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</si>
  <si>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</si>
  <si>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</si>
  <si>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</si>
  <si>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</si>
  <si>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</si>
  <si>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</si>
  <si>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</si>
  <si>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</si>
  <si>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</si>
  <si>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</si>
  <si>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</si>
  <si>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</si>
  <si>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</si>
  <si>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</si>
  <si>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</si>
  <si>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</si>
  <si>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</si>
  <si>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</si>
  <si>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</si>
  <si>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</si>
  <si>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</si>
  <si>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</si>
  <si>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</si>
  <si>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</si>
  <si>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</si>
  <si>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</si>
  <si>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</si>
  <si>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</si>
  <si>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</si>
  <si>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</si>
  <si>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</si>
  <si>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</si>
  <si>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</si>
  <si>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</si>
  <si>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</si>
  <si>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</si>
  <si>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</si>
  <si>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</si>
  <si>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</si>
  <si>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</si>
  <si>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</si>
  <si>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</si>
  <si>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</si>
  <si>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</si>
  <si>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</si>
  <si>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</si>
  <si>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</si>
  <si>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</si>
  <si>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</si>
  <si>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</si>
  <si>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</si>
  <si>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</si>
  <si>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</si>
  <si>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</si>
  <si>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</si>
  <si>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</si>
  <si>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</si>
  <si>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</si>
  <si>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</si>
  <si>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</si>
  <si>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</si>
  <si>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</si>
  <si>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</si>
  <si>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</si>
  <si>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</si>
  <si>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</si>
  <si>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</si>
  <si>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</si>
  <si>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</si>
  <si>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</si>
  <si>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</si>
  <si>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</si>
  <si>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</si>
  <si>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</si>
  <si>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</si>
  <si>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</si>
  <si>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</si>
  <si>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</si>
  <si>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</si>
  <si>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</si>
  <si>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</si>
  <si>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</si>
  <si>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</si>
  <si>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</si>
  <si>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</si>
  <si>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</si>
  <si>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</si>
  <si>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</si>
  <si>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</si>
  <si>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</si>
  <si>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</si>
  <si>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</si>
  <si>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</si>
  <si>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</si>
  <si>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</si>
  <si>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</si>
  <si>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</si>
  <si>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</si>
  <si>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</si>
  <si>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</si>
  <si>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</si>
  <si>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</si>
  <si>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</si>
  <si>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</si>
  <si>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</si>
  <si>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</si>
  <si>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</si>
  <si>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</si>
  <si>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</si>
  <si>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</si>
  <si>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</si>
  <si>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</si>
  <si>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</si>
  <si>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</si>
  <si>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</si>
  <si>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</si>
  <si>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</si>
  <si>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</si>
  <si>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</si>
  <si>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</si>
  <si>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</si>
  <si>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</si>
  <si>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</si>
  <si>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</si>
  <si>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</si>
  <si>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</si>
  <si>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</si>
  <si>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</si>
  <si>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</si>
  <si>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</si>
  <si>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</si>
  <si>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</si>
  <si>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</si>
  <si>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</si>
  <si>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</si>
  <si>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</si>
  <si>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</si>
  <si>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</si>
  <si>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</si>
  <si>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</si>
  <si>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</si>
  <si>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</si>
  <si>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</si>
  <si>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</si>
  <si>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</si>
  <si>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</si>
  <si>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</si>
  <si>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</si>
  <si>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</si>
  <si>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</si>
  <si>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</si>
  <si>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</si>
  <si>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</si>
  <si>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</si>
  <si>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</si>
  <si>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</si>
  <si>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</si>
  <si>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</si>
  <si>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</si>
  <si>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</si>
  <si>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</si>
  <si>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</si>
  <si>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</si>
  <si>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</si>
  <si>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</si>
  <si>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</si>
  <si>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</si>
  <si>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</si>
  <si>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</si>
  <si>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</si>
  <si>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</si>
  <si>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</si>
  <si>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</si>
  <si>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</si>
  <si>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</si>
  <si>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</si>
  <si>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</si>
  <si>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</si>
  <si>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</si>
  <si>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</si>
  <si>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</si>
  <si>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</si>
  <si>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</si>
  <si>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</si>
  <si>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</si>
  <si>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</si>
  <si>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</si>
  <si>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</si>
  <si>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</si>
  <si>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</si>
  <si>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</si>
  <si>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</si>
  <si>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</si>
  <si>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</si>
  <si>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</si>
  <si>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</si>
  <si>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</si>
  <si>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</si>
  <si>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</si>
  <si>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</si>
  <si>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</si>
  <si>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</si>
  <si>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</si>
  <si>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</si>
  <si>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</si>
  <si>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</si>
  <si>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</si>
  <si>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</si>
  <si>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</si>
  <si>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</si>
  <si>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</si>
  <si>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</si>
  <si>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</si>
  <si>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</si>
  <si>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</si>
  <si>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</si>
  <si>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</si>
  <si>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</si>
  <si>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</si>
  <si>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</si>
  <si>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</si>
  <si>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</si>
  <si>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</si>
  <si>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</si>
  <si>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</si>
  <si>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</si>
  <si>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</si>
  <si>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</si>
  <si>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</si>
  <si>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</si>
  <si>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</si>
  <si>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</si>
  <si>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</si>
  <si>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</si>
  <si>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</si>
  <si>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</si>
  <si>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</si>
  <si>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</si>
  <si>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</si>
  <si>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</si>
  <si>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</si>
  <si>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</si>
  <si>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</si>
  <si>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</si>
  <si>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</si>
  <si>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</si>
  <si>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</si>
  <si>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</si>
  <si>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</si>
  <si>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</si>
  <si>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</si>
  <si>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</si>
  <si>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</si>
  <si>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</si>
  <si>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</si>
  <si>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</si>
  <si>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</si>
  <si>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</si>
  <si>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</si>
  <si>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</si>
  <si>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</si>
  <si>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</si>
  <si>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</si>
  <si>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</si>
  <si>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</si>
  <si>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</si>
  <si>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</si>
  <si>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</si>
  <si>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</si>
  <si>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</si>
  <si>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</si>
  <si>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</si>
  <si>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</si>
  <si>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</si>
  <si>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</si>
  <si>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</si>
  <si>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</si>
  <si>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</si>
  <si>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</si>
  <si>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</si>
  <si>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</si>
  <si>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</si>
  <si>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</si>
  <si>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</si>
  <si>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</si>
  <si>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</si>
  <si>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</si>
  <si>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</si>
  <si>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</si>
  <si>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</si>
  <si>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</si>
  <si>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</si>
  <si>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</si>
  <si>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</si>
  <si>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</si>
  <si>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</si>
  <si>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</si>
  <si>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</si>
  <si>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</si>
  <si>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</si>
  <si>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</si>
  <si>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</si>
  <si>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</si>
  <si>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</si>
  <si>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</si>
  <si>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</si>
  <si>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</si>
  <si>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</si>
  <si>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</si>
  <si>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</si>
  <si>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</si>
  <si>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</si>
  <si>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</si>
  <si>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</si>
  <si>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</si>
  <si>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</si>
  <si>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</si>
  <si>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</si>
  <si>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</si>
  <si>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</si>
  <si>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</si>
  <si>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</si>
  <si>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</si>
  <si>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</si>
  <si>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</si>
  <si>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</si>
  <si>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</si>
  <si>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</si>
  <si>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</si>
  <si>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</si>
  <si>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</si>
  <si>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</si>
  <si>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</si>
  <si>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</si>
  <si>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</si>
  <si>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</si>
  <si>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</si>
  <si>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</si>
  <si>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</si>
  <si>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</si>
  <si>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</si>
  <si>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</si>
  <si>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</si>
  <si>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</si>
  <si>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</si>
  <si>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</si>
  <si>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</si>
  <si>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</si>
  <si>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</si>
  <si>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</si>
  <si>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</si>
  <si>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</si>
  <si>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</si>
  <si>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</si>
  <si>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</si>
  <si>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</si>
  <si>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</si>
  <si>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</si>
  <si>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</si>
  <si>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</si>
  <si>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</si>
  <si>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</si>
  <si>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</si>
  <si>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</si>
  <si>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</si>
  <si>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</si>
  <si>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</si>
  <si>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</si>
  <si>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</si>
  <si>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</si>
  <si>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</si>
  <si>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</si>
  <si>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</si>
  <si>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</si>
  <si>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</si>
  <si>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</si>
  <si>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</si>
  <si>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</si>
  <si>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</si>
  <si>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</si>
  <si>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</si>
  <si>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</si>
  <si>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</si>
  <si>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</si>
  <si>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</si>
  <si>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</si>
  <si>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</si>
  <si>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</si>
  <si>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</si>
  <si>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</si>
  <si>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</si>
  <si>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</si>
  <si>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</si>
  <si>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</si>
  <si>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</si>
  <si>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</si>
  <si>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</si>
  <si>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</si>
  <si>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</si>
  <si>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</si>
  <si>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</si>
  <si>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</si>
  <si>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</si>
  <si>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</si>
  <si>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</si>
  <si>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</si>
  <si>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</si>
  <si>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</si>
  <si>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</si>
  <si>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</si>
  <si>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</si>
  <si>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</si>
  <si>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</si>
  <si>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</si>
  <si>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</si>
  <si>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</si>
  <si>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</si>
  <si>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</si>
  <si>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</si>
  <si>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</si>
  <si>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</si>
  <si>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</si>
  <si>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</si>
  <si>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</si>
  <si>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</si>
  <si>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</si>
  <si>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</si>
  <si>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</si>
  <si>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</si>
  <si>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</si>
  <si>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</si>
  <si>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</si>
  <si>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</si>
  <si>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</si>
  <si>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</si>
  <si>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</si>
  <si>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</si>
  <si>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</si>
  <si>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</si>
  <si>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</si>
  <si>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</si>
  <si>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</si>
  <si>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</si>
  <si>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</si>
  <si>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</si>
  <si>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</si>
  <si>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</si>
  <si>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</si>
  <si>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</si>
  <si>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</si>
  <si>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</si>
  <si>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</si>
  <si>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</si>
  <si>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</si>
  <si>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</si>
  <si>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</si>
  <si>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</si>
  <si>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</si>
  <si>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</si>
  <si>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</si>
  <si>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</si>
  <si>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</si>
  <si>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</si>
  <si>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</si>
  <si>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</si>
  <si>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</si>
  <si>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</si>
  <si>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</si>
  <si>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</si>
  <si>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</si>
  <si>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</si>
  <si>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</si>
  <si>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</si>
  <si>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</si>
  <si>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</si>
  <si>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</si>
  <si>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</si>
  <si>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</si>
  <si>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</si>
  <si>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</si>
  <si>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</si>
  <si>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</si>
  <si>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</si>
  <si>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</si>
  <si>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</si>
  <si>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</si>
  <si>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</si>
  <si>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</si>
  <si>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</si>
  <si>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</si>
  <si>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</si>
  <si>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</si>
  <si>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</si>
  <si>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</si>
  <si>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</si>
  <si>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</si>
  <si>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</si>
  <si>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</si>
  <si>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</si>
  <si>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</si>
  <si>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</si>
  <si>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</si>
  <si>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</si>
  <si>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</si>
  <si>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</si>
  <si>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</si>
  <si>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</si>
  <si>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</si>
  <si>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</si>
  <si>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</si>
  <si>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</si>
  <si>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</si>
  <si>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</si>
  <si>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</si>
  <si>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</si>
  <si>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</si>
  <si>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</si>
  <si>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</si>
  <si>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</si>
  <si>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</si>
  <si>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</si>
  <si>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</si>
  <si>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</si>
  <si>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</si>
  <si>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</si>
  <si>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</si>
  <si>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</si>
  <si>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</si>
  <si>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</si>
  <si>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</si>
  <si>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</si>
  <si>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</si>
  <si>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</si>
  <si>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</si>
  <si>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</si>
  <si>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</si>
  <si>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</si>
  <si>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</si>
  <si>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</si>
  <si>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</si>
  <si>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</si>
  <si>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</si>
  <si>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</si>
  <si>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</si>
  <si>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</si>
  <si>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</si>
  <si>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</si>
  <si>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</si>
  <si>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</si>
  <si>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</si>
  <si>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</si>
  <si>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</si>
  <si>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</si>
  <si>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</si>
  <si>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</si>
  <si>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</si>
  <si>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</si>
  <si>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</si>
  <si>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</si>
  <si>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</si>
  <si>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</si>
  <si>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</si>
  <si>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</si>
  <si>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</si>
  <si>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</si>
  <si>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</si>
  <si>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</si>
  <si>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</si>
  <si>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</si>
  <si>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</si>
  <si>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</si>
  <si>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</si>
  <si>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</si>
  <si>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</si>
  <si>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</si>
  <si>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</si>
  <si>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</si>
  <si>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</si>
  <si>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</si>
  <si>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</si>
  <si>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</si>
  <si>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</si>
  <si>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</si>
  <si>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</si>
  <si>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</si>
  <si>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</si>
  <si>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</si>
  <si>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</si>
  <si>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</si>
  <si>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</si>
  <si>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</si>
  <si>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</si>
  <si>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</si>
  <si>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</si>
  <si>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</si>
  <si>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</si>
  <si>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</si>
  <si>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</si>
  <si>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</si>
  <si>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</si>
  <si>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</si>
  <si>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</si>
  <si>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</si>
  <si>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</si>
  <si>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</si>
  <si>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</si>
  <si>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</si>
  <si>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</si>
  <si>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</si>
  <si>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</si>
  <si>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</si>
  <si>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</si>
  <si>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</si>
  <si>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</si>
  <si>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</si>
  <si>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</si>
  <si>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</si>
  <si>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</si>
  <si>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</si>
  <si>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</si>
  <si>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</si>
  <si>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</si>
  <si>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</si>
  <si>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</si>
  <si>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</si>
  <si>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</si>
  <si>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</si>
  <si>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</si>
  <si>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</si>
  <si>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</si>
  <si>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</si>
  <si>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</si>
  <si>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</si>
  <si>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</si>
  <si>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</si>
  <si>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</si>
  <si>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</si>
  <si>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</si>
  <si>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</si>
  <si>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</si>
  <si>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</si>
  <si>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</si>
  <si>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</si>
  <si>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</si>
  <si>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</si>
  <si>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</si>
  <si>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</si>
  <si>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</si>
  <si>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</si>
  <si>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</si>
  <si>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</si>
  <si>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</si>
  <si>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</si>
  <si>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</si>
  <si>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</si>
  <si>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</si>
  <si>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</si>
  <si>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</si>
  <si>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</si>
  <si>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</si>
  <si>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</si>
  <si>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</si>
  <si>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</si>
  <si>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</si>
  <si>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</si>
  <si>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</si>
  <si>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</si>
  <si>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</si>
  <si>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</si>
  <si>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</si>
  <si>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</si>
  <si>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</si>
  <si>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</si>
  <si>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</si>
  <si>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</si>
  <si>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</si>
  <si>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</si>
  <si>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</si>
  <si>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</si>
  <si>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</si>
  <si>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</si>
  <si>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</si>
  <si>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</si>
  <si>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</si>
  <si>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</si>
  <si>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</si>
  <si>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</si>
  <si>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</si>
  <si>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</si>
  <si>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</si>
  <si>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</si>
  <si>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</si>
  <si>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</si>
  <si>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</si>
  <si>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</si>
  <si>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</si>
  <si>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</si>
  <si>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</si>
  <si>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</si>
  <si>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</si>
  <si>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</si>
  <si>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</si>
  <si>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</si>
  <si>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</si>
  <si>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</si>
  <si>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</si>
  <si>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</si>
  <si>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</si>
  <si>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</si>
  <si>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</si>
  <si>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</si>
  <si>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</si>
  <si>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</si>
  <si>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</si>
  <si>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</si>
  <si>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</si>
  <si>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</si>
  <si>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</si>
  <si>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</si>
  <si>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</si>
  <si>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</si>
  <si>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</si>
  <si>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</si>
  <si>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</si>
  <si>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</si>
  <si>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</si>
  <si>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</si>
  <si>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</si>
  <si>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</si>
  <si>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</si>
  <si>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</si>
  <si>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</si>
  <si>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</si>
  <si>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</si>
  <si>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</si>
  <si>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</si>
  <si>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</si>
  <si>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</si>
  <si>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</si>
  <si>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</si>
  <si>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</si>
  <si>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</si>
  <si>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</si>
  <si>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</si>
  <si>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</si>
  <si>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</si>
  <si>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</si>
  <si>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</si>
  <si>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</si>
  <si>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</si>
  <si>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</si>
  <si>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</si>
  <si>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</si>
  <si>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</si>
  <si>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</si>
  <si>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</si>
  <si>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</si>
  <si>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</si>
  <si>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</si>
  <si>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</si>
  <si>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</si>
  <si>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</si>
  <si>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</si>
  <si>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</si>
  <si>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</si>
  <si>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</si>
  <si>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</si>
  <si>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</si>
  <si>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</si>
  <si>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</si>
  <si>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</si>
  <si>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</si>
  <si>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</si>
  <si>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</si>
  <si>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</si>
  <si>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</si>
  <si>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</si>
  <si>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</si>
  <si>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</si>
  <si>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</si>
  <si>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</si>
  <si>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</si>
  <si>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</si>
  <si>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</si>
  <si>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</si>
  <si>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</si>
  <si>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</si>
  <si>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</si>
  <si>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</si>
  <si>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</si>
  <si>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</si>
  <si>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</si>
  <si>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</si>
  <si>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</si>
  <si>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</si>
  <si>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</si>
  <si>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</si>
  <si>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</si>
  <si>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</si>
  <si>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</si>
  <si>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</si>
  <si>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</si>
  <si>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</si>
  <si>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</si>
  <si>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</si>
  <si>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</si>
  <si>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</si>
  <si>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</si>
  <si>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</si>
  <si>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</si>
  <si>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</si>
  <si>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</si>
  <si>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</si>
  <si>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</si>
  <si>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</si>
  <si>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</si>
  <si>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</si>
  <si>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</si>
  <si>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</si>
  <si>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</si>
  <si>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</si>
  <si>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</si>
  <si>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</si>
  <si>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</si>
  <si>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</si>
  <si>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</si>
  <si>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</si>
  <si>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</si>
  <si>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</si>
  <si>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</si>
  <si>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</si>
  <si>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</si>
  <si>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</si>
  <si>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</si>
  <si>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</si>
  <si>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</si>
  <si>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</si>
  <si>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</si>
  <si>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</si>
  <si>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</si>
  <si>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</si>
  <si>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</si>
  <si>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</si>
  <si>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</si>
  <si>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</si>
  <si>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</si>
  <si>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</si>
  <si>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</si>
  <si>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</si>
  <si>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</si>
  <si>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</si>
  <si>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</si>
  <si>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</si>
  <si>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</si>
  <si>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</si>
  <si>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</si>
  <si>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</si>
  <si>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</si>
  <si>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</si>
  <si>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</si>
  <si>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</si>
  <si>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</si>
  <si>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</si>
  <si>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</si>
  <si>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</si>
  <si>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</si>
  <si>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</si>
  <si>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</si>
  <si>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</si>
  <si>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</si>
  <si>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</si>
  <si>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</si>
  <si>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</si>
  <si>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</si>
  <si>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</si>
  <si>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</si>
  <si>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</si>
  <si>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</si>
  <si>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</si>
  <si>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</si>
  <si>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</si>
  <si>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</si>
  <si>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</si>
  <si>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</si>
  <si>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</si>
  <si>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</si>
  <si>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</si>
  <si>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</si>
  <si>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</si>
  <si>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</si>
  <si>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</si>
  <si>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</si>
  <si>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</si>
  <si>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</si>
  <si>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</si>
  <si>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</si>
  <si>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</si>
  <si>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</si>
  <si>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</si>
  <si>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</si>
  <si>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</si>
  <si>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</si>
  <si>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</si>
  <si>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</si>
  <si>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</si>
  <si>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</si>
  <si>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</si>
  <si>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</si>
  <si>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</si>
  <si>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</si>
  <si>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</si>
  <si>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</si>
  <si>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</si>
  <si>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</si>
  <si>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</si>
  <si>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</si>
  <si>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</si>
  <si>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</si>
  <si>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</si>
  <si>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</si>
  <si>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</si>
  <si>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</si>
  <si>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</si>
  <si>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</si>
  <si>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</si>
  <si>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</si>
  <si>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</si>
  <si>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</si>
  <si>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</si>
  <si>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</si>
  <si>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</si>
  <si>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</si>
  <si>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</si>
  <si>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</si>
  <si>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</si>
  <si>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</si>
  <si>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</si>
  <si>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</si>
  <si>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</si>
  <si>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</si>
  <si>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</si>
  <si>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</si>
  <si>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</si>
  <si>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</si>
  <si>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</si>
  <si>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</si>
  <si>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</si>
  <si>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</si>
  <si>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</si>
  <si>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</si>
  <si>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</si>
  <si>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</si>
  <si>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</si>
  <si>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</si>
  <si>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</si>
  <si>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</si>
  <si>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</si>
  <si>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</si>
  <si>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</si>
  <si>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</si>
  <si>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</si>
  <si>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</si>
  <si>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</si>
  <si>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</si>
  <si>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</si>
  <si>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</si>
  <si>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</si>
  <si>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</si>
  <si>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</si>
  <si>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</si>
  <si>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</si>
  <si>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</si>
  <si>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</si>
  <si>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</si>
  <si>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</si>
  <si>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</si>
  <si>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</si>
  <si>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</si>
  <si>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</si>
  <si>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</si>
  <si>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</si>
  <si>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</si>
  <si>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</si>
  <si>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</si>
  <si>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</si>
  <si>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</si>
  <si>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</si>
  <si>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</si>
  <si>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</si>
  <si>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</si>
  <si>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</si>
  <si>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</si>
  <si>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</si>
  <si>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</si>
  <si>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</si>
  <si>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</si>
  <si>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</si>
  <si>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</si>
  <si>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</si>
  <si>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</si>
  <si>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</si>
  <si>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</si>
  <si>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</si>
  <si>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</si>
  <si>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</si>
  <si>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</si>
  <si>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</si>
  <si>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</si>
  <si>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</si>
  <si>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</si>
  <si>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</si>
  <si>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</si>
  <si>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</si>
  <si>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</si>
  <si>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</si>
  <si>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</si>
  <si>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</si>
  <si>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</si>
  <si>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</si>
  <si>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</si>
  <si>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</si>
  <si>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</si>
  <si>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</si>
  <si>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</si>
  <si>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</si>
  <si>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</si>
  <si>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</si>
  <si>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</si>
  <si>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</si>
  <si>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</si>
  <si>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</si>
  <si>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</si>
  <si>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</si>
  <si>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</si>
  <si>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</si>
  <si>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</si>
  <si>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</si>
  <si>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</si>
  <si>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</si>
  <si>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</si>
  <si>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</si>
  <si>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</si>
  <si>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</si>
  <si>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</si>
  <si>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</si>
  <si>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</si>
  <si>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</si>
  <si>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</si>
  <si>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</si>
  <si>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</si>
  <si>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</si>
  <si>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</si>
  <si>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</si>
  <si>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</si>
  <si>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</si>
  <si>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</si>
  <si>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</si>
  <si>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</si>
  <si>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</si>
  <si>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</si>
  <si>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</si>
  <si>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</si>
  <si>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</si>
  <si>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</si>
  <si>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</si>
  <si>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</si>
  <si>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</si>
  <si>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</si>
  <si>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</si>
  <si>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</si>
  <si>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</si>
  <si>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</si>
  <si>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</si>
  <si>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</si>
  <si>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</si>
  <si>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</si>
  <si>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</si>
  <si>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</si>
  <si>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</si>
  <si>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</si>
  <si>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</si>
  <si>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</si>
  <si>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</si>
  <si>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</si>
  <si>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</si>
  <si>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</si>
  <si>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</si>
  <si>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</si>
  <si>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</si>
  <si>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</si>
  <si>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</si>
  <si>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</si>
  <si>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</si>
  <si>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</si>
  <si>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</si>
  <si>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</si>
  <si>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</si>
  <si>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</si>
  <si>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</si>
  <si>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</si>
  <si>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</si>
  <si>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</si>
  <si>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</si>
  <si>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</si>
  <si>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</si>
  <si>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</si>
  <si>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</si>
  <si>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</si>
  <si>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</si>
  <si>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</si>
  <si>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</si>
  <si>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</si>
  <si>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</si>
  <si>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</si>
  <si>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</si>
  <si>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</si>
  <si>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</si>
  <si>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</si>
  <si>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</si>
  <si>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</si>
  <si>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</si>
  <si>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</si>
  <si>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</si>
  <si>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</si>
  <si>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</si>
  <si>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</si>
  <si>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</si>
  <si>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</si>
  <si>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</si>
  <si>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</si>
  <si>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</si>
  <si>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</si>
  <si>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</si>
  <si>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</si>
  <si>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</si>
  <si>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</si>
  <si>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</si>
  <si>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</si>
  <si>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</si>
  <si>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</si>
  <si>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</si>
  <si>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</si>
  <si>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</si>
  <si>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</si>
  <si>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</si>
  <si>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</si>
  <si>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</si>
  <si>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</si>
  <si>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</si>
  <si>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</si>
  <si>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</si>
  <si>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</si>
  <si>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</si>
  <si>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</si>
  <si>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</si>
  <si>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</si>
  <si>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</si>
  <si>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</si>
  <si>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</si>
  <si>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</si>
  <si>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</si>
  <si>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</si>
  <si>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</si>
  <si>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</si>
  <si>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</si>
  <si>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</si>
  <si>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</si>
  <si>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</si>
  <si>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</si>
  <si>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</si>
  <si>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</si>
  <si>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</si>
  <si>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</si>
  <si>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</si>
  <si>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</si>
  <si>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</si>
  <si>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</si>
  <si>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</si>
  <si>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</si>
  <si>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</si>
  <si>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</si>
  <si>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</si>
  <si>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</si>
  <si>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</si>
  <si>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</si>
  <si>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</si>
  <si>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</si>
  <si>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</si>
  <si>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</si>
  <si>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</si>
  <si>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</si>
  <si>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</si>
  <si>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</si>
  <si>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</si>
  <si>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</si>
  <si>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</si>
  <si>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</si>
  <si>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</si>
  <si>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</si>
  <si>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</si>
  <si>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</si>
  <si>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</si>
  <si>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</si>
  <si>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</si>
  <si>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</si>
  <si>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</si>
  <si>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</si>
  <si>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</si>
  <si>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</si>
  <si>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</si>
  <si>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</si>
  <si>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</si>
  <si>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</si>
  <si>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</si>
  <si>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</si>
  <si>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</si>
  <si>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</si>
  <si>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</si>
  <si>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</si>
  <si>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</si>
  <si>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</si>
  <si>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</si>
  <si>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</si>
  <si>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</si>
  <si>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</si>
  <si>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</si>
  <si>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</si>
  <si>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</si>
  <si>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</si>
  <si>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</si>
  <si>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</si>
  <si>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</si>
  <si>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</si>
  <si>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</si>
  <si>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</si>
  <si>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</si>
  <si>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</si>
  <si>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</si>
  <si>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</si>
  <si>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</si>
  <si>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</si>
  <si>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</si>
  <si>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</si>
  <si>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</si>
  <si>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</si>
  <si>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</si>
  <si>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</si>
  <si>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</si>
  <si>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</si>
  <si>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</si>
  <si>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</si>
  <si>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</si>
  <si>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</si>
  <si>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</si>
  <si>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</si>
  <si>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</si>
  <si>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</si>
  <si>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</si>
  <si>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</si>
  <si>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</si>
  <si>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</si>
  <si>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</si>
  <si>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</si>
  <si>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</si>
  <si>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</si>
  <si>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</si>
  <si>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</si>
  <si>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</si>
  <si>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</si>
  <si>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</si>
  <si>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</si>
  <si>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</si>
  <si>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</si>
  <si>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</si>
  <si>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</si>
  <si>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</si>
  <si>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</si>
  <si>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</si>
  <si>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</si>
  <si>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</si>
  <si>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</si>
  <si>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</si>
  <si>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</si>
  <si>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</si>
  <si>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</si>
  <si>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</si>
  <si>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</si>
  <si>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</si>
  <si>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</si>
  <si>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</si>
  <si>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</si>
  <si>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</si>
  <si>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</si>
  <si>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</si>
  <si>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</si>
  <si>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</si>
  <si>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</si>
  <si>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</si>
  <si>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</si>
  <si>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</si>
  <si>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</si>
  <si>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</si>
  <si>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</si>
  <si>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</si>
  <si>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</si>
  <si>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</si>
  <si>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</si>
  <si>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</si>
  <si>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</si>
  <si>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</si>
  <si>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</si>
  <si>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</si>
  <si>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</si>
  <si>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</si>
  <si>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</si>
  <si>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</si>
  <si>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</si>
  <si>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</si>
  <si>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</si>
  <si>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</si>
  <si>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</si>
  <si>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</si>
  <si>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</si>
  <si>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</si>
  <si>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</si>
  <si>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</si>
  <si>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</si>
  <si>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</si>
  <si>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</si>
  <si>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</si>
  <si>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</si>
  <si>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</si>
  <si>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</si>
  <si>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</si>
  <si>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</si>
  <si>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</si>
  <si>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</si>
  <si>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</si>
  <si>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</si>
  <si>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</si>
  <si>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</si>
  <si>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</si>
  <si>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</si>
  <si>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</si>
  <si>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</si>
  <si>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</si>
  <si>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</si>
  <si>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</si>
  <si>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</si>
  <si>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</si>
  <si>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</si>
  <si>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</si>
  <si>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</si>
  <si>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</si>
  <si>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</si>
  <si>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</si>
  <si>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</si>
  <si>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</si>
  <si>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</si>
  <si>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</si>
  <si>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</si>
  <si>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</si>
  <si>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</si>
  <si>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</si>
  <si>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</si>
  <si>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</si>
  <si>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</si>
  <si>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</si>
  <si>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</si>
  <si>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</si>
  <si>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</si>
  <si>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</si>
  <si>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</si>
  <si>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</si>
  <si>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</si>
  <si>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</si>
  <si>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</si>
  <si>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</si>
  <si>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</si>
  <si>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</si>
  <si>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</si>
  <si>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</si>
  <si>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</si>
  <si>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</si>
  <si>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</si>
  <si>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</si>
  <si>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</si>
  <si>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</si>
  <si>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</si>
  <si>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</si>
  <si>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</si>
  <si>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</si>
  <si>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</si>
  <si>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</si>
  <si>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</si>
  <si>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</si>
  <si>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</si>
  <si>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</si>
  <si>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</si>
  <si>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</si>
  <si>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</si>
  <si>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</si>
  <si>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</si>
  <si>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</si>
  <si>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</si>
  <si>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</si>
  <si>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</si>
  <si>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</si>
  <si>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</si>
  <si>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</si>
  <si>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</si>
  <si>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</si>
  <si>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</si>
  <si>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</si>
  <si>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</si>
  <si>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</si>
  <si>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</si>
  <si>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</si>
  <si>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</si>
  <si>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</si>
  <si>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</si>
  <si>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</si>
  <si>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</si>
  <si>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</si>
  <si>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</si>
  <si>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</si>
  <si>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</si>
  <si>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</si>
  <si>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</si>
  <si>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</si>
  <si>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</si>
  <si>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</si>
  <si>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</si>
  <si>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</si>
  <si>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</si>
  <si>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</si>
  <si>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</si>
  <si>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</si>
  <si>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</si>
  <si>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</si>
  <si>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</si>
  <si>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</si>
  <si>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</si>
  <si>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</si>
  <si>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</si>
  <si>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</si>
  <si>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</si>
  <si>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</si>
  <si>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</si>
  <si>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</si>
  <si>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</si>
  <si>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</si>
  <si>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</si>
  <si>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</si>
  <si>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</si>
  <si>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</si>
  <si>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</si>
  <si>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</si>
  <si>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</si>
  <si>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</si>
  <si>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</si>
  <si>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</si>
  <si>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</si>
  <si>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</si>
  <si>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</si>
  <si>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</si>
  <si>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</si>
  <si>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</si>
  <si>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</si>
  <si>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</si>
  <si>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</si>
  <si>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</si>
  <si>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</si>
  <si>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</si>
  <si>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</si>
  <si>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</si>
  <si>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</si>
  <si>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</si>
  <si>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</si>
  <si>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</si>
  <si>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</si>
  <si>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</si>
  <si>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</si>
  <si>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</si>
  <si>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</si>
  <si>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</si>
  <si>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</si>
  <si>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</si>
  <si>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</si>
  <si>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</si>
  <si>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</si>
  <si>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</si>
  <si>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</si>
  <si>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</si>
  <si>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</si>
  <si>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</si>
  <si>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</si>
  <si>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</si>
  <si>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</si>
  <si>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</si>
  <si>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</si>
  <si>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</si>
  <si>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</si>
  <si>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</si>
  <si>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</si>
  <si>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</si>
  <si>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</si>
  <si>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</si>
  <si>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</si>
  <si>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</si>
  <si>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</si>
  <si>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</si>
  <si>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</si>
  <si>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</si>
  <si>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</si>
  <si>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</si>
  <si>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</si>
  <si>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</si>
  <si>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</si>
  <si>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</si>
  <si>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</si>
  <si>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</si>
  <si>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</si>
  <si>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</si>
  <si>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</si>
  <si>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</si>
  <si>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</si>
  <si>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</si>
  <si>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</si>
  <si>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</si>
  <si>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</si>
  <si>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</si>
  <si>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</si>
  <si>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</si>
  <si>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</si>
  <si>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</si>
  <si>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</si>
  <si>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</si>
  <si>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</si>
  <si>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</si>
  <si>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</si>
  <si>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</si>
  <si>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</si>
  <si>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</si>
  <si>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</si>
  <si>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</si>
  <si>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</si>
  <si>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</si>
  <si>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</si>
  <si>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</si>
  <si>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</si>
  <si>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</si>
  <si>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</si>
  <si>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</si>
  <si>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</si>
  <si>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</si>
  <si>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</si>
  <si>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</si>
  <si>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</si>
  <si>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</si>
  <si>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</si>
  <si>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</si>
  <si>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</si>
  <si>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</si>
  <si>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</si>
  <si>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</si>
  <si>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</si>
  <si>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</si>
  <si>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</si>
  <si>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</si>
  <si>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</si>
  <si>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</si>
  <si>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</si>
  <si>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</si>
  <si>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</si>
  <si>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</si>
  <si>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</si>
  <si>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</si>
  <si>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</si>
  <si>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</si>
  <si>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</si>
  <si>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</si>
  <si>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</si>
  <si>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</si>
  <si>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</si>
  <si>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</si>
  <si>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</si>
  <si>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</si>
  <si>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</si>
  <si>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</si>
  <si>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</si>
  <si>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</si>
  <si>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</si>
  <si>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</si>
  <si>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</si>
  <si>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</si>
  <si>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</si>
  <si>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</si>
  <si>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</si>
  <si>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</si>
  <si>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</si>
  <si>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</si>
  <si>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</si>
  <si>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</si>
  <si>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</si>
  <si>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</si>
  <si>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</si>
  <si>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</si>
  <si>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</si>
  <si>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</si>
  <si>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</si>
  <si>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</si>
  <si>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</si>
  <si>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</si>
  <si>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</si>
  <si>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</si>
  <si>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</si>
  <si>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</si>
  <si>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</si>
  <si>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</si>
  <si>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</si>
  <si>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</si>
  <si>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</si>
  <si>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</si>
  <si>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</si>
  <si>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</si>
  <si>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</si>
  <si>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</si>
  <si>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</si>
  <si>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</si>
  <si>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</si>
  <si>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</si>
  <si>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</si>
  <si>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</si>
  <si>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</si>
  <si>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</si>
  <si>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</si>
  <si>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</si>
  <si>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</si>
  <si>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</si>
  <si>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</si>
  <si>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</si>
  <si>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</si>
  <si>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</si>
  <si>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</si>
  <si>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</si>
  <si>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</si>
  <si>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</si>
  <si>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</si>
  <si>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</si>
  <si>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</si>
  <si>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</si>
  <si>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</si>
  <si>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</si>
  <si>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</si>
  <si>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</si>
  <si>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</si>
  <si>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</si>
  <si>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</si>
  <si>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</si>
  <si>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</si>
  <si>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</si>
  <si>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</si>
  <si>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</si>
  <si>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</si>
  <si>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</si>
  <si>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</si>
  <si>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</si>
  <si>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</si>
  <si>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</si>
  <si>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</si>
  <si>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</si>
  <si>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</si>
  <si>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</si>
  <si>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</si>
  <si>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</si>
  <si>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</si>
  <si>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</si>
  <si>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</si>
  <si>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</si>
  <si>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</si>
  <si>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</si>
  <si>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</si>
  <si>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</si>
  <si>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</si>
  <si>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</si>
  <si>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</si>
  <si>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</si>
  <si>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</si>
  <si>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</si>
  <si>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</si>
  <si>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</si>
  <si>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</si>
  <si>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</si>
  <si>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</si>
  <si>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</si>
  <si>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</si>
  <si>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</si>
  <si>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</si>
  <si>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</si>
  <si>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</si>
  <si>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</si>
  <si>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</si>
  <si>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</si>
  <si>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</si>
  <si>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</si>
  <si>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</si>
  <si>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</si>
  <si>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</si>
  <si>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</si>
  <si>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</si>
  <si>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</si>
  <si>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</si>
  <si>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</si>
  <si>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</si>
  <si>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</si>
  <si>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</si>
  <si>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</si>
  <si>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</si>
  <si>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</si>
  <si>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</si>
  <si>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</si>
  <si>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</si>
  <si>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</si>
  <si>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</si>
  <si>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</si>
  <si>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</si>
  <si>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</si>
  <si>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</si>
  <si>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</si>
  <si>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</si>
  <si>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</si>
  <si>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</si>
  <si>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</si>
  <si>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</si>
  <si>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</si>
  <si>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</si>
  <si>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</si>
  <si>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</si>
  <si>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</si>
  <si>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</si>
  <si>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</si>
  <si>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</si>
  <si>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</si>
  <si>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</si>
  <si>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</si>
  <si>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</si>
  <si>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</si>
  <si>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</si>
  <si>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</si>
  <si>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</si>
  <si>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</si>
  <si>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</si>
  <si>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</si>
  <si>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</si>
  <si>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</si>
  <si>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</si>
  <si>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</si>
  <si>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</si>
  <si>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</si>
  <si>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</si>
  <si>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</si>
  <si>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</si>
  <si>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</si>
  <si>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</si>
  <si>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</si>
  <si>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</si>
  <si>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</si>
  <si>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</si>
  <si>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</si>
  <si>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</si>
  <si>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</si>
  <si>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</si>
  <si>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</si>
  <si>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</si>
  <si>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</si>
  <si>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</si>
  <si>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</si>
  <si>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</si>
  <si>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</si>
  <si>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</si>
  <si>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</si>
  <si>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</si>
  <si>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</si>
  <si>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</si>
  <si>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</si>
  <si>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</si>
  <si>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</si>
  <si>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</si>
  <si>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</si>
  <si>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</si>
  <si>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</si>
  <si>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</si>
  <si>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</si>
  <si>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</si>
  <si>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</si>
  <si>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</si>
  <si>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</si>
  <si>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</si>
  <si>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</si>
  <si>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</si>
  <si>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</si>
  <si>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</si>
  <si>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</si>
  <si>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</si>
  <si>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</si>
  <si>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</si>
  <si>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</si>
  <si>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</si>
  <si>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</si>
  <si>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</si>
  <si>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</si>
  <si>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</si>
  <si>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</si>
  <si>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</si>
  <si>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</si>
  <si>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</si>
  <si>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</si>
  <si>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</si>
  <si>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</si>
  <si>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</si>
  <si>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</si>
  <si>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</si>
  <si>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</si>
  <si>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</si>
  <si>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</si>
  <si>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</si>
  <si>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</si>
  <si>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</si>
  <si>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</si>
  <si>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</si>
  <si>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</si>
  <si>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</si>
  <si>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</si>
  <si>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</si>
  <si>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</si>
  <si>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</si>
  <si>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</si>
  <si>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</si>
  <si>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</si>
  <si>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</si>
  <si>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</si>
  <si>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</si>
  <si>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</si>
  <si>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</si>
  <si>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</si>
  <si>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</si>
  <si>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</si>
  <si>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</si>
  <si>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</si>
  <si>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</si>
  <si>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</si>
  <si>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</si>
  <si>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</si>
  <si>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</si>
  <si>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</si>
  <si>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</si>
  <si>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</si>
  <si>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</si>
  <si>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</si>
  <si>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</si>
  <si>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</si>
  <si>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</si>
  <si>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</si>
  <si>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</si>
  <si>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</si>
  <si>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</si>
  <si>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</si>
  <si>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</si>
  <si>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</si>
  <si>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</si>
  <si>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</si>
  <si>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</si>
  <si>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</si>
  <si>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</si>
  <si>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</si>
  <si>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</si>
  <si>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</si>
  <si>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</si>
  <si>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</si>
  <si>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</si>
  <si>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</si>
  <si>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</si>
  <si>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</si>
  <si>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</si>
  <si>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</si>
  <si>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</si>
  <si>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</si>
  <si>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</si>
  <si>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</si>
  <si>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</si>
  <si>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</si>
  <si>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</si>
  <si>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</si>
  <si>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</si>
  <si>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</si>
  <si>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</si>
  <si>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</si>
  <si>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</si>
  <si>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</si>
  <si>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</si>
  <si>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</si>
  <si>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</si>
  <si>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</si>
  <si>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</si>
  <si>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</si>
  <si>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</si>
  <si>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</si>
  <si>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</si>
  <si>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</si>
  <si>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</si>
  <si>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</si>
  <si>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</si>
  <si>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</si>
  <si>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</si>
  <si>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</si>
  <si>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</si>
  <si>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</si>
  <si>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</si>
  <si>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</si>
  <si>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</si>
  <si>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</si>
  <si>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</si>
  <si>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</si>
  <si>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</si>
  <si>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</si>
  <si>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</si>
  <si>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</si>
  <si>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</si>
  <si>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</si>
  <si>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</si>
  <si>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</si>
  <si>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</si>
  <si>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</si>
  <si>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</si>
  <si>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</si>
  <si>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</si>
  <si>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</si>
  <si>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</si>
  <si>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</si>
  <si>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</si>
  <si>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</si>
  <si>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</si>
  <si>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</si>
  <si>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</si>
  <si>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</si>
  <si>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</si>
  <si>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</si>
  <si>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</si>
  <si>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</si>
  <si>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</si>
  <si>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</si>
  <si>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</si>
  <si>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</si>
  <si>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</si>
  <si>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</si>
  <si>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</si>
  <si>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</si>
  <si>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</si>
  <si>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</si>
  <si>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</si>
  <si>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</si>
  <si>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</si>
  <si>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</si>
  <si>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</si>
  <si>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</si>
  <si>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</si>
  <si>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</si>
  <si>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</si>
  <si>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</si>
  <si>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</si>
  <si>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</si>
  <si>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</si>
  <si>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</si>
  <si>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</si>
  <si>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</si>
  <si>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</si>
  <si>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</si>
  <si>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</si>
  <si>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</si>
  <si>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</si>
  <si>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</si>
  <si>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</si>
  <si>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</si>
  <si>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</si>
  <si>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</si>
  <si>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</si>
  <si>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</si>
  <si>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</si>
  <si>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</si>
  <si>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</si>
  <si>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</si>
  <si>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</si>
  <si>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</si>
  <si>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</si>
  <si>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</si>
  <si>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</si>
  <si>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</si>
  <si>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</si>
  <si>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</si>
  <si>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</si>
  <si>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</si>
  <si>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</si>
  <si>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</si>
  <si>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</si>
  <si>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</si>
  <si>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</si>
  <si>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</si>
  <si>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</si>
  <si>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</si>
  <si>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</si>
  <si>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</si>
  <si>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</si>
  <si>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</si>
  <si>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</si>
  <si>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</si>
  <si>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</si>
  <si>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</si>
  <si>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</si>
  <si>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</si>
  <si>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</si>
  <si>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</si>
  <si>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</si>
  <si>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</si>
  <si>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</si>
  <si>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</si>
  <si>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</si>
  <si>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</si>
  <si>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</si>
  <si>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</si>
  <si>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</si>
  <si>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</si>
  <si>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</si>
  <si>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</si>
  <si>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</si>
  <si>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</si>
  <si>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</si>
  <si>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</si>
  <si>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</si>
  <si>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</si>
  <si>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</si>
  <si>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</si>
  <si>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</si>
  <si>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</si>
  <si>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</si>
  <si>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</si>
  <si>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</si>
  <si>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</si>
  <si>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</si>
  <si>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</si>
  <si>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</si>
  <si>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</si>
  <si>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</si>
  <si>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</si>
  <si>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</si>
  <si>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</si>
  <si>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</si>
  <si>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</si>
  <si>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</si>
  <si>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</si>
  <si>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</si>
  <si>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</si>
  <si>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</si>
  <si>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</si>
  <si>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</si>
  <si>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</si>
  <si>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</si>
  <si>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</si>
  <si>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</si>
  <si>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</si>
  <si>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</si>
  <si>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</si>
  <si>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</si>
  <si>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</si>
  <si>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</si>
  <si>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</si>
  <si>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</si>
  <si>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</si>
  <si>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</si>
  <si>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</si>
  <si>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</si>
  <si>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</si>
  <si>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</si>
  <si>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</si>
  <si>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</si>
  <si>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</si>
  <si>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</si>
  <si>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</si>
  <si>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</si>
  <si>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</si>
  <si>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</si>
  <si>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</si>
  <si>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</si>
  <si>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</si>
  <si>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</si>
  <si>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</si>
  <si>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</si>
  <si>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</si>
  <si>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</si>
  <si>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</si>
  <si>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</si>
  <si>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</si>
  <si>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</si>
  <si>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</si>
  <si>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</si>
  <si>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</si>
  <si>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</si>
  <si>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</si>
  <si>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</si>
  <si>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</si>
  <si>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</si>
  <si>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</si>
  <si>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</si>
  <si>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</si>
  <si>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</si>
  <si>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</si>
  <si>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</si>
  <si>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</si>
  <si>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</si>
  <si>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</si>
  <si>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</si>
  <si>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</si>
  <si>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</si>
  <si>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</si>
  <si>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</si>
  <si>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</si>
  <si>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</si>
  <si>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</si>
  <si>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</si>
  <si>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</si>
  <si>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</si>
  <si>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</si>
  <si>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</si>
  <si>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</si>
  <si>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</si>
  <si>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</si>
  <si>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</si>
  <si>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</si>
  <si>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</si>
  <si>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</si>
  <si>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</si>
  <si>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</si>
  <si>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</si>
  <si>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</si>
  <si>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</si>
  <si>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</si>
  <si>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</si>
  <si>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</si>
  <si>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</si>
  <si>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</si>
  <si>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</si>
  <si>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</si>
  <si>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</si>
  <si>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</si>
  <si>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</si>
  <si>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</si>
  <si>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</si>
  <si>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</si>
  <si>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</si>
  <si>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</si>
  <si>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</si>
  <si>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</si>
  <si>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</si>
  <si>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</si>
  <si>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</si>
  <si>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</si>
  <si>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</si>
  <si>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</si>
  <si>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</si>
  <si>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</si>
  <si>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</si>
  <si>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</si>
  <si>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</si>
  <si>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</si>
  <si>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</si>
  <si>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</si>
  <si>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</si>
  <si>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</si>
  <si>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</si>
  <si>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</si>
  <si>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</si>
  <si>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</si>
  <si>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</si>
  <si>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</si>
  <si>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</si>
  <si>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</si>
  <si>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</si>
  <si>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</si>
  <si>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</si>
  <si>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</si>
  <si>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</si>
  <si>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</si>
  <si>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</si>
  <si>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</si>
  <si>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</si>
  <si>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</si>
  <si>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</si>
  <si>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</si>
  <si>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</si>
  <si>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</si>
  <si>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</si>
  <si>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</si>
  <si>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</si>
  <si>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</si>
  <si>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</si>
  <si>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</si>
  <si>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</si>
  <si>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</si>
  <si>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</si>
  <si>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</si>
  <si>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</si>
  <si>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</si>
  <si>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</si>
  <si>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</si>
  <si>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</si>
  <si>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</si>
  <si>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</si>
  <si>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</si>
  <si>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</si>
  <si>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</si>
  <si>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</si>
  <si>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</si>
  <si>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</si>
  <si>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</si>
  <si>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</si>
  <si>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</si>
  <si>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</si>
  <si>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</si>
  <si>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</si>
  <si>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</si>
  <si>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</si>
  <si>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</si>
  <si>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</si>
  <si>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</si>
  <si>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</si>
  <si>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</si>
  <si>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</si>
  <si>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</si>
  <si>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</si>
  <si>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</si>
  <si>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</si>
  <si>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</si>
  <si>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</si>
  <si>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</si>
  <si>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</si>
  <si>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</si>
  <si>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</si>
  <si>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</si>
  <si>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</si>
  <si>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</si>
  <si>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</si>
  <si>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</si>
  <si>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</si>
  <si>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</si>
  <si>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</si>
  <si>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</si>
  <si>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</si>
  <si>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</si>
  <si>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</si>
  <si>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</si>
  <si>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</si>
  <si>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</si>
  <si>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</si>
  <si>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</si>
  <si>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</si>
  <si>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</si>
  <si>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</si>
  <si>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</si>
  <si>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</si>
  <si>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</si>
  <si>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</si>
  <si>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</si>
  <si>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</si>
  <si>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</si>
  <si>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</si>
  <si>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</si>
  <si>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</si>
  <si>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</si>
  <si>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</si>
  <si>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</si>
  <si>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</si>
  <si>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</si>
  <si>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</si>
  <si>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</si>
  <si>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</si>
  <si>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</si>
  <si>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</si>
  <si>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</si>
  <si>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</si>
  <si>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</si>
  <si>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</si>
  <si>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</si>
  <si>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</si>
  <si>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</si>
  <si>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</si>
  <si>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</si>
  <si>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</si>
  <si>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</si>
  <si>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</si>
  <si>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</si>
  <si>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</si>
  <si>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</si>
  <si>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</si>
  <si>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</si>
  <si>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</si>
  <si>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</si>
  <si>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</si>
  <si>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</si>
  <si>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</si>
  <si>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</si>
  <si>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</si>
  <si>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</si>
  <si>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</si>
  <si>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</si>
  <si>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</si>
  <si>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</si>
  <si>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</si>
  <si>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</si>
  <si>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</si>
  <si>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</si>
  <si>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</si>
  <si>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</si>
  <si>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</si>
  <si>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</si>
  <si>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</si>
  <si>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</si>
  <si>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</si>
  <si>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</si>
  <si>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</si>
  <si>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</si>
  <si>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</si>
  <si>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</si>
  <si>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</si>
  <si>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</si>
  <si>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</si>
  <si>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</si>
  <si>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</si>
  <si>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</si>
  <si>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</si>
  <si>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</si>
  <si>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</si>
  <si>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</si>
  <si>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</si>
  <si>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</si>
  <si>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</si>
  <si>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</si>
  <si>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</si>
  <si>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</si>
  <si>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</si>
  <si>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</si>
  <si>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</si>
  <si>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</si>
  <si>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</si>
  <si>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</si>
  <si>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</si>
  <si>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</si>
  <si>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</si>
  <si>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</si>
  <si>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</si>
  <si>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</si>
  <si>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</si>
  <si>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</si>
  <si>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</si>
  <si>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</si>
  <si>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</si>
  <si>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</si>
  <si>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</si>
  <si>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</si>
  <si>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</si>
  <si>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</si>
  <si>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</si>
  <si>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</si>
  <si>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</si>
  <si>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</si>
  <si>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</si>
  <si>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</si>
  <si>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</si>
  <si>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</si>
  <si>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</si>
  <si>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</si>
  <si>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</si>
  <si>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</si>
  <si>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</si>
  <si>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</si>
  <si>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</si>
  <si>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</si>
  <si>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</si>
  <si>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</si>
  <si>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</si>
  <si>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</si>
  <si>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</si>
  <si>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</si>
  <si>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</si>
  <si>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</si>
  <si>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</si>
  <si>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</si>
  <si>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</si>
  <si>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</si>
  <si>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</si>
  <si>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</si>
  <si>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</si>
  <si>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</si>
  <si>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</si>
  <si>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</si>
  <si>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</si>
  <si>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</si>
  <si>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</si>
  <si>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</si>
  <si>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</si>
  <si>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</si>
  <si>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</si>
  <si>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</si>
  <si>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</si>
  <si>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</si>
  <si>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</si>
  <si>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</si>
  <si>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</si>
  <si>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</si>
  <si>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</si>
  <si>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</si>
  <si>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</si>
  <si>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</si>
  <si>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</si>
  <si>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</si>
  <si>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</si>
  <si>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</si>
  <si>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</si>
  <si>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</si>
  <si>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</si>
  <si>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</si>
  <si>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</si>
  <si>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</si>
  <si>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</si>
  <si>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</si>
  <si>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</si>
  <si>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</si>
  <si>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</si>
  <si>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</si>
  <si>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</si>
  <si>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</si>
  <si>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</si>
  <si>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</si>
  <si>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</si>
  <si>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</si>
  <si>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</si>
  <si>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</si>
  <si>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</si>
  <si>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</si>
  <si>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</si>
  <si>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</si>
  <si>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</si>
  <si>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</si>
  <si>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</si>
  <si>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</si>
  <si>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</si>
  <si>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</si>
  <si>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</si>
  <si>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</si>
  <si>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</si>
  <si>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</si>
  <si>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</si>
  <si>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</si>
  <si>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</si>
  <si>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</si>
  <si>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</si>
  <si>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</si>
  <si>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</si>
  <si>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</si>
  <si>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</si>
  <si>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</si>
  <si>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</si>
  <si>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</si>
  <si>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</si>
  <si>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</si>
  <si>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</si>
  <si>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</si>
  <si>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</si>
  <si>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</si>
  <si>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</si>
  <si>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</si>
  <si>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</si>
  <si>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</si>
  <si>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</si>
  <si>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</si>
  <si>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</si>
  <si>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</si>
  <si>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</si>
  <si>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</si>
  <si>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</si>
  <si>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</si>
  <si>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</si>
  <si>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</si>
  <si>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</si>
  <si>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</si>
  <si>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</si>
  <si>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</si>
  <si>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</si>
  <si>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</si>
  <si>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</si>
  <si>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</si>
  <si>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</si>
  <si>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</si>
  <si>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</si>
  <si>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</si>
  <si>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</si>
  <si>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</si>
  <si>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</si>
  <si>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</si>
  <si>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</si>
  <si>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</si>
  <si>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</si>
  <si>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</si>
  <si>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</si>
  <si>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</si>
  <si>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</si>
  <si>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</si>
  <si>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</si>
  <si>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</si>
  <si>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</si>
  <si>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</si>
  <si>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</si>
  <si>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</si>
  <si>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</si>
  <si>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</si>
  <si>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</si>
  <si>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</si>
  <si>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</si>
  <si>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</si>
  <si>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</si>
  <si>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</si>
  <si>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</si>
  <si>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</si>
  <si>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</si>
  <si>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</si>
  <si>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</si>
  <si>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</si>
  <si>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</si>
  <si>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</si>
  <si>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</si>
  <si>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</si>
  <si>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</si>
  <si>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</si>
  <si>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</si>
  <si>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</si>
  <si>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</si>
  <si>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</si>
  <si>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</si>
  <si>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</si>
  <si>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</si>
  <si>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</si>
  <si>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</si>
  <si>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</si>
  <si>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</si>
  <si>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</si>
  <si>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</si>
  <si>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</si>
  <si>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</si>
  <si>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</si>
  <si>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</si>
  <si>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</si>
  <si>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</si>
  <si>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</si>
  <si>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</si>
  <si>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</si>
  <si>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</si>
  <si>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</si>
  <si>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</si>
  <si>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</si>
  <si>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</si>
  <si>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</si>
  <si>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</si>
  <si>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</si>
  <si>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</si>
  <si>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</si>
  <si>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</si>
  <si>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</si>
  <si>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</si>
  <si>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</si>
  <si>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</si>
  <si>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</si>
  <si>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</si>
  <si>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</si>
  <si>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</si>
  <si>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</si>
  <si>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</si>
  <si>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</si>
  <si>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</si>
  <si>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</si>
  <si>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</si>
  <si>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</si>
  <si>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</si>
  <si>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</si>
  <si>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</si>
  <si>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</si>
  <si>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</si>
  <si>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</si>
  <si>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</si>
  <si>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</si>
  <si>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</si>
  <si>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</si>
  <si>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</si>
  <si>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</si>
  <si>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</si>
  <si>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</si>
  <si>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</si>
  <si>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</si>
  <si>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</si>
  <si>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</si>
  <si>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</si>
  <si>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</si>
  <si>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</si>
  <si>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</si>
  <si>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</si>
  <si>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</si>
  <si>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</si>
  <si>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</si>
  <si>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</si>
  <si>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</si>
  <si>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</si>
  <si>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</si>
  <si>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</si>
  <si>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</si>
  <si>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</si>
  <si>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</si>
  <si>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</si>
  <si>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</si>
  <si>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</si>
  <si>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</si>
  <si>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</si>
  <si>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</si>
  <si>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</si>
  <si>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</si>
  <si>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</si>
  <si>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</si>
  <si>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</si>
  <si>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</si>
  <si>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</si>
  <si>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</si>
  <si>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</si>
  <si>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</si>
  <si>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</si>
  <si>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</si>
  <si>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</si>
  <si>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</si>
  <si>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</si>
  <si>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</si>
  <si>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</si>
  <si>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</si>
  <si>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</si>
  <si>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</si>
  <si>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</si>
  <si>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</si>
  <si>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</si>
  <si>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</si>
  <si>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</si>
  <si>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</si>
  <si>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</si>
  <si>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</si>
  <si>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</si>
  <si>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</si>
  <si>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</si>
  <si>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</si>
  <si>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</si>
  <si>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</si>
  <si>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</si>
  <si>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</si>
  <si>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</si>
  <si>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</si>
  <si>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</si>
  <si>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</si>
  <si>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</si>
  <si>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</si>
  <si>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</si>
  <si>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</si>
  <si>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</si>
  <si>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</si>
  <si>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</si>
  <si>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</si>
  <si>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</si>
  <si>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</si>
  <si>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</si>
  <si>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</si>
  <si>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</si>
  <si>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</si>
  <si>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</si>
  <si>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</si>
  <si>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</si>
  <si>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</si>
  <si>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</si>
  <si>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</si>
  <si>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</si>
  <si>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</si>
  <si>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</si>
  <si>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</si>
  <si>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</si>
  <si>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</si>
  <si>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</si>
  <si>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</si>
  <si>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</si>
  <si>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</si>
  <si>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</si>
  <si>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</si>
  <si>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</si>
  <si>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</si>
  <si>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</si>
  <si>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</si>
  <si>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</si>
  <si>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</si>
  <si>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</si>
  <si>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</si>
  <si>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</si>
  <si>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</si>
  <si>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</si>
  <si>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</si>
  <si>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</si>
  <si>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</si>
  <si>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</si>
  <si>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</si>
  <si>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</si>
  <si>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</si>
  <si>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</si>
  <si>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</si>
  <si>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</si>
  <si>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</si>
  <si>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</si>
  <si>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</si>
  <si>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</si>
  <si>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</si>
  <si>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</si>
  <si>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</si>
  <si>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</si>
  <si>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</si>
  <si>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</si>
  <si>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</si>
  <si>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</si>
  <si>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</si>
  <si>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</si>
  <si>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</si>
  <si>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</si>
  <si>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</si>
  <si>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</si>
  <si>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</si>
  <si>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</si>
  <si>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</si>
  <si>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</si>
  <si>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</si>
  <si>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</si>
  <si>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</si>
  <si>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</si>
  <si>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</si>
  <si>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</si>
  <si>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</si>
  <si>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</si>
  <si>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</si>
  <si>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</si>
  <si>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</si>
  <si>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</si>
  <si>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</si>
  <si>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</si>
  <si>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</si>
  <si>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</si>
  <si>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</si>
  <si>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</si>
  <si>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</si>
  <si>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</si>
  <si>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</si>
  <si>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</si>
  <si>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</si>
  <si>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</si>
  <si>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</si>
  <si>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</si>
  <si>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</si>
  <si>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</si>
  <si>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</si>
  <si>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</si>
  <si>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</si>
  <si>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</si>
  <si>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</si>
  <si>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</si>
  <si>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</si>
  <si>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</si>
  <si>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</si>
  <si>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</si>
  <si>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</si>
  <si>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</si>
  <si>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</si>
  <si>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</si>
  <si>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</si>
  <si>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</si>
  <si>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</si>
  <si>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</si>
  <si>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</si>
  <si>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</si>
  <si>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</si>
  <si>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</si>
  <si>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</si>
  <si>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</si>
  <si>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</si>
  <si>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</si>
  <si>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</si>
  <si>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</si>
  <si>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</si>
  <si>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</si>
  <si>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</si>
  <si>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</si>
  <si>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</si>
  <si>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</si>
  <si>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</si>
  <si>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</si>
  <si>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</si>
  <si>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</si>
  <si>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</si>
  <si>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</si>
  <si>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</si>
  <si>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</si>
  <si>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</si>
  <si>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</si>
  <si>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</si>
  <si>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</si>
  <si>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</si>
  <si>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</si>
  <si>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</si>
  <si>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</si>
  <si>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</si>
  <si>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</si>
  <si>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</si>
  <si>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</si>
  <si>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</si>
  <si>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</si>
  <si>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</si>
  <si>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</si>
  <si>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</si>
  <si>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</si>
  <si>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</si>
  <si>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</si>
  <si>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</si>
  <si>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</si>
  <si>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</si>
  <si>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</si>
  <si>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</si>
  <si>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</si>
  <si>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</si>
  <si>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</si>
  <si>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</si>
  <si>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</si>
  <si>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</si>
  <si>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</si>
  <si>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</si>
  <si>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</si>
  <si>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</si>
  <si>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</si>
  <si>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</si>
  <si>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</si>
  <si>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</si>
  <si>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</si>
  <si>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</si>
  <si>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</si>
  <si>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</si>
  <si>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</si>
  <si>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</si>
  <si>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</si>
  <si>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</si>
  <si>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</si>
  <si>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</si>
  <si>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</si>
  <si>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</si>
  <si>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</si>
  <si>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</si>
  <si>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</si>
  <si>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</si>
  <si>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</si>
  <si>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</si>
  <si>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</si>
  <si>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</si>
  <si>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</si>
  <si>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</si>
  <si>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</si>
  <si>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</si>
  <si>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</si>
  <si>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</si>
  <si>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</si>
  <si>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</si>
  <si>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</si>
  <si>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</si>
  <si>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</si>
  <si>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</si>
  <si>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</si>
  <si>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</si>
  <si>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</si>
  <si>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</si>
  <si>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</si>
  <si>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</si>
  <si>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</si>
  <si>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</si>
  <si>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</si>
  <si>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</si>
  <si>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</si>
  <si>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</si>
  <si>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</si>
  <si>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</si>
  <si>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</si>
  <si>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</si>
  <si>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</si>
  <si>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</si>
  <si>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</si>
  <si>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</si>
  <si>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</si>
  <si>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</si>
  <si>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</si>
  <si>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</si>
  <si>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</si>
  <si>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</si>
  <si>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</si>
  <si>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</si>
  <si>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</si>
  <si>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</si>
  <si>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</si>
  <si>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</si>
  <si>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</si>
  <si>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</si>
  <si>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</si>
  <si>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</si>
  <si>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</si>
  <si>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</si>
  <si>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</si>
  <si>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</si>
  <si>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</si>
  <si>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</si>
  <si>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</si>
  <si>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</si>
  <si>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</si>
  <si>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</si>
  <si>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</si>
  <si>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</si>
  <si>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</si>
  <si>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</si>
  <si>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</si>
  <si>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</si>
  <si>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</si>
  <si>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</si>
  <si>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</si>
  <si>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</si>
  <si>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</si>
  <si>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</si>
  <si>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</si>
  <si>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</si>
  <si>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</si>
  <si>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</si>
  <si>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</si>
  <si>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</si>
  <si>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</si>
  <si>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</si>
  <si>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</si>
  <si>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</si>
  <si>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</si>
  <si>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</si>
  <si>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</si>
  <si>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</si>
  <si>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</si>
  <si>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</si>
  <si>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</si>
  <si>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</si>
  <si>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</si>
  <si>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</si>
  <si>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</si>
  <si>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</si>
  <si>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</si>
  <si>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</si>
  <si>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</si>
  <si>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</si>
  <si>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</si>
  <si>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</si>
  <si>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</si>
  <si>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</si>
  <si>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</si>
  <si>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</si>
  <si>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</si>
  <si>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</si>
  <si>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</si>
  <si>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</si>
  <si>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</si>
  <si>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</si>
  <si>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</si>
  <si>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</si>
  <si>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</si>
  <si>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</si>
  <si>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</si>
  <si>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</si>
  <si>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</si>
  <si>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</si>
  <si>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</si>
  <si>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</si>
  <si>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</si>
  <si>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</si>
  <si>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</si>
  <si>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</si>
  <si>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</si>
  <si>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</si>
  <si>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</si>
  <si>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</si>
  <si>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</si>
  <si>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</si>
  <si>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</si>
  <si>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</si>
  <si>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</si>
  <si>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</si>
  <si>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</si>
  <si>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</si>
  <si>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</si>
  <si>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</si>
  <si>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</si>
  <si>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</si>
  <si>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</si>
  <si>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</si>
  <si>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</si>
  <si>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</si>
  <si>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</si>
  <si>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</si>
  <si>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</si>
  <si>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</si>
  <si>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</si>
  <si>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</si>
  <si>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</si>
  <si>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</si>
  <si>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</si>
  <si>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</si>
  <si>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</si>
  <si>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</si>
  <si>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</si>
  <si>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</si>
  <si>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</si>
  <si>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</si>
  <si>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</si>
  <si>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</si>
  <si>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</si>
  <si>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</si>
  <si>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</si>
  <si>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</si>
  <si>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</si>
  <si>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</si>
  <si>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</si>
  <si>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</si>
  <si>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</si>
  <si>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</si>
  <si>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</si>
  <si>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</si>
  <si>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</si>
  <si>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</si>
  <si>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</si>
  <si>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</si>
  <si>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</si>
  <si>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</si>
  <si>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</si>
  <si>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</si>
  <si>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</si>
  <si>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</si>
  <si>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</si>
  <si>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</si>
  <si>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</si>
  <si>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</si>
  <si>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</si>
  <si>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</si>
  <si>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</si>
  <si>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</si>
  <si>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</si>
  <si>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</si>
  <si>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</si>
  <si>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</si>
  <si>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</si>
  <si>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</si>
  <si>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</si>
  <si>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</si>
  <si>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</si>
  <si>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</si>
  <si>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</si>
  <si>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</si>
  <si>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</si>
  <si>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</si>
  <si>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</si>
  <si>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</si>
  <si>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</si>
  <si>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</si>
  <si>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</si>
  <si>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</si>
  <si>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</si>
  <si>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</si>
  <si>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</si>
  <si>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</si>
  <si>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</si>
  <si>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</si>
  <si>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</si>
  <si>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</si>
  <si>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</si>
  <si>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</si>
  <si>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</si>
  <si>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</si>
  <si>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</si>
  <si>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</si>
  <si>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</si>
  <si>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</si>
  <si>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</si>
  <si>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</si>
  <si>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</si>
  <si>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</si>
  <si>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</si>
  <si>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</si>
  <si>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</si>
  <si>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</si>
  <si>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</si>
  <si>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</si>
  <si>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</si>
  <si>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</si>
  <si>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</si>
  <si>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</si>
  <si>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</si>
  <si>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</si>
  <si>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</si>
  <si>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</si>
  <si>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</si>
  <si>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</si>
  <si>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</si>
  <si>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</si>
  <si>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</si>
  <si>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</si>
  <si>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</si>
  <si>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</si>
  <si>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</si>
  <si>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</si>
  <si>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</si>
  <si>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</si>
  <si>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</si>
  <si>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</si>
  <si>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</si>
  <si>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</si>
  <si>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</si>
  <si>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</si>
  <si>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</si>
  <si>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</si>
  <si>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</si>
  <si>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</si>
  <si>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</si>
  <si>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</si>
  <si>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</si>
  <si>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</si>
  <si>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</si>
  <si>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</si>
  <si>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</si>
  <si>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</si>
  <si>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</si>
  <si>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</si>
  <si>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</si>
  <si>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</si>
  <si>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</si>
  <si>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</si>
  <si>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</si>
  <si>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</si>
  <si>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</si>
  <si>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</si>
  <si>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</si>
  <si>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</si>
  <si>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</si>
  <si>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</si>
  <si>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</si>
  <si>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</si>
  <si>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</si>
  <si>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</si>
  <si>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</si>
  <si>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</si>
  <si>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</si>
  <si>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</si>
  <si>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</si>
  <si>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</si>
  <si>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</si>
  <si>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</si>
  <si>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</si>
  <si>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</si>
  <si>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</si>
  <si>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</si>
  <si>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</si>
  <si>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</si>
  <si>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</si>
  <si>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</si>
  <si>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</si>
  <si>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</si>
  <si>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</si>
  <si>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</si>
  <si>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</si>
  <si>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</si>
  <si>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</si>
  <si>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</si>
  <si>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</si>
  <si>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</si>
  <si>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</si>
  <si>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</si>
  <si>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</si>
  <si>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</si>
  <si>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</si>
  <si>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</si>
  <si>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</si>
  <si>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</si>
  <si>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</si>
  <si>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</si>
  <si>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</si>
  <si>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</si>
  <si>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</si>
  <si>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</si>
  <si>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</si>
  <si>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</si>
  <si>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</si>
  <si>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</si>
  <si>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</si>
  <si>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</si>
  <si>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</si>
  <si>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</si>
  <si>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</si>
  <si>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</si>
  <si>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</si>
  <si>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</si>
  <si>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</si>
  <si>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</si>
  <si>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</si>
  <si>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</si>
  <si>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</si>
  <si>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</si>
  <si>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</si>
  <si>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</si>
  <si>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</si>
  <si>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</si>
  <si>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</si>
  <si>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</si>
  <si>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</si>
  <si>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</si>
  <si>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</si>
  <si>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</si>
  <si>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</si>
  <si>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</si>
  <si>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</si>
  <si>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</si>
  <si>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</si>
  <si>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</si>
  <si>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</si>
  <si>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</si>
  <si>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</si>
  <si>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</si>
  <si>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</si>
  <si>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</si>
  <si>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</si>
  <si>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</si>
  <si>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</si>
  <si>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</si>
  <si>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</si>
  <si>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</si>
  <si>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</si>
  <si>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</si>
  <si>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</si>
  <si>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</si>
  <si>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</si>
  <si>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</si>
  <si>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</si>
  <si>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</si>
  <si>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</si>
  <si>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</si>
  <si>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</si>
  <si>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</si>
  <si>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</si>
  <si>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</si>
  <si>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</si>
  <si>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</si>
  <si>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</si>
  <si>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</si>
  <si>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</si>
  <si>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</si>
  <si>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</si>
  <si>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</si>
  <si>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</si>
  <si>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</si>
  <si>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</si>
  <si>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</si>
  <si>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</si>
  <si>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</si>
  <si>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</si>
  <si>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</si>
  <si>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</si>
  <si>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</si>
  <si>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</si>
  <si>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</si>
  <si>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</si>
  <si>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</si>
  <si>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</si>
  <si>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</si>
  <si>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</si>
  <si>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</si>
  <si>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</si>
  <si>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</si>
  <si>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</si>
  <si>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</si>
  <si>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</si>
  <si>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</si>
  <si>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</si>
  <si>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</si>
  <si>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</si>
  <si>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</si>
  <si>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</si>
  <si>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</si>
  <si>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</si>
  <si>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</si>
  <si>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</si>
  <si>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</si>
  <si>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</si>
  <si>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</si>
  <si>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</si>
  <si>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</si>
  <si>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</si>
  <si>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</si>
  <si>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</si>
  <si>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</si>
  <si>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</si>
  <si>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</si>
  <si>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</si>
  <si>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</si>
  <si>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</si>
  <si>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</si>
  <si>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</si>
  <si>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</si>
  <si>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</si>
  <si>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</si>
  <si>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</si>
  <si>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</si>
  <si>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</si>
  <si>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</si>
  <si>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</si>
  <si>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</si>
  <si>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</si>
  <si>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</si>
  <si>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</si>
  <si>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</si>
  <si>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</si>
  <si>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</si>
  <si>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</si>
  <si>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</si>
  <si>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</si>
  <si>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</si>
  <si>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</si>
  <si>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</si>
  <si>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</si>
  <si>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</si>
  <si>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</si>
  <si>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</si>
  <si>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</si>
  <si>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</si>
  <si>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</si>
  <si>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</si>
  <si>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</si>
  <si>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</si>
  <si>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</si>
  <si>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</si>
  <si>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</si>
  <si>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</si>
  <si>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</si>
  <si>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</si>
  <si>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</si>
  <si>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</si>
  <si>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</si>
  <si>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</si>
  <si>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</si>
  <si>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</si>
  <si>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</si>
  <si>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</si>
  <si>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</si>
  <si>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</si>
  <si>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</si>
  <si>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</si>
  <si>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</si>
  <si>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</si>
  <si>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</si>
  <si>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</si>
  <si>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</si>
  <si>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</si>
  <si>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</si>
  <si>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</si>
  <si>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</si>
  <si>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</si>
  <si>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</si>
  <si>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</si>
  <si>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</si>
  <si>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</si>
  <si>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</si>
  <si>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</si>
  <si>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</si>
  <si>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</si>
  <si>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</si>
  <si>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</si>
  <si>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</si>
  <si>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</si>
  <si>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</si>
  <si>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</si>
  <si>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</si>
  <si>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</si>
  <si>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</si>
  <si>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</si>
  <si>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</si>
  <si>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</si>
  <si>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</si>
  <si>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</si>
  <si>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</si>
  <si>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</si>
  <si>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</si>
  <si>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</si>
  <si>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</si>
  <si>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</si>
  <si>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</si>
  <si>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</si>
  <si>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</si>
  <si>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</si>
  <si>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</si>
  <si>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</si>
  <si>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</si>
  <si>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</si>
  <si>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</si>
  <si>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</si>
  <si>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</si>
  <si>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</si>
  <si>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</si>
  <si>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</si>
  <si>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</si>
  <si>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</si>
  <si>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</si>
  <si>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</si>
  <si>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</si>
  <si>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</si>
  <si>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</si>
  <si>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</si>
  <si>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</si>
  <si>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</si>
  <si>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</si>
  <si>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</si>
  <si>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</si>
  <si>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</si>
  <si>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</si>
  <si>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</si>
  <si>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</si>
  <si>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</si>
  <si>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</si>
  <si>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</si>
  <si>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</si>
  <si>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</si>
  <si>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</si>
  <si>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</si>
  <si>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</si>
  <si>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</si>
  <si>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</si>
  <si>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</si>
  <si>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</si>
  <si>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</si>
  <si>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</si>
  <si>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</si>
  <si>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</si>
  <si>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</si>
  <si>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</si>
  <si>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</si>
  <si>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</si>
  <si>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</si>
  <si>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</si>
  <si>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</si>
  <si>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</si>
  <si>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</si>
  <si>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</si>
  <si>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</si>
  <si>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</si>
  <si>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</si>
  <si>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</si>
  <si>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</si>
  <si>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</si>
  <si>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</si>
  <si>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</si>
  <si>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</si>
  <si>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</si>
  <si>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</si>
  <si>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</si>
  <si>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</si>
  <si>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</si>
  <si>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</si>
  <si>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</si>
  <si>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</si>
  <si>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</si>
  <si>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</si>
  <si>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</si>
  <si>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</si>
  <si>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</si>
  <si>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</si>
  <si>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</si>
  <si>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</si>
  <si>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</si>
  <si>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</si>
  <si>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</si>
  <si>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</si>
  <si>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</si>
  <si>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</si>
  <si>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</si>
  <si>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</si>
  <si>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</si>
  <si>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</si>
  <si>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</si>
  <si>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</si>
  <si>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</si>
  <si>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</si>
  <si>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</si>
  <si>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</si>
  <si>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</si>
  <si>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</si>
  <si>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</si>
  <si>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</si>
  <si>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</si>
  <si>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</si>
  <si>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</si>
  <si>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</si>
  <si>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</si>
  <si>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</si>
  <si>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</si>
  <si>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</si>
  <si>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</si>
  <si>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</si>
  <si>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</si>
  <si>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</si>
  <si>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</si>
  <si>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</si>
  <si>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</si>
  <si>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</si>
  <si>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</si>
  <si>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</si>
  <si>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</si>
  <si>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</si>
  <si>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</si>
  <si>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</si>
  <si>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</si>
  <si>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</si>
  <si>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</si>
  <si>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</si>
  <si>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</si>
  <si>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</si>
  <si>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</si>
  <si>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</si>
  <si>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</si>
  <si>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</si>
  <si>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</si>
  <si>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</si>
  <si>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</si>
  <si>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</si>
  <si>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</si>
  <si>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</si>
  <si>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</si>
  <si>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</si>
  <si>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</si>
  <si>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</si>
  <si>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</si>
  <si>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</si>
  <si>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</si>
  <si>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</si>
  <si>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</si>
  <si>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</si>
  <si>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</si>
  <si>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</si>
  <si>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</si>
  <si>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</si>
  <si>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</si>
  <si>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</si>
  <si>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</si>
  <si>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</si>
  <si>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</si>
  <si>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</si>
  <si>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</si>
  <si>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</si>
  <si>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</si>
  <si>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</si>
  <si>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</si>
  <si>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</si>
  <si>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</si>
  <si>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</si>
  <si>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</si>
  <si>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</si>
  <si>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</si>
  <si>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</si>
  <si>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</si>
  <si>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</si>
  <si>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</si>
  <si>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</si>
  <si>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</si>
  <si>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</si>
  <si>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</si>
  <si>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</si>
  <si>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</si>
  <si>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</si>
  <si>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</si>
  <si>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</si>
  <si>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</si>
  <si>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</si>
  <si>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</si>
  <si>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</si>
  <si>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</si>
  <si>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</si>
  <si>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</si>
  <si>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</si>
  <si>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</si>
  <si>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</si>
  <si>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</si>
  <si>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</si>
  <si>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</si>
  <si>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</si>
  <si>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</si>
  <si>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</si>
  <si>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</si>
  <si>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</si>
  <si>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</si>
  <si>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</si>
  <si>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</si>
  <si>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</si>
  <si>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</si>
  <si>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</si>
  <si>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</si>
  <si>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</si>
  <si>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</si>
  <si>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</si>
  <si>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</si>
  <si>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</si>
  <si>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</si>
  <si>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</si>
  <si>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</si>
  <si>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</si>
  <si>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</si>
  <si>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</si>
  <si>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</si>
  <si>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</si>
  <si>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</si>
  <si>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</si>
  <si>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</si>
  <si>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</si>
  <si>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</si>
  <si>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</si>
  <si>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</si>
  <si>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</si>
  <si>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</si>
  <si>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</si>
  <si>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</si>
  <si>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</si>
  <si>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</si>
  <si>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</si>
  <si>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</si>
  <si>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</si>
  <si>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</si>
  <si>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</si>
  <si>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</si>
  <si>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</si>
  <si>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</si>
  <si>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</si>
  <si>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</si>
  <si>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</si>
  <si>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</si>
  <si>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</si>
  <si>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</si>
  <si>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</si>
  <si>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</si>
  <si>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</si>
  <si>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</si>
  <si>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</si>
  <si>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</si>
  <si>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</si>
  <si>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</si>
  <si>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</si>
  <si>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</si>
  <si>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</si>
  <si>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</si>
  <si>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</si>
  <si>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</si>
  <si>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</si>
  <si>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</si>
  <si>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</si>
  <si>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</si>
  <si>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</si>
  <si>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</si>
  <si>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</si>
  <si>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</si>
  <si>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</si>
  <si>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</si>
  <si>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</si>
  <si>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</si>
  <si>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</si>
  <si>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</si>
  <si>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</si>
  <si>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</si>
  <si>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</si>
  <si>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</si>
  <si>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</si>
  <si>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</si>
  <si>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</si>
  <si>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</si>
  <si>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</si>
  <si>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</si>
  <si>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</si>
  <si>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</si>
  <si>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</si>
  <si>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</si>
  <si>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</si>
  <si>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</si>
  <si>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</si>
  <si>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</si>
  <si>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</si>
  <si>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</si>
  <si>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</si>
  <si>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</si>
  <si>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</si>
  <si>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</si>
  <si>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</si>
  <si>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</si>
  <si>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</si>
  <si>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</si>
  <si>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</si>
  <si>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</si>
  <si>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</si>
  <si>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</si>
  <si>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</si>
  <si>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</si>
  <si>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</si>
  <si>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</si>
  <si>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</si>
  <si>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</si>
  <si>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</si>
  <si>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</si>
  <si>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</si>
  <si>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</si>
  <si>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</si>
  <si>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</si>
  <si>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</si>
  <si>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</si>
  <si>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</si>
  <si>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</si>
  <si>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</si>
  <si>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</si>
  <si>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</si>
  <si>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</si>
  <si>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</si>
  <si>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</si>
  <si>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</si>
  <si>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</si>
  <si>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</si>
  <si>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</si>
  <si>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</si>
  <si>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</si>
  <si>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</si>
  <si>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</si>
  <si>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</si>
  <si>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</si>
  <si>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</si>
  <si>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</si>
  <si>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</si>
  <si>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</si>
  <si>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</si>
  <si>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</si>
  <si>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</si>
  <si>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</si>
  <si>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</si>
  <si>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</si>
  <si>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</si>
  <si>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</si>
  <si>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</si>
  <si>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</si>
  <si>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</si>
  <si>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</si>
  <si>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</si>
  <si>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</si>
  <si>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</si>
  <si>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</si>
  <si>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</si>
  <si>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</si>
  <si>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</si>
  <si>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</si>
  <si>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</si>
  <si>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</si>
  <si>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</si>
  <si>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</si>
  <si>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</si>
  <si>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</si>
  <si>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</si>
  <si>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</si>
  <si>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</si>
  <si>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</si>
  <si>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</si>
  <si>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</si>
  <si>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</si>
  <si>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</si>
  <si>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</si>
  <si>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</si>
  <si>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</si>
  <si>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</si>
  <si>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</si>
  <si>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</si>
  <si>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</si>
  <si>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</si>
  <si>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</si>
  <si>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</si>
  <si>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</si>
  <si>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</si>
  <si>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</si>
  <si>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</si>
  <si>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</si>
  <si>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</si>
  <si>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</si>
  <si>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</si>
  <si>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</si>
  <si>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</si>
  <si>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</si>
  <si>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</si>
  <si>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</si>
  <si>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</si>
  <si>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</si>
  <si>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</si>
  <si>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</si>
  <si>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</si>
  <si>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</si>
  <si>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</si>
  <si>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</si>
  <si>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</si>
  <si>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</si>
  <si>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</si>
  <si>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</si>
  <si>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</si>
  <si>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</si>
  <si>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</si>
  <si>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</si>
  <si>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</si>
  <si>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</si>
  <si>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</si>
  <si>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</si>
  <si>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</si>
  <si>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</si>
  <si>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</si>
  <si>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</si>
  <si>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</si>
  <si>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</si>
  <si>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</si>
  <si>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</si>
  <si>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</si>
  <si>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</si>
  <si>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</si>
  <si>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</si>
  <si>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</si>
  <si>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</si>
  <si>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</si>
  <si>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</si>
  <si>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</si>
  <si>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</si>
  <si>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</si>
  <si>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</si>
  <si>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</si>
  <si>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</si>
  <si>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</si>
  <si>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</si>
  <si>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</si>
  <si>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</si>
  <si>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</si>
  <si>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</si>
  <si>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</si>
  <si>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</si>
  <si>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</si>
  <si>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</si>
  <si>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</si>
  <si>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</si>
  <si>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</si>
  <si>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</si>
  <si>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</si>
  <si>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</si>
  <si>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</si>
  <si>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</si>
  <si>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</si>
  <si>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</si>
  <si>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</si>
  <si>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</si>
  <si>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</si>
  <si>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</si>
  <si>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</si>
  <si>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</si>
  <si>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</si>
  <si>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</si>
  <si>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</si>
  <si>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</si>
  <si>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</si>
  <si>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</si>
  <si>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</si>
  <si>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</si>
  <si>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</si>
  <si>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</si>
  <si>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</si>
  <si>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</si>
  <si>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</si>
  <si>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</si>
  <si>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</si>
  <si>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</si>
  <si>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</si>
  <si>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</si>
  <si>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</si>
  <si>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</si>
  <si>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</si>
  <si>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</si>
  <si>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</si>
  <si>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</si>
  <si>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</si>
  <si>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</si>
  <si>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</si>
  <si>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</si>
  <si>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</si>
  <si>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</si>
  <si>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</si>
  <si>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</si>
  <si>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</si>
  <si>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</si>
  <si>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</si>
  <si>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</si>
  <si>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</si>
  <si>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</si>
  <si>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</si>
  <si>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</si>
  <si>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</si>
  <si>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</si>
  <si>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</si>
  <si>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</si>
  <si>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</si>
  <si>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</si>
  <si>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</si>
  <si>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</si>
  <si>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</si>
  <si>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</si>
  <si>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</si>
  <si>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</si>
  <si>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</si>
  <si>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</si>
  <si>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</si>
  <si>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</si>
  <si>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</si>
  <si>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</si>
  <si>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</si>
  <si>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</si>
  <si>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</si>
  <si>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</si>
  <si>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</si>
  <si>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</si>
  <si>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</si>
  <si>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</si>
  <si>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</si>
  <si>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</si>
  <si>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</si>
  <si>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</si>
  <si>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</si>
  <si>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</si>
  <si>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</si>
  <si>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</si>
  <si>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</si>
  <si>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</si>
  <si>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</si>
  <si>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</si>
  <si>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</si>
  <si>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</si>
  <si>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</si>
  <si>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</si>
  <si>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</si>
  <si>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</si>
  <si>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</si>
  <si>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</si>
  <si>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</si>
  <si>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</si>
  <si>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</si>
  <si>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</si>
  <si>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</si>
  <si>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</si>
  <si>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</si>
  <si>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</si>
  <si>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</si>
  <si>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</si>
  <si>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</si>
  <si>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</si>
  <si>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</si>
  <si>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</si>
  <si>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</si>
  <si>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</si>
  <si>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</si>
  <si>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</si>
  <si>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</si>
  <si>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</si>
  <si>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</si>
  <si>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</si>
  <si>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</si>
  <si>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</si>
  <si>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</si>
  <si>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</si>
  <si>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</si>
  <si>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</si>
  <si>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</si>
  <si>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</si>
  <si>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</si>
  <si>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</si>
  <si>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</si>
  <si>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</si>
  <si>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</si>
  <si>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</si>
  <si>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</si>
  <si>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</si>
  <si>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</si>
  <si>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</si>
  <si>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</si>
  <si>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</si>
  <si>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</si>
  <si>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</si>
  <si>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</si>
  <si>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</si>
  <si>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</si>
  <si>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</si>
  <si>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</si>
  <si>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</si>
  <si>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</si>
  <si>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</si>
  <si>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</si>
  <si>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</si>
  <si>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</si>
  <si>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</si>
  <si>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</si>
  <si>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</si>
  <si>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</si>
  <si>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</si>
  <si>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</si>
  <si>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</si>
  <si>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</si>
  <si>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</si>
  <si>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</si>
  <si>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</si>
  <si>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</si>
  <si>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</si>
  <si>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</si>
  <si>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</si>
  <si>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</si>
  <si>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</si>
  <si>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</si>
  <si>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</si>
  <si>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</si>
  <si>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</si>
  <si>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</si>
  <si>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</si>
  <si>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</si>
  <si>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</si>
  <si>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</si>
  <si>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</si>
  <si>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</si>
  <si>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</si>
  <si>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</si>
  <si>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</si>
  <si>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</si>
  <si>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</si>
  <si>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</si>
  <si>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</si>
  <si>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</si>
  <si>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</si>
  <si>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</si>
  <si>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</si>
  <si>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</si>
  <si>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</si>
  <si>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</si>
  <si>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</si>
  <si>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</si>
  <si>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</si>
  <si>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</si>
  <si>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</si>
  <si>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</si>
  <si>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</si>
  <si>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</si>
  <si>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</si>
  <si>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</si>
  <si>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</si>
  <si>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</si>
  <si>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</si>
  <si>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</si>
  <si>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</si>
  <si>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</si>
  <si>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</si>
  <si>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</si>
  <si>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</si>
  <si>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</si>
  <si>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</si>
  <si>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</si>
  <si>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</si>
  <si>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</si>
  <si>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</si>
  <si>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</si>
  <si>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</si>
  <si>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</si>
  <si>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</si>
  <si>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</si>
  <si>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</si>
  <si>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</si>
  <si>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</si>
  <si>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</si>
  <si>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</si>
  <si>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</si>
  <si>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</si>
  <si>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</si>
  <si>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</si>
  <si>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</si>
  <si>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</si>
  <si>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</si>
  <si>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</si>
  <si>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</si>
  <si>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</si>
  <si>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</si>
  <si>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</si>
  <si>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</si>
  <si>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</si>
  <si>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</si>
  <si>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</si>
  <si>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</si>
  <si>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</si>
  <si>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</si>
  <si>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</si>
  <si>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</si>
  <si>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</si>
  <si>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</si>
  <si>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</si>
  <si>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</si>
  <si>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</si>
  <si>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</si>
  <si>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</si>
  <si>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</si>
  <si>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</si>
  <si>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</si>
  <si>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</si>
  <si>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</si>
  <si>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</si>
  <si>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</si>
  <si>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</si>
  <si>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</si>
  <si>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</si>
  <si>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</si>
  <si>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</si>
  <si>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</si>
  <si>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</si>
  <si>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</si>
  <si>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</si>
  <si>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</si>
  <si>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</si>
  <si>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</si>
  <si>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</si>
  <si>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</si>
  <si>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</si>
  <si>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</si>
  <si>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</si>
  <si>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</si>
  <si>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</si>
  <si>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</si>
  <si>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</si>
  <si>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</si>
  <si>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</si>
  <si>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</si>
  <si>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</si>
  <si>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</si>
  <si>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</si>
  <si>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</si>
  <si>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</si>
  <si>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</si>
  <si>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</si>
  <si>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</si>
  <si>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</si>
  <si>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</si>
  <si>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</si>
  <si>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</si>
  <si>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</si>
  <si>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</si>
  <si>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</si>
  <si>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</si>
  <si>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</si>
  <si>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</si>
  <si>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</si>
  <si>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</si>
  <si>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</si>
  <si>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</si>
  <si>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</si>
  <si>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</si>
  <si>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</si>
  <si>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</si>
  <si>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</si>
  <si>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</si>
  <si>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</si>
  <si>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</si>
  <si>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</si>
  <si>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</si>
  <si>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</si>
  <si>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</si>
  <si>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</si>
  <si>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</si>
  <si>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</si>
  <si>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</si>
  <si>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</si>
  <si>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</si>
  <si>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</si>
  <si>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</si>
  <si>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</si>
  <si>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</si>
  <si>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</si>
  <si>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</si>
  <si>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</si>
  <si>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</si>
  <si>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</si>
  <si>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</si>
  <si>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</si>
  <si>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</si>
  <si>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</si>
  <si>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</si>
  <si>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</si>
  <si>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</si>
  <si>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</si>
  <si>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</si>
  <si>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</si>
  <si>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</si>
  <si>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</si>
  <si>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</si>
  <si>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</si>
  <si>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</si>
  <si>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</si>
  <si>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</si>
  <si>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</si>
  <si>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</si>
  <si>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</si>
  <si>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</si>
  <si>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</si>
  <si>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</si>
  <si>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</si>
  <si>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</si>
  <si>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</si>
  <si>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</si>
  <si>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</si>
  <si>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</si>
  <si>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</si>
  <si>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</si>
  <si>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</si>
  <si>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</si>
  <si>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</si>
  <si>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</si>
  <si>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</si>
  <si>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</si>
  <si>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</si>
  <si>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</si>
  <si>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</si>
  <si>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</si>
  <si>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</si>
  <si>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</si>
  <si>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</si>
  <si>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</si>
  <si>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</si>
  <si>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</si>
  <si>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</si>
  <si>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</si>
  <si>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</si>
  <si>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</si>
  <si>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</si>
  <si>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</si>
  <si>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</si>
  <si>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</si>
  <si>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</si>
  <si>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</si>
  <si>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</si>
  <si>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</si>
  <si>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</si>
  <si>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</si>
  <si>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</si>
  <si>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</si>
  <si>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</si>
  <si>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</si>
  <si>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</si>
  <si>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</si>
  <si>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</si>
  <si>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</si>
  <si>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</si>
  <si>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</si>
  <si>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</si>
  <si>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</si>
  <si>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</si>
  <si>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</si>
  <si>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</si>
  <si>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</si>
  <si>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</si>
  <si>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</si>
  <si>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</si>
  <si>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</si>
  <si>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</si>
  <si>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</si>
  <si>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</si>
  <si>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</si>
  <si>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</si>
  <si>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</si>
  <si>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</si>
  <si>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</si>
  <si>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</si>
  <si>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</si>
  <si>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</si>
  <si>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</si>
  <si>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</si>
  <si>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</si>
  <si>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</si>
  <si>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</si>
  <si>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</si>
  <si>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</si>
  <si>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</si>
  <si>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</si>
  <si>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</si>
  <si>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</si>
  <si>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</si>
  <si>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</si>
  <si>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</si>
  <si>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</si>
  <si>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</si>
  <si>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</si>
  <si>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</si>
  <si>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</si>
  <si>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</si>
  <si>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</si>
  <si>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</si>
  <si>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</si>
  <si>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</si>
  <si>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</si>
  <si>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</si>
  <si>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</si>
  <si>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</si>
  <si>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</si>
  <si>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</si>
  <si>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</si>
  <si>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</si>
  <si>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</si>
  <si>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</si>
  <si>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</si>
  <si>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</si>
  <si>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</si>
  <si>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</si>
  <si>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</si>
  <si>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</si>
  <si>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</si>
  <si>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</si>
  <si>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</si>
  <si>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</si>
  <si>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</si>
  <si>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</si>
  <si>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</si>
  <si>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</si>
  <si>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</si>
  <si>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</si>
  <si>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</si>
  <si>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</si>
  <si>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</si>
  <si>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</si>
  <si>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</si>
  <si>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</si>
  <si>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</si>
  <si>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</si>
  <si>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</si>
  <si>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</si>
  <si>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</si>
  <si>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</si>
  <si>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</si>
  <si>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</si>
  <si>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</si>
  <si>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</si>
  <si>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</si>
  <si>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</si>
  <si>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</si>
  <si>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</si>
  <si>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</si>
  <si>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</si>
  <si>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</si>
  <si>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</si>
  <si>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</si>
  <si>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</si>
  <si>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</si>
  <si>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</si>
  <si>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</si>
  <si>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</si>
  <si>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</si>
  <si>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</si>
  <si>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</si>
  <si>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</si>
  <si>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</si>
  <si>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</si>
  <si>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</si>
  <si>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</si>
  <si>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</si>
  <si>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</si>
  <si>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</si>
  <si>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</si>
  <si>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</si>
  <si>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</si>
  <si>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</si>
  <si>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</si>
  <si>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</si>
  <si>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</si>
  <si>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</si>
  <si>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</si>
  <si>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</si>
  <si>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</si>
  <si>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</si>
  <si>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</si>
  <si>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</si>
  <si>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</si>
  <si>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</si>
  <si>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</si>
  <si>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</si>
  <si>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</si>
  <si>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</si>
  <si>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</si>
  <si>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</si>
  <si>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</si>
  <si>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</si>
  <si>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</si>
  <si>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</si>
  <si>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</si>
  <si>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</si>
  <si>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</si>
  <si>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</si>
  <si>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</si>
  <si>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</si>
  <si>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</si>
  <si>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</si>
  <si>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</si>
  <si>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</si>
  <si>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</si>
  <si>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</si>
  <si>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</si>
  <si>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</si>
  <si>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</si>
  <si>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</si>
  <si>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</si>
  <si>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</si>
  <si>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</si>
  <si>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</si>
  <si>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</si>
  <si>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</si>
  <si>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</si>
  <si>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</si>
  <si>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</si>
  <si>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</si>
  <si>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</si>
  <si>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</si>
  <si>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</si>
  <si>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</si>
  <si>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</si>
  <si>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</si>
  <si>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</si>
  <si>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</si>
  <si>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</si>
  <si>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</si>
  <si>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</si>
  <si>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</si>
  <si>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</si>
  <si>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</si>
  <si>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</si>
  <si>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</si>
  <si>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</si>
  <si>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</si>
  <si>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</si>
  <si>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</si>
  <si>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</si>
  <si>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</si>
  <si>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</si>
  <si>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</si>
  <si>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</si>
  <si>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</si>
  <si>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</si>
  <si>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</si>
  <si>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</si>
  <si>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</si>
  <si>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</si>
  <si>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</si>
  <si>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</si>
  <si>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</si>
  <si>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</si>
  <si>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</si>
  <si>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</si>
  <si>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</si>
  <si>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</si>
  <si>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</si>
  <si>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</si>
  <si>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</si>
  <si>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</si>
  <si>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</si>
  <si>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</si>
  <si>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</si>
  <si>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</si>
  <si>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</si>
  <si>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</si>
  <si>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</si>
  <si>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</si>
  <si>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</si>
  <si>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</si>
  <si>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</si>
  <si>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</si>
  <si>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</si>
  <si>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</si>
  <si>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</si>
  <si>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</si>
  <si>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</si>
  <si>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</si>
  <si>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</si>
  <si>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</si>
  <si>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</si>
  <si>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</si>
  <si>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</si>
  <si>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</si>
  <si>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</si>
  <si>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</si>
  <si>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</si>
  <si>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</si>
  <si>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</si>
  <si>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</si>
  <si>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</si>
  <si>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</si>
  <si>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</si>
  <si>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</si>
  <si>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</si>
  <si>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</si>
  <si>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</si>
  <si>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</si>
  <si>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</si>
  <si>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</si>
  <si>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</si>
  <si>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</si>
  <si>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</si>
  <si>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</si>
  <si>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</si>
  <si>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</si>
  <si>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</si>
  <si>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</si>
  <si>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</si>
  <si>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</si>
  <si>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</si>
  <si>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</si>
  <si>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</si>
  <si>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</si>
  <si>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</si>
  <si>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</si>
  <si>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</si>
  <si>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</si>
  <si>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</si>
  <si>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</si>
  <si>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</si>
  <si>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</si>
  <si>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</si>
  <si>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</si>
  <si>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</si>
  <si>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</si>
  <si>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</si>
  <si>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</si>
  <si>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</si>
  <si>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</si>
  <si>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</si>
  <si>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</si>
  <si>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</si>
  <si>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</si>
  <si>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</si>
  <si>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</si>
  <si>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</si>
  <si>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</si>
  <si>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</si>
  <si>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</si>
  <si>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</si>
  <si>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</si>
  <si>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</si>
  <si>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</si>
  <si>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</si>
  <si>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</si>
  <si>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</si>
  <si>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</si>
  <si>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</si>
  <si>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</si>
  <si>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</si>
  <si>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</si>
  <si>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</si>
  <si>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</si>
  <si>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</si>
  <si>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</si>
  <si>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</si>
  <si>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</si>
  <si>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</si>
  <si>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</si>
  <si>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</si>
  <si>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</si>
  <si>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</si>
  <si>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</si>
  <si>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</si>
  <si>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</si>
  <si>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</si>
  <si>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</si>
  <si>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</si>
  <si>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</si>
  <si>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</si>
  <si>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</si>
  <si>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</si>
  <si>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</si>
  <si>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</si>
  <si>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</si>
  <si>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</si>
  <si>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</si>
  <si>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</si>
  <si>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</si>
  <si>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</si>
  <si>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</si>
  <si>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</si>
  <si>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</si>
  <si>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</si>
  <si>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</si>
  <si>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</si>
  <si>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</si>
  <si>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</si>
  <si>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</si>
  <si>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</si>
  <si>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</si>
  <si>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</si>
  <si>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</si>
  <si>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</si>
  <si>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</si>
  <si>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</si>
  <si>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</si>
  <si>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</si>
  <si>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</si>
  <si>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</si>
  <si>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</si>
  <si>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</si>
  <si>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</si>
  <si>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</si>
  <si>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</si>
  <si>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</si>
  <si>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</si>
  <si>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</si>
  <si>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</si>
  <si>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</si>
  <si>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</si>
  <si>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</si>
  <si>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</si>
  <si>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</si>
  <si>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</si>
  <si>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</si>
  <si>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</si>
  <si>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</si>
  <si>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</si>
  <si>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</si>
  <si>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</si>
  <si>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</si>
  <si>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</si>
  <si>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</si>
  <si>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</si>
  <si>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</si>
  <si>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</si>
  <si>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</si>
  <si>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</si>
  <si>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</si>
  <si>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</si>
  <si>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</si>
  <si>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</si>
  <si>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</si>
  <si>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</si>
  <si>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</si>
  <si>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</si>
  <si>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</si>
  <si>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</si>
  <si>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</si>
  <si>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</si>
  <si>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</si>
  <si>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</si>
  <si>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</si>
  <si>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</si>
  <si>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</si>
  <si>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</si>
  <si>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</si>
  <si>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</si>
  <si>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</si>
  <si>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</si>
  <si>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</si>
  <si>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</si>
  <si>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</si>
  <si>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</si>
  <si>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</si>
  <si>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</si>
  <si>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</si>
  <si>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</si>
  <si>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</si>
  <si>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</si>
  <si>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</si>
  <si>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</si>
  <si>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</si>
  <si>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</si>
  <si>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</si>
  <si>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</si>
  <si>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</si>
  <si>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</si>
  <si>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</si>
  <si>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</si>
  <si>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</si>
  <si>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</si>
  <si>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</si>
  <si>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</si>
  <si>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</si>
  <si>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</si>
  <si>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</si>
  <si>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</si>
  <si>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</si>
  <si>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</si>
  <si>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</si>
  <si>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</si>
  <si>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</si>
  <si>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</si>
  <si>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</si>
  <si>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</si>
  <si>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</si>
  <si>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</si>
  <si>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</si>
  <si>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</si>
  <si>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</si>
  <si>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</si>
  <si>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</si>
  <si>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</si>
  <si>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</si>
  <si>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</si>
  <si>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</si>
  <si>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</si>
  <si>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</si>
  <si>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</si>
  <si>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</si>
  <si>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</si>
  <si>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</si>
  <si>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</si>
  <si>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</si>
  <si>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</si>
  <si>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</si>
  <si>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</si>
  <si>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</si>
  <si>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</si>
  <si>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</si>
  <si>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</si>
  <si>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</si>
  <si>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</si>
  <si>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</si>
  <si>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</si>
  <si>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</si>
  <si>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</si>
  <si>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</si>
  <si>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</si>
  <si>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</si>
  <si>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</si>
  <si>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</si>
  <si>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</si>
  <si>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</si>
  <si>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</si>
  <si>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</si>
  <si>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</si>
  <si>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</si>
  <si>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</si>
  <si>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</si>
  <si>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</si>
  <si>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</si>
  <si>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</si>
  <si>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</si>
  <si>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</si>
  <si>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</si>
  <si>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</si>
  <si>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</si>
  <si>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</si>
  <si>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</si>
  <si>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</si>
  <si>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</si>
  <si>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</si>
  <si>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</si>
  <si>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</si>
  <si>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</si>
  <si>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</si>
  <si>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</si>
  <si>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</si>
  <si>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</si>
  <si>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</si>
  <si>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</si>
  <si>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</si>
  <si>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</si>
  <si>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</si>
  <si>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</si>
  <si>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</si>
  <si>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</si>
  <si>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</si>
  <si>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</si>
  <si>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</si>
  <si>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</si>
  <si>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</si>
  <si>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</si>
  <si>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</si>
  <si>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</si>
  <si>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</si>
  <si>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</si>
  <si>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</si>
  <si>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</si>
  <si>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</si>
  <si>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</si>
  <si>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</si>
  <si>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</si>
  <si>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</si>
  <si>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</si>
  <si>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</si>
  <si>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</si>
  <si>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</si>
  <si>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</si>
  <si>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</si>
  <si>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</si>
  <si>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</si>
  <si>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</si>
  <si>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</si>
  <si>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</si>
  <si>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</si>
  <si>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</si>
  <si>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</si>
  <si>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</si>
  <si>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</si>
  <si>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</si>
  <si>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</si>
  <si>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</si>
  <si>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</si>
  <si>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</si>
  <si>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</si>
  <si>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</si>
  <si>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</si>
  <si>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</si>
  <si>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</si>
  <si>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</si>
  <si>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</si>
  <si>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</si>
  <si>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</si>
  <si>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</si>
  <si>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</si>
  <si>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</si>
  <si>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</si>
  <si>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</si>
  <si>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</si>
  <si>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</si>
  <si>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</si>
  <si>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</si>
  <si>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</si>
  <si>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</si>
  <si>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</si>
  <si>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</si>
  <si>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</si>
  <si>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</si>
  <si>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</si>
  <si>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</si>
  <si>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</si>
  <si>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</si>
  <si>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</si>
  <si>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</si>
  <si>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</si>
  <si>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</si>
  <si>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</si>
  <si>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</si>
  <si>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</si>
  <si>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</si>
  <si>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</si>
  <si>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</si>
  <si>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</si>
  <si>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</si>
  <si>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</si>
  <si>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</si>
  <si>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</si>
  <si>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</si>
  <si>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</si>
  <si>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</si>
  <si>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</si>
  <si>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</si>
  <si>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</si>
  <si>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</si>
  <si>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</si>
  <si>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</si>
  <si>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</si>
  <si>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</si>
  <si>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</si>
  <si>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</si>
  <si>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</si>
  <si>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</si>
  <si>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</si>
  <si>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</si>
  <si>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</si>
  <si>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</si>
  <si>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</si>
  <si>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</si>
  <si>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</si>
  <si>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</si>
  <si>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</si>
  <si>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</si>
  <si>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</si>
  <si>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</si>
  <si>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</si>
  <si>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</si>
  <si>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</si>
  <si>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</si>
  <si>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</si>
  <si>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</si>
  <si>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</si>
  <si>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</si>
  <si>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</si>
  <si>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</si>
  <si>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</si>
  <si>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</si>
  <si>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</si>
  <si>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</si>
  <si>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</si>
  <si>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</si>
  <si>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</si>
  <si>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</si>
  <si>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</si>
  <si>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</si>
  <si>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</si>
  <si>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</si>
  <si>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</si>
  <si>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</si>
  <si>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</si>
  <si>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</si>
  <si>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</si>
  <si>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</si>
  <si>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</si>
  <si>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</si>
  <si>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</si>
  <si>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</si>
  <si>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</si>
  <si>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</si>
  <si>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</si>
  <si>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</si>
  <si>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</si>
  <si>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</si>
  <si>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</si>
  <si>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</si>
  <si>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</si>
  <si>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</si>
  <si>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</si>
  <si>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</si>
  <si>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</si>
  <si>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</si>
  <si>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</si>
  <si>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</si>
  <si>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</si>
  <si>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</si>
  <si>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</si>
  <si>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</si>
  <si>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</si>
  <si>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</si>
  <si>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</si>
  <si>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</si>
  <si>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</si>
  <si>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</si>
  <si>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</si>
  <si>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</si>
  <si>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</si>
  <si>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</si>
  <si>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</si>
  <si>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</si>
  <si>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</si>
  <si>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</si>
  <si>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</si>
  <si>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</si>
  <si>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</si>
  <si>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</si>
  <si>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</si>
  <si>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</si>
  <si>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</si>
  <si>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</si>
  <si>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</si>
  <si>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</si>
  <si>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</si>
  <si>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</si>
  <si>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</si>
  <si>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</si>
  <si>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</si>
  <si>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</si>
  <si>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</si>
  <si>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</si>
  <si>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</si>
  <si>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</si>
  <si>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</si>
  <si>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</si>
  <si>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</si>
  <si>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</si>
  <si>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</si>
  <si>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</si>
  <si>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</si>
  <si>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</si>
  <si>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</si>
  <si>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</si>
  <si>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</si>
  <si>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</si>
  <si>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</si>
  <si>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</si>
  <si>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</si>
  <si>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</si>
  <si>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</si>
  <si>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</si>
  <si>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</si>
  <si>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</si>
  <si>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</si>
  <si>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</si>
  <si>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</si>
  <si>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</si>
  <si>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</si>
  <si>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</si>
  <si>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</si>
  <si>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</si>
  <si>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</si>
  <si>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</si>
  <si>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</si>
  <si>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</si>
  <si>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</si>
  <si>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</si>
  <si>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</si>
  <si>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</si>
  <si>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</si>
  <si>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</si>
  <si>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</si>
  <si>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</si>
  <si>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</si>
  <si>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</si>
  <si>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</si>
  <si>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</si>
  <si>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</si>
  <si>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</si>
  <si>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</si>
  <si>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</si>
  <si>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</si>
  <si>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</si>
  <si>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</si>
  <si>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</si>
  <si>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</si>
  <si>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</si>
  <si>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</si>
  <si>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</si>
  <si>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</si>
  <si>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</si>
  <si>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</si>
  <si>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</si>
  <si>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</si>
  <si>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</si>
  <si>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</si>
  <si>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</si>
  <si>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</si>
  <si>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</si>
  <si>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</si>
  <si>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</si>
  <si>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</si>
  <si>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</si>
  <si>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</si>
  <si>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</si>
  <si>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</si>
  <si>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</si>
  <si>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</si>
  <si>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</si>
  <si>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</si>
  <si>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</si>
  <si>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</si>
  <si>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</si>
  <si>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</si>
  <si>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</si>
  <si>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</si>
  <si>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</si>
  <si>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</si>
  <si>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</si>
  <si>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</si>
  <si>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</si>
  <si>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</si>
  <si>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</si>
  <si>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</si>
  <si>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</si>
  <si>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</si>
  <si>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</si>
  <si>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</si>
  <si>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</si>
  <si>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</si>
  <si>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</si>
  <si>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</si>
  <si>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</si>
  <si>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</si>
  <si>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</si>
  <si>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</si>
  <si>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</si>
  <si>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</si>
  <si>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</si>
  <si>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</si>
  <si>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</si>
  <si>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</si>
  <si>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</si>
  <si>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</si>
  <si>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</si>
  <si>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</si>
  <si>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</si>
  <si>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</si>
  <si>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</si>
  <si>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</si>
  <si>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</si>
  <si>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</si>
  <si>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</si>
  <si>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</si>
  <si>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</si>
  <si>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</si>
  <si>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</si>
  <si>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</si>
  <si>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</si>
  <si>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</si>
  <si>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</si>
  <si>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</si>
  <si>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</si>
  <si>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</si>
  <si>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</si>
  <si>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</si>
  <si>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</si>
  <si>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</si>
  <si>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</si>
  <si>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</si>
  <si>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</si>
  <si>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</si>
  <si>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</si>
  <si>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</si>
  <si>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</si>
  <si>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</si>
  <si>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</si>
  <si>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</si>
  <si>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</si>
  <si>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</si>
  <si>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</si>
  <si>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</si>
  <si>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</si>
  <si>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</si>
  <si>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</si>
  <si>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</si>
  <si>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</si>
  <si>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</si>
  <si>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</si>
  <si>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</si>
  <si>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</si>
  <si>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</si>
  <si>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</si>
  <si>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</si>
  <si>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</si>
  <si>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</si>
  <si>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</si>
  <si>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</si>
  <si>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</si>
  <si>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</si>
  <si>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</si>
  <si>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</si>
  <si>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</si>
  <si>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</si>
  <si>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</si>
  <si>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</si>
  <si>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</si>
  <si>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</si>
  <si>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</si>
  <si>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</si>
  <si>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</si>
  <si>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</si>
  <si>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</si>
  <si>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</si>
  <si>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</si>
  <si>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</si>
  <si>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</si>
  <si>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</si>
  <si>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</si>
  <si>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</si>
  <si>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</si>
  <si>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</si>
  <si>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</si>
  <si>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</si>
  <si>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</si>
  <si>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</si>
  <si>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</si>
  <si>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</si>
  <si>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</si>
  <si>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</si>
  <si>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</si>
  <si>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</si>
  <si>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</si>
  <si>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</si>
  <si>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</si>
  <si>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</si>
  <si>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</si>
  <si>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</si>
  <si>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</si>
  <si>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</si>
  <si>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</si>
  <si>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</si>
  <si>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</si>
  <si>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</si>
  <si>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</si>
  <si>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</si>
  <si>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</si>
  <si>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</si>
  <si>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</si>
  <si>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</si>
  <si>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</si>
  <si>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</si>
  <si>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</si>
  <si>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</si>
  <si>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</si>
  <si>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</si>
  <si>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</si>
  <si>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</si>
  <si>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</si>
  <si>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</si>
  <si>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</si>
  <si>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</si>
  <si>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</si>
  <si>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</si>
  <si>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</si>
  <si>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</si>
  <si>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</si>
  <si>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</si>
  <si>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</si>
  <si>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</si>
  <si>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</si>
  <si>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</si>
  <si>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</si>
  <si>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</si>
  <si>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</si>
  <si>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</si>
  <si>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</si>
  <si>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</si>
  <si>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</si>
  <si>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</si>
  <si>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</si>
  <si>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</si>
  <si>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</si>
  <si>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</si>
  <si>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</si>
  <si>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</si>
  <si>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</si>
  <si>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</si>
  <si>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</si>
  <si>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</si>
  <si>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</si>
  <si>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</si>
  <si>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</si>
  <si>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</si>
  <si>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</si>
  <si>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</si>
  <si>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</si>
  <si>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</si>
  <si>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</si>
  <si>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</si>
  <si>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</si>
  <si>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</si>
  <si>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</si>
  <si>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</si>
  <si>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</si>
  <si>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</si>
  <si>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</si>
  <si>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</si>
  <si>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</si>
  <si>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</si>
  <si>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</si>
  <si>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</si>
  <si>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</si>
  <si>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</si>
  <si>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</si>
  <si>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</si>
  <si>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</si>
  <si>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</si>
  <si>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</si>
  <si>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</si>
  <si>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</si>
  <si>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</si>
  <si>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</si>
  <si>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</si>
  <si>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</si>
  <si>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</si>
  <si>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</si>
  <si>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</si>
  <si>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</si>
  <si>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</si>
  <si>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</si>
  <si>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</si>
  <si>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</si>
  <si>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</si>
  <si>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</si>
  <si>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</si>
  <si>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</si>
  <si>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</si>
  <si>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</si>
  <si>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</si>
  <si>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</si>
  <si>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</si>
  <si>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</si>
  <si>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</si>
  <si>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</si>
  <si>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</si>
  <si>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</si>
  <si>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</si>
  <si>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</si>
  <si>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</si>
  <si>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</si>
  <si>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</si>
  <si>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</si>
  <si>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</si>
  <si>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</si>
  <si>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</si>
  <si>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</si>
  <si>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</si>
  <si>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</si>
  <si>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</si>
  <si>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</si>
  <si>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</si>
  <si>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</si>
  <si>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</si>
  <si>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</si>
  <si>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</si>
  <si>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</si>
  <si>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</si>
  <si>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</si>
  <si>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</si>
  <si>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</si>
  <si>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</si>
  <si>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</si>
  <si>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</si>
  <si>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</si>
  <si>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</si>
  <si>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</si>
  <si>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</si>
  <si>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</si>
  <si>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</si>
  <si>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</si>
  <si>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</si>
  <si>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</si>
  <si>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</si>
  <si>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</si>
  <si>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</si>
  <si>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</si>
  <si>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</si>
  <si>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</si>
  <si>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</si>
  <si>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</si>
  <si>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</si>
  <si>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</si>
  <si>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</si>
  <si>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</si>
  <si>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</si>
  <si>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</si>
  <si>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</si>
  <si>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</si>
  <si>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</si>
  <si>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</si>
  <si>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</si>
  <si>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</si>
  <si>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</si>
  <si>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</si>
  <si>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</si>
  <si>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</si>
  <si>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</si>
  <si>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</si>
  <si>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</si>
  <si>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</si>
  <si>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</si>
  <si>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</si>
  <si>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</si>
  <si>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</si>
  <si>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</si>
  <si>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</si>
  <si>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</si>
  <si>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</si>
  <si>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</si>
  <si>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</si>
  <si>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</si>
  <si>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</si>
  <si>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</si>
  <si>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</si>
  <si>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</si>
  <si>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</si>
  <si>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</si>
  <si>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</si>
  <si>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</si>
  <si>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</si>
  <si>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</si>
  <si>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</si>
  <si>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</si>
  <si>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</si>
  <si>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</si>
  <si>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</si>
  <si>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</si>
  <si>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</si>
  <si>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</si>
  <si>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</si>
  <si>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</si>
  <si>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</si>
  <si>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</si>
  <si>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</si>
  <si>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</si>
  <si>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</si>
  <si>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</si>
  <si>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</si>
  <si>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</si>
  <si>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</si>
  <si>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</si>
  <si>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</si>
  <si>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</si>
  <si>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</si>
  <si>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</si>
  <si>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</si>
  <si>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</si>
  <si>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</si>
  <si>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</si>
  <si>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</si>
  <si>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</si>
  <si>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</si>
  <si>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</si>
  <si>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</si>
  <si>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</si>
  <si>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</si>
  <si>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</si>
  <si>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</si>
  <si>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</si>
  <si>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</si>
  <si>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</si>
  <si>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</si>
  <si>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</si>
  <si>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</si>
  <si>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</si>
  <si>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</si>
  <si>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</si>
  <si>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</si>
  <si>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</si>
  <si>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</si>
  <si>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</si>
  <si>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</si>
  <si>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</si>
  <si>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</si>
  <si>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</si>
  <si>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</si>
  <si>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</si>
  <si>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</si>
  <si>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</si>
  <si>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</si>
  <si>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</si>
  <si>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</si>
  <si>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</si>
  <si>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</si>
  <si>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</si>
  <si>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</si>
  <si>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</si>
  <si>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</si>
  <si>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</si>
  <si>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</si>
  <si>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</si>
  <si>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</si>
  <si>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</si>
  <si>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</si>
  <si>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</si>
  <si>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</si>
  <si>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</si>
  <si>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</si>
  <si>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</si>
  <si>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</si>
  <si>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</si>
  <si>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</si>
  <si>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</si>
  <si>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</si>
  <si>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</si>
  <si>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</si>
  <si>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</si>
  <si>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</si>
  <si>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</si>
  <si>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</si>
  <si>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</si>
  <si>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</si>
  <si>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</si>
  <si>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</si>
  <si>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</si>
  <si>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</si>
  <si>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</si>
  <si>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</si>
  <si>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</si>
  <si>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</si>
  <si>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</si>
  <si>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</si>
  <si>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</si>
  <si>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</si>
  <si>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</si>
  <si>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</si>
  <si>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</si>
  <si>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</si>
  <si>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</si>
  <si>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</si>
  <si>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</si>
  <si>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</si>
  <si>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</si>
  <si>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</si>
  <si>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</si>
  <si>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</si>
  <si>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</si>
  <si>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</si>
  <si>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</si>
  <si>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</si>
  <si>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</si>
  <si>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</si>
  <si>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</si>
  <si>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</si>
  <si>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</si>
  <si>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</si>
  <si>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</si>
  <si>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</si>
  <si>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</si>
  <si>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</si>
  <si>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</si>
  <si>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</si>
  <si>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</si>
  <si>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</si>
  <si>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</si>
  <si>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</si>
  <si>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</si>
  <si>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</si>
  <si>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</si>
  <si>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</si>
  <si>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</si>
  <si>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</si>
  <si>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</si>
  <si>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</si>
  <si>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</si>
  <si>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</si>
  <si>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</si>
  <si>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</si>
  <si>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</si>
  <si>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</si>
  <si>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</si>
  <si>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</si>
  <si>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</si>
  <si>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</si>
  <si>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</si>
  <si>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</si>
  <si>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</si>
  <si>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</si>
  <si>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</si>
  <si>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</si>
  <si>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</si>
  <si>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</si>
  <si>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</si>
  <si>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</si>
  <si>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</si>
  <si>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</si>
  <si>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</si>
  <si>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</si>
  <si>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</si>
  <si>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</si>
  <si>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</si>
  <si>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</si>
  <si>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</si>
  <si>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</si>
  <si>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</si>
  <si>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</si>
  <si>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</si>
  <si>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</si>
  <si>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</si>
  <si>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</si>
  <si>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</si>
  <si>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</si>
  <si>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</si>
  <si>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</si>
  <si>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</si>
  <si>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</si>
  <si>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</si>
  <si>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</si>
  <si>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</si>
  <si>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</si>
  <si>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</si>
  <si>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</si>
  <si>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</si>
  <si>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</si>
  <si>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</si>
  <si>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</si>
  <si>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</si>
  <si>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</si>
  <si>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</si>
  <si>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</si>
  <si>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</si>
  <si>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</si>
  <si>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</si>
  <si>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</si>
  <si>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</si>
  <si>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</si>
  <si>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</si>
  <si>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</si>
  <si>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</si>
  <si>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</si>
  <si>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</si>
  <si>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</si>
  <si>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</si>
  <si>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</si>
  <si>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</si>
  <si>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</si>
  <si>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</si>
  <si>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</si>
  <si>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</si>
  <si>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</si>
  <si>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</si>
  <si>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</si>
  <si>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</si>
  <si>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</si>
  <si>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</si>
  <si>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</si>
  <si>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</si>
  <si>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</si>
  <si>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</si>
  <si>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</si>
  <si>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</si>
  <si>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</si>
  <si>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</si>
  <si>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</si>
  <si>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</si>
  <si>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</si>
  <si>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</si>
  <si>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</si>
  <si>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</si>
  <si>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</si>
  <si>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</si>
  <si>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</si>
  <si>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</si>
  <si>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</si>
  <si>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</si>
  <si>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</si>
  <si>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</si>
  <si>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</si>
  <si>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</si>
  <si>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</si>
  <si>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</si>
  <si>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</si>
  <si>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</si>
  <si>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</si>
  <si>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</si>
  <si>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</si>
  <si>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</si>
  <si>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</si>
  <si>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</si>
  <si>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</si>
  <si>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</si>
  <si>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</si>
  <si>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</si>
  <si>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</si>
  <si>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</si>
  <si>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</si>
  <si>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</si>
  <si>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</si>
  <si>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</si>
  <si>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</si>
  <si>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</si>
  <si>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</si>
  <si>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</si>
  <si>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</si>
  <si>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</si>
  <si>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</si>
  <si>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</si>
  <si>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</si>
  <si>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</si>
  <si>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</si>
  <si>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</si>
  <si>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</si>
  <si>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</si>
  <si>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</si>
  <si>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</si>
  <si>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</si>
  <si>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</si>
  <si>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</si>
  <si>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</si>
  <si>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</si>
  <si>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</si>
  <si>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</si>
  <si>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</si>
  <si>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</si>
  <si>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</si>
  <si>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</si>
  <si>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</si>
  <si>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</si>
  <si>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</si>
  <si>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</si>
  <si>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</si>
  <si>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</si>
  <si>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</si>
  <si>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</si>
  <si>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</si>
  <si>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</si>
  <si>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</si>
  <si>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</si>
  <si>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</si>
  <si>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</si>
  <si>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</si>
  <si>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</si>
  <si>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</si>
  <si>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</si>
  <si>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</si>
  <si>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</si>
  <si>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</si>
  <si>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</si>
  <si>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</si>
  <si>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</si>
  <si>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</si>
  <si>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</si>
  <si>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</si>
  <si>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</si>
  <si>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</si>
  <si>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</si>
  <si>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</si>
  <si>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</si>
  <si>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</si>
  <si>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</si>
  <si>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</si>
  <si>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</si>
  <si>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</si>
  <si>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</si>
  <si>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</si>
  <si>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</si>
  <si>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</si>
  <si>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</si>
  <si>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</si>
  <si>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</si>
  <si>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</si>
  <si>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</si>
  <si>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</si>
  <si>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</si>
  <si>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</si>
  <si>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</si>
  <si>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</si>
  <si>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</si>
  <si>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</si>
  <si>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</si>
  <si>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</si>
  <si>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</si>
  <si>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</si>
  <si>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</si>
  <si>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</si>
  <si>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</si>
  <si>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</si>
  <si>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</si>
  <si>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</si>
  <si>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</si>
  <si>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</si>
  <si>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</si>
  <si>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</si>
  <si>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</si>
  <si>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</si>
  <si>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</si>
  <si>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</si>
  <si>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</si>
  <si>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</si>
  <si>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</si>
  <si>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</si>
  <si>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</si>
  <si>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</si>
  <si>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</si>
  <si>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</si>
  <si>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</si>
  <si>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</si>
  <si>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</si>
  <si>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</si>
  <si>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</si>
  <si>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</si>
  <si>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</si>
  <si>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</si>
  <si>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</si>
  <si>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</si>
  <si>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</si>
  <si>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</si>
  <si>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</si>
  <si>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</si>
  <si>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</si>
  <si>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</si>
  <si>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</si>
  <si>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</si>
  <si>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</si>
  <si>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</si>
  <si>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</si>
  <si>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</si>
  <si>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</si>
  <si>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</si>
  <si>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</si>
  <si>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</si>
  <si>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</si>
  <si>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</si>
  <si>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</si>
  <si>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</si>
  <si>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</si>
  <si>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</si>
  <si>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</si>
  <si>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</si>
  <si>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</si>
  <si>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</si>
  <si>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</si>
  <si>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</si>
  <si>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</si>
  <si>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</si>
  <si>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</si>
  <si>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</si>
  <si>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</si>
  <si>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</si>
  <si>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</si>
  <si>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</si>
  <si>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</si>
  <si>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</si>
  <si>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</si>
  <si>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</si>
  <si>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</si>
  <si>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</si>
  <si>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</si>
  <si>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</si>
  <si>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</si>
  <si>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</si>
  <si>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</si>
  <si>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</si>
  <si>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</si>
  <si>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</si>
  <si>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</si>
  <si>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</si>
  <si>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</si>
  <si>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</si>
  <si>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</si>
  <si>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</si>
  <si>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</si>
  <si>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</si>
  <si>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</si>
  <si>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</si>
  <si>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</si>
  <si>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</si>
  <si>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</si>
  <si>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</si>
  <si>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</si>
  <si>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</si>
  <si>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</si>
  <si>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</si>
  <si>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</si>
  <si>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</si>
  <si>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</si>
  <si>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</si>
  <si>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</si>
  <si>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</si>
  <si>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</si>
  <si>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</si>
  <si>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</si>
  <si>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</si>
  <si>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</si>
  <si>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</si>
  <si>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</si>
  <si>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</si>
  <si>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</si>
  <si>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</si>
  <si>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</si>
  <si>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</si>
  <si>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</si>
  <si>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</si>
  <si>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</si>
  <si>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</si>
  <si>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</si>
  <si>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</si>
  <si>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</si>
  <si>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</si>
  <si>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</si>
  <si>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</si>
  <si>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</si>
  <si>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</si>
  <si>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</si>
  <si>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</si>
  <si>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</si>
  <si>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</si>
  <si>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</si>
  <si>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</si>
  <si>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</si>
  <si>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</si>
  <si>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</si>
  <si>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</si>
  <si>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</si>
  <si>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</si>
  <si>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</si>
  <si>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</si>
  <si>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</si>
  <si>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</si>
  <si>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</si>
  <si>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</si>
  <si>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</si>
  <si>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</si>
  <si>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</si>
  <si>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</si>
  <si>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</si>
  <si>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</si>
  <si>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</si>
  <si>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</si>
  <si>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</si>
  <si>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</si>
  <si>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</si>
  <si>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</si>
  <si>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</si>
  <si>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</si>
  <si>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</si>
  <si>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</si>
  <si>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</si>
  <si>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</si>
  <si>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</si>
  <si>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</si>
  <si>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</si>
  <si>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</si>
  <si>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</si>
  <si>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</si>
  <si>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</si>
  <si>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</si>
  <si>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</si>
  <si>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</si>
  <si>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</si>
  <si>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</si>
  <si>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</si>
  <si>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</si>
  <si>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</si>
  <si>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</si>
  <si>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</si>
  <si>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</si>
  <si>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</si>
  <si>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</si>
  <si>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</si>
  <si>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</si>
  <si>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</si>
  <si>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</si>
  <si>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</si>
  <si>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</si>
  <si>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</si>
  <si>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</si>
  <si>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</si>
  <si>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</si>
  <si>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</si>
  <si>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</si>
  <si>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</si>
  <si>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</si>
  <si>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</si>
  <si>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</si>
  <si>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</si>
  <si>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</si>
  <si>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</si>
  <si>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</si>
  <si>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</si>
  <si>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</si>
  <si>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</si>
  <si>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</si>
  <si>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</si>
  <si>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</si>
  <si>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</si>
  <si>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</si>
  <si>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</si>
  <si>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</si>
  <si>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</si>
  <si>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</si>
  <si>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</si>
  <si>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</si>
  <si>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</si>
  <si>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</si>
  <si>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</si>
  <si>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</si>
  <si>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</si>
  <si>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</si>
  <si>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</si>
  <si>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</si>
  <si>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</si>
  <si>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</si>
  <si>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</si>
  <si>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</si>
  <si>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</si>
  <si>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</si>
  <si>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</si>
  <si>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</si>
  <si>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</si>
  <si>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</si>
  <si>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</si>
  <si>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</si>
  <si>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</si>
  <si>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</si>
  <si>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</si>
  <si>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</si>
  <si>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</si>
  <si>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</si>
  <si>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</si>
  <si>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</si>
  <si>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</si>
  <si>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</si>
  <si>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</si>
  <si>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</si>
  <si>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</si>
  <si>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</si>
  <si>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</si>
  <si>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</si>
  <si>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</si>
  <si>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</si>
  <si>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</si>
  <si>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</si>
  <si>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</si>
  <si>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</si>
  <si>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</si>
  <si>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</si>
  <si>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</si>
  <si>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</si>
  <si>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</si>
  <si>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</si>
  <si>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</si>
  <si>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</si>
  <si>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</si>
  <si>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</si>
  <si>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</si>
  <si>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</si>
  <si>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</si>
  <si>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</si>
  <si>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</si>
  <si>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</si>
  <si>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</si>
  <si>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</si>
  <si>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</si>
  <si>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</si>
  <si>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</si>
  <si>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</si>
  <si>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</si>
  <si>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</si>
  <si>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</si>
  <si>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</si>
  <si>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</si>
  <si>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</si>
  <si>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</si>
  <si>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</si>
  <si>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</si>
  <si>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</si>
  <si>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</si>
  <si>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</si>
  <si>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</si>
  <si>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</si>
  <si>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</si>
  <si>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</si>
  <si>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</si>
  <si>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</si>
  <si>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</si>
  <si>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</si>
  <si>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</si>
  <si>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</si>
  <si>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</si>
  <si>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</si>
  <si>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</si>
  <si>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</si>
  <si>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</si>
  <si>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</si>
  <si>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</si>
  <si>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</si>
  <si>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</si>
  <si>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</si>
  <si>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</si>
  <si>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</si>
  <si>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</si>
  <si>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</si>
  <si>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</si>
  <si>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</si>
  <si>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</si>
  <si>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</si>
  <si>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</si>
  <si>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</si>
  <si>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</si>
  <si>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</si>
  <si>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</si>
  <si>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</si>
  <si>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</si>
  <si>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</si>
  <si>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</si>
  <si>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</si>
  <si>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</si>
  <si>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</si>
  <si>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</si>
  <si>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</si>
  <si>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</si>
  <si>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</si>
  <si>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</si>
  <si>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</si>
  <si>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</si>
  <si>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</si>
  <si>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</si>
  <si>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</si>
  <si>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</si>
  <si>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</si>
  <si>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</si>
  <si>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</si>
  <si>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</si>
  <si>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</si>
  <si>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</si>
  <si>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</si>
  <si>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</si>
  <si>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</si>
  <si>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</si>
  <si>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</si>
  <si>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</si>
  <si>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</si>
  <si>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</si>
  <si>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</si>
  <si>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</si>
  <si>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</si>
  <si>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</si>
  <si>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</si>
  <si>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</si>
  <si>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</si>
  <si>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</si>
  <si>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</si>
  <si>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</si>
  <si>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</si>
  <si>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</si>
  <si>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</si>
  <si>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</si>
  <si>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</si>
  <si>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</si>
  <si>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</si>
  <si>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</si>
  <si>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</si>
  <si>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</si>
  <si>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</si>
  <si>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</si>
  <si>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</si>
  <si>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</si>
  <si>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</si>
  <si>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</si>
  <si>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</si>
  <si>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</si>
  <si>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</si>
  <si>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</si>
  <si>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</si>
  <si>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</si>
  <si>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</si>
  <si>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</si>
  <si>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</si>
  <si>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</si>
  <si>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</si>
  <si>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</si>
  <si>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</si>
  <si>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</si>
  <si>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</si>
  <si>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</si>
  <si>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</si>
  <si>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</si>
  <si>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</si>
  <si>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</si>
  <si>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</si>
  <si>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</si>
  <si>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</si>
  <si>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</si>
  <si>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</si>
  <si>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</si>
  <si>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</si>
  <si>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</si>
  <si>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</si>
  <si>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</si>
  <si>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</si>
  <si>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</si>
  <si>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</si>
  <si>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</si>
  <si>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</si>
  <si>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</si>
  <si>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</si>
  <si>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</si>
  <si>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</si>
  <si>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</si>
  <si>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</si>
  <si>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</si>
  <si>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</si>
  <si>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</si>
  <si>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</si>
  <si>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</si>
  <si>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</si>
  <si>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</si>
  <si>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</si>
  <si>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</si>
  <si>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</si>
  <si>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</si>
  <si>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</si>
  <si>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</si>
  <si>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</si>
  <si>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</si>
  <si>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</si>
  <si>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</si>
  <si>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</si>
  <si>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</si>
  <si>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</si>
  <si>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</si>
  <si>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</si>
  <si>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</si>
  <si>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</si>
  <si>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</si>
  <si>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</si>
  <si>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</si>
  <si>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</si>
  <si>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</si>
  <si>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</si>
  <si>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</si>
  <si>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</si>
  <si>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</si>
  <si>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</si>
  <si>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</si>
  <si>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</si>
  <si>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</si>
  <si>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</si>
  <si>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</si>
  <si>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</si>
  <si>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</si>
  <si>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</si>
  <si>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</si>
  <si>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</si>
  <si>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</si>
  <si>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</si>
  <si>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</si>
  <si>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</si>
  <si>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</si>
  <si>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</si>
  <si>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</si>
  <si>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</si>
  <si>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</si>
  <si>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</si>
  <si>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</si>
  <si>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</si>
  <si>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</si>
  <si>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</si>
  <si>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</si>
  <si>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</si>
  <si>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</si>
  <si>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</si>
  <si>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</si>
  <si>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</si>
  <si>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</si>
  <si>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</si>
  <si>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</si>
  <si>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</si>
  <si>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</si>
  <si>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</si>
  <si>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</si>
  <si>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</si>
  <si>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</si>
  <si>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</si>
  <si>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</si>
  <si>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</si>
  <si>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</si>
  <si>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</si>
  <si>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</si>
  <si>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</si>
  <si>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</si>
  <si>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</si>
  <si>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</si>
  <si>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</si>
  <si>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</si>
  <si>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</si>
  <si>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</si>
  <si>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</si>
  <si>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</si>
  <si>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</si>
  <si>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</si>
  <si>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</si>
  <si>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</si>
  <si>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</si>
  <si>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</si>
  <si>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</si>
  <si>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</si>
  <si>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</si>
  <si>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</si>
  <si>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</si>
  <si>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</si>
  <si>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</si>
  <si>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</si>
  <si>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</si>
  <si>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</si>
  <si>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</si>
  <si>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</si>
  <si>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</si>
  <si>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</si>
  <si>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</si>
  <si>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</si>
  <si>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</si>
  <si>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</si>
  <si>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</si>
  <si>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</si>
  <si>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</si>
  <si>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</si>
  <si>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</si>
  <si>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</si>
  <si>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</si>
  <si>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</si>
  <si>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</si>
  <si>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</si>
  <si>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</si>
  <si>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</si>
  <si>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</si>
  <si>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</si>
  <si>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</si>
  <si>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</si>
  <si>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</si>
  <si>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</si>
  <si>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</si>
  <si>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</si>
  <si>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</si>
  <si>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</si>
  <si>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</si>
  <si>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</si>
  <si>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</si>
  <si>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</si>
  <si>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</si>
  <si>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</si>
  <si>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</si>
  <si>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</si>
  <si>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</si>
  <si>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</si>
  <si>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</si>
  <si>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</si>
  <si>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</si>
  <si>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</si>
  <si>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</si>
  <si>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</si>
  <si>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</si>
  <si>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</si>
  <si>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</si>
  <si>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</si>
  <si>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</si>
  <si>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</si>
  <si>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</si>
  <si>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</si>
  <si>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</si>
  <si>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</si>
  <si>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</si>
  <si>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</si>
  <si>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</si>
  <si>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</si>
  <si>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</si>
  <si>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</si>
  <si>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</si>
  <si>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</si>
  <si>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</si>
  <si>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</si>
  <si>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</si>
  <si>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</si>
  <si>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</si>
  <si>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</si>
  <si>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</si>
  <si>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</si>
  <si>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</si>
  <si>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</si>
  <si>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</si>
  <si>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</si>
  <si>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</si>
  <si>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</si>
  <si>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</si>
  <si>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</si>
  <si>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</si>
  <si>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</si>
  <si>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</si>
  <si>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</si>
  <si>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</si>
  <si>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</si>
  <si>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</si>
  <si>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</si>
  <si>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</si>
  <si>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</si>
  <si>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</si>
  <si>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</si>
  <si>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</si>
  <si>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</si>
  <si>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</si>
  <si>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</si>
  <si>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</si>
  <si>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</si>
  <si>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</si>
  <si>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</si>
  <si>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</si>
  <si>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</si>
  <si>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</si>
  <si>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</si>
  <si>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</si>
  <si>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</si>
  <si>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</si>
  <si>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</si>
  <si>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</si>
  <si>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</si>
  <si>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</si>
  <si>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</si>
  <si>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</si>
  <si>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</si>
  <si>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</si>
  <si>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</si>
  <si>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</si>
  <si>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</si>
  <si>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</si>
  <si>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</si>
  <si>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</si>
  <si>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</si>
  <si>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</si>
  <si>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</si>
  <si>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</si>
  <si>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</si>
  <si>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</si>
  <si>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</si>
  <si>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</si>
  <si>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</si>
  <si>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</si>
  <si>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</si>
  <si>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</si>
  <si>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</si>
  <si>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</si>
  <si>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</si>
  <si>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</si>
  <si>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</si>
  <si>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</si>
  <si>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</si>
  <si>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</si>
  <si>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</si>
  <si>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</si>
  <si>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</si>
  <si>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</si>
  <si>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</si>
  <si>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</si>
  <si>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</si>
  <si>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</si>
  <si>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</si>
  <si>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</si>
  <si>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</si>
  <si>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</si>
  <si>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</si>
  <si>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</si>
  <si>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</si>
  <si>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</si>
  <si>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</si>
  <si>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</si>
  <si>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</si>
  <si>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</si>
  <si>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</si>
  <si>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</si>
  <si>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</si>
  <si>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</si>
  <si>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</si>
  <si>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</si>
  <si>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</si>
  <si>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</si>
  <si>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</si>
  <si>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</si>
  <si>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</si>
  <si>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</si>
  <si>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</si>
  <si>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</si>
  <si>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</si>
  <si>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</si>
  <si>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</si>
  <si>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</si>
  <si>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</si>
  <si>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</si>
  <si>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</si>
  <si>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</si>
  <si>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</si>
  <si>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</si>
  <si>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</si>
  <si>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</si>
  <si>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</si>
  <si>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</si>
  <si>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</si>
  <si>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</si>
  <si>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</si>
  <si>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</si>
  <si>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</si>
  <si>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</si>
  <si>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</si>
  <si>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</si>
  <si>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</si>
  <si>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</si>
  <si>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</si>
  <si>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</si>
  <si>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</si>
  <si>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</si>
  <si>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</si>
  <si>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</si>
  <si>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</si>
  <si>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</si>
  <si>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</si>
  <si>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</si>
  <si>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</si>
  <si>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</si>
  <si>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</si>
  <si>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</si>
  <si>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</si>
  <si>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</si>
  <si>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</si>
  <si>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</si>
  <si>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</si>
  <si>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</si>
  <si>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</si>
  <si>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</si>
  <si>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</si>
  <si>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</si>
  <si>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</si>
  <si>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</si>
  <si>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</si>
  <si>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</si>
  <si>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</si>
  <si>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</si>
  <si>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</si>
  <si>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</si>
  <si>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</si>
  <si>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</si>
  <si>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</si>
  <si>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</si>
  <si>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</si>
  <si>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</si>
  <si>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</si>
  <si>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</si>
  <si>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</si>
  <si>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</si>
  <si>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</si>
  <si>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</si>
  <si>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</si>
  <si>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</si>
  <si>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</si>
  <si>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</si>
  <si>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</si>
  <si>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</si>
  <si>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</si>
  <si>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</si>
  <si>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</si>
  <si>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</si>
  <si>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</si>
  <si>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</si>
  <si>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</si>
  <si>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</si>
  <si>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</si>
  <si>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</si>
  <si>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</si>
  <si>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</si>
  <si>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</si>
  <si>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</si>
  <si>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</si>
  <si>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</si>
  <si>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</si>
  <si>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</si>
  <si>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</si>
  <si>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</si>
  <si>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</si>
  <si>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</si>
  <si>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</si>
  <si>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</si>
  <si>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</si>
  <si>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</si>
  <si>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</si>
  <si>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</si>
  <si>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</si>
  <si>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</si>
  <si>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</si>
  <si>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</si>
  <si>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</si>
  <si>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</si>
  <si>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</si>
  <si>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</si>
  <si>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</si>
  <si>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</si>
  <si>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</si>
  <si>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</si>
  <si>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</si>
  <si>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</si>
  <si>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</si>
  <si>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</si>
  <si>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</si>
  <si>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</si>
  <si>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</si>
  <si>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</si>
  <si>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</si>
  <si>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</si>
  <si>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</si>
  <si>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</si>
  <si>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</si>
  <si>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</si>
  <si>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</si>
  <si>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</si>
  <si>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</si>
  <si>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</si>
  <si>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</si>
  <si>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</si>
  <si>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</si>
  <si>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</si>
  <si>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</si>
  <si>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</si>
  <si>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</si>
  <si>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</si>
  <si>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</si>
  <si>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</si>
  <si>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</si>
  <si>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</si>
  <si>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</si>
  <si>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</si>
  <si>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</si>
  <si>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</si>
  <si>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</si>
  <si>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</si>
  <si>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</si>
  <si>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</si>
  <si>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</si>
  <si>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</si>
  <si>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</si>
  <si>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</si>
  <si>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</si>
  <si>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</si>
  <si>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</si>
  <si>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</si>
  <si>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</si>
  <si>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</si>
  <si>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</si>
  <si>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</si>
  <si>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</si>
  <si>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</si>
  <si>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</si>
  <si>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</si>
  <si>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</si>
  <si>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</si>
  <si>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</si>
  <si>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</si>
  <si>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</si>
  <si>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</si>
  <si>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</si>
  <si>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</si>
  <si>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</si>
  <si>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</si>
  <si>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</si>
  <si>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</si>
  <si>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</si>
  <si>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</si>
  <si>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</si>
  <si>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</si>
  <si>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</si>
  <si>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</si>
  <si>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</si>
  <si>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</si>
  <si>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</si>
  <si>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</si>
  <si>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</si>
  <si>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</si>
  <si>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</si>
  <si>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</si>
  <si>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</si>
  <si>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</si>
  <si>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</si>
  <si>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</si>
  <si>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</si>
  <si>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</si>
  <si>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</si>
  <si>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</si>
  <si>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</si>
  <si>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</si>
  <si>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</si>
  <si>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</si>
  <si>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</si>
  <si>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</si>
  <si>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</si>
  <si>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</si>
  <si>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</si>
  <si>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</si>
  <si>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</si>
  <si>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</si>
  <si>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</si>
  <si>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</si>
  <si>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</si>
  <si>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</si>
  <si>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</si>
  <si>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</si>
  <si>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</si>
  <si>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</si>
  <si>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</si>
  <si>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</si>
  <si>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</si>
  <si>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</si>
  <si>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</si>
  <si>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</si>
  <si>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</si>
  <si>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</si>
  <si>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</si>
  <si>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</si>
  <si>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</si>
  <si>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</si>
  <si>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</si>
  <si>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</si>
  <si>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</si>
  <si>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</si>
  <si>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</si>
  <si>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</si>
  <si>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</si>
  <si>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</si>
  <si>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</si>
  <si>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</si>
  <si>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</si>
  <si>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</si>
  <si>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</si>
  <si>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</si>
  <si>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</si>
  <si>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</si>
  <si>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</si>
  <si>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</si>
  <si>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</si>
  <si>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</si>
  <si>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</si>
  <si>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</si>
  <si>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</si>
  <si>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</si>
  <si>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</si>
  <si>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</si>
  <si>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</si>
  <si>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</si>
  <si>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</si>
  <si>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</si>
  <si>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</si>
  <si>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</si>
  <si>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</si>
  <si>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</si>
  <si>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</si>
  <si>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</si>
  <si>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</si>
  <si>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</si>
  <si>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</si>
  <si>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</si>
  <si>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</si>
  <si>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</si>
  <si>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</si>
  <si>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</si>
  <si>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</si>
  <si>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</si>
  <si>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</si>
  <si>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</si>
  <si>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</si>
  <si>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</si>
  <si>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</si>
  <si>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</si>
  <si>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</si>
  <si>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</si>
  <si>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</si>
  <si>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</si>
  <si>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</si>
  <si>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</si>
  <si>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</si>
  <si>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</si>
  <si>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</si>
  <si>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</si>
  <si>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</si>
  <si>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</si>
  <si>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</si>
  <si>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</si>
  <si>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</si>
  <si>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</si>
  <si>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</si>
  <si>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</si>
  <si>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</si>
  <si>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</si>
  <si>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</si>
  <si>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</si>
  <si>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</si>
  <si>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</si>
  <si>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</si>
  <si>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</si>
  <si>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</si>
  <si>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</si>
  <si>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</si>
  <si>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</si>
  <si>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</si>
  <si>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</si>
  <si>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</si>
  <si>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</si>
  <si>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</si>
  <si>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</si>
  <si>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</si>
  <si>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</si>
  <si>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</si>
  <si>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</si>
  <si>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</si>
  <si>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</si>
  <si>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</si>
  <si>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</si>
  <si>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</si>
  <si>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</si>
  <si>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</si>
  <si>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</si>
  <si>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</si>
  <si>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</si>
  <si>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</si>
  <si>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</si>
  <si>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</si>
  <si>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</si>
  <si>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</si>
  <si>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</si>
  <si>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</si>
  <si>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</si>
  <si>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</si>
  <si>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</si>
  <si>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</si>
  <si>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</si>
  <si>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</si>
  <si>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</si>
  <si>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</si>
  <si>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</si>
  <si>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</si>
  <si>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</si>
  <si>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</si>
  <si>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</si>
  <si>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</si>
  <si>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</si>
  <si>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</si>
  <si>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</si>
  <si>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</si>
  <si>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</si>
  <si>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</si>
  <si>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</si>
  <si>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</si>
  <si>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</si>
  <si>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</si>
  <si>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</si>
  <si>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</si>
  <si>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</si>
  <si>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</si>
  <si>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</si>
  <si>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</si>
  <si>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</si>
  <si>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</si>
  <si>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</si>
  <si>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</si>
  <si>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</si>
  <si>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</si>
  <si>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</si>
  <si>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</si>
  <si>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</si>
  <si>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</si>
  <si>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</si>
  <si>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</si>
  <si>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</si>
  <si>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</si>
  <si>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</si>
  <si>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</si>
  <si>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</si>
  <si>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</si>
  <si>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</si>
  <si>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</si>
  <si>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</si>
  <si>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</si>
  <si>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</si>
  <si>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</si>
  <si>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</si>
  <si>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</si>
  <si>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</si>
  <si>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</si>
  <si>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</si>
  <si>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</si>
  <si>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</si>
  <si>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</si>
  <si>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</si>
  <si>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</si>
  <si>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</si>
  <si>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</si>
  <si>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</si>
  <si>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</si>
  <si>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</si>
  <si>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</si>
  <si>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</si>
  <si>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</si>
  <si>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</si>
  <si>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</si>
  <si>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</si>
  <si>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</si>
  <si>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</si>
  <si>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</si>
  <si>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</si>
  <si>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</si>
  <si>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</si>
  <si>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</si>
  <si>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</si>
  <si>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</si>
  <si>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</si>
  <si>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</si>
  <si>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</si>
  <si>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</si>
  <si>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</si>
  <si>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</si>
  <si>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</si>
  <si>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</si>
  <si>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</si>
  <si>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</si>
  <si>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</si>
  <si>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</si>
  <si>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</si>
  <si>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</si>
  <si>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</si>
  <si>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</si>
  <si>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</si>
  <si>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</si>
  <si>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</si>
  <si>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</si>
  <si>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</si>
  <si>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</si>
  <si>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</si>
  <si>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</si>
  <si>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</si>
  <si>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</si>
  <si>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</si>
  <si>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</si>
  <si>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</si>
  <si>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</si>
  <si>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</si>
  <si>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</si>
  <si>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</si>
  <si>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</si>
  <si>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</si>
  <si>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</si>
  <si>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</si>
  <si>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</si>
  <si>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</si>
  <si>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</si>
  <si>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</si>
  <si>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</si>
  <si>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</si>
  <si>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</si>
  <si>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</si>
  <si>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</si>
  <si>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</si>
  <si>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</si>
  <si>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</si>
  <si>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</si>
  <si>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</si>
  <si>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</si>
  <si>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</si>
  <si>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</si>
  <si>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</si>
  <si>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</si>
  <si>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</si>
  <si>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</si>
  <si>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</si>
  <si>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</si>
  <si>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</si>
  <si>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</si>
  <si>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</si>
  <si>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</si>
  <si>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</si>
  <si>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</si>
  <si>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</si>
  <si>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</si>
  <si>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</si>
  <si>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</si>
  <si>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</si>
  <si>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</si>
  <si>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</si>
  <si>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</si>
  <si>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</si>
  <si>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</si>
  <si>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</si>
  <si>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</si>
  <si>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</si>
  <si>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</si>
  <si>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</si>
  <si>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</si>
  <si>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</si>
  <si>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</si>
  <si>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</si>
  <si>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</si>
  <si>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</si>
  <si>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</si>
  <si>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</si>
  <si>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</si>
  <si>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</si>
  <si>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</si>
  <si>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</si>
  <si>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</si>
  <si>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</si>
  <si>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</si>
  <si>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</si>
  <si>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</si>
  <si>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</si>
  <si>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</si>
  <si>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</si>
  <si>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</si>
  <si>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</si>
  <si>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</si>
  <si>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</si>
  <si>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</si>
  <si>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</si>
  <si>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</si>
  <si>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</si>
  <si>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</si>
  <si>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</si>
  <si>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</si>
  <si>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</si>
  <si>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</si>
  <si>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</si>
  <si>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</si>
  <si>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</si>
  <si>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</si>
  <si>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</si>
  <si>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</si>
  <si>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</si>
  <si>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</si>
  <si>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</si>
  <si>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</si>
  <si>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</si>
  <si>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</si>
  <si>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</si>
  <si>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</si>
  <si>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</si>
  <si>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</si>
  <si>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</si>
  <si>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</si>
  <si>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</si>
  <si>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</si>
  <si>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</si>
  <si>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</si>
  <si>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</si>
  <si>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</si>
  <si>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</si>
  <si>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</si>
  <si>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</si>
  <si>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</si>
  <si>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</si>
  <si>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</si>
  <si>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</si>
  <si>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</si>
  <si>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</si>
  <si>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</si>
  <si>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</si>
  <si>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</si>
  <si>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</si>
  <si>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</si>
  <si>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</si>
  <si>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</si>
  <si>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</si>
  <si>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</si>
  <si>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</si>
  <si>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</si>
  <si>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</si>
  <si>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</si>
  <si>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</si>
  <si>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</si>
  <si>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</si>
  <si>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</si>
  <si>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</si>
  <si>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</si>
  <si>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</si>
  <si>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</si>
  <si>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</si>
  <si>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</si>
  <si>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</si>
  <si>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</si>
  <si>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</si>
  <si>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</si>
  <si>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</si>
  <si>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</si>
  <si>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</si>
  <si>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</si>
  <si>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</si>
  <si>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</si>
  <si>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</si>
  <si>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</si>
  <si>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</si>
  <si>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</si>
  <si>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</si>
  <si>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</si>
  <si>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</si>
  <si>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</si>
  <si>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</si>
  <si>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</si>
  <si>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</si>
  <si>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</si>
  <si>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</si>
  <si>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</si>
  <si>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</si>
  <si>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</si>
  <si>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</si>
  <si>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</si>
  <si>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</si>
  <si>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</si>
  <si>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</si>
  <si>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</si>
  <si>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</si>
  <si>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</si>
  <si>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</si>
  <si>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</si>
  <si>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</si>
  <si>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</si>
  <si>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</si>
  <si>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</si>
  <si>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</si>
  <si>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</si>
  <si>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</si>
  <si>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</si>
  <si>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</si>
  <si>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</si>
  <si>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</si>
  <si>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</si>
  <si>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</si>
  <si>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</si>
  <si>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</si>
  <si>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</si>
  <si>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</si>
  <si>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</si>
  <si>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</si>
  <si>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</si>
  <si>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</si>
  <si>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</si>
  <si>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</si>
  <si>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</si>
  <si>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</si>
  <si>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</si>
  <si>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</si>
  <si>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</si>
  <si>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</si>
  <si>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</si>
  <si>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</si>
  <si>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</si>
  <si>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</si>
  <si>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</si>
  <si>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</si>
  <si>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</si>
  <si>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</si>
  <si>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</si>
  <si>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</si>
  <si>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</si>
  <si>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</si>
  <si>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</si>
  <si>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</si>
  <si>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</si>
  <si>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</si>
  <si>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</si>
  <si>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</si>
  <si>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</si>
  <si>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</si>
  <si>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</si>
  <si>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</si>
  <si>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</si>
  <si>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</si>
  <si>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</si>
  <si>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</si>
  <si>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</si>
  <si>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</si>
  <si>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</si>
  <si>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</si>
  <si>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</si>
  <si>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</si>
  <si>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</si>
  <si>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</si>
  <si>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</si>
  <si>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</si>
  <si>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</si>
  <si>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</si>
  <si>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</si>
  <si>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</si>
  <si>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</si>
  <si>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</si>
  <si>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</si>
  <si>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</si>
  <si>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</si>
  <si>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</si>
  <si>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</si>
  <si>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</si>
  <si>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</si>
  <si>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</si>
  <si>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</si>
  <si>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</si>
  <si>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</si>
  <si>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</si>
  <si>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</si>
  <si>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</si>
  <si>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</si>
  <si>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</si>
  <si>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</si>
  <si>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</si>
  <si>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</si>
  <si>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</si>
  <si>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</si>
  <si>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</si>
  <si>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</si>
  <si>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</si>
  <si>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</si>
  <si>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</si>
  <si>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</si>
  <si>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</si>
  <si>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</si>
  <si>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</si>
  <si>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</si>
  <si>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</si>
  <si>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</si>
  <si>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</si>
  <si>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</si>
  <si>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</si>
  <si>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</si>
  <si>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</si>
  <si>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</si>
  <si>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</si>
  <si>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</si>
  <si>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</si>
  <si>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</si>
  <si>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</si>
  <si>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</si>
  <si>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</si>
  <si>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</si>
  <si>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</si>
  <si>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</si>
  <si>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</si>
  <si>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</si>
  <si>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</si>
  <si>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</si>
  <si>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</si>
  <si>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</si>
  <si>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</si>
  <si>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</si>
  <si>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</si>
  <si>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food trucks</t>
  </si>
  <si>
    <t>restaurants</t>
  </si>
  <si>
    <t>small batch</t>
  </si>
  <si>
    <t>audio</t>
  </si>
  <si>
    <t>art books</t>
  </si>
  <si>
    <t>children's books</t>
  </si>
  <si>
    <t>fiction</t>
  </si>
  <si>
    <t>nonfiction</t>
  </si>
  <si>
    <t>radio &amp; podcasts</t>
  </si>
  <si>
    <t>translations</t>
  </si>
  <si>
    <t>(All)</t>
  </si>
  <si>
    <t>Count of Campaign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</si>
  <si>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</si>
  <si>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</si>
  <si>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</si>
  <si>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</si>
  <si>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</si>
  <si>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</si>
  <si>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</si>
  <si>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</si>
  <si>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</si>
  <si>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</si>
  <si>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</si>
  <si>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</si>
  <si>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</si>
  <si>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</si>
  <si>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</si>
  <si>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</si>
  <si>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</si>
  <si>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Success Rate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</si>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</sst>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Count by Sub Cat!PivotTable1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by Sub 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 by Sub Cat'!$A$6:$A$16</c:f>
              <c:strCache>
                <c:ptCount val="10"/>
                <c:pt idx="0">
                  <c:v>nonfiction</c:v>
                </c:pt>
                <c:pt idx="1">
                  <c:v>small batch</c:v>
                </c:pt>
                <c:pt idx="2">
                  <c:v>radio &amp; podcasts</c:v>
                </c:pt>
                <c:pt idx="3">
                  <c:v>children's books</c:v>
                </c:pt>
                <c:pt idx="4">
                  <c:v>audio</c:v>
                </c:pt>
                <c:pt idx="5">
                  <c:v>restaurants</c:v>
                </c:pt>
                <c:pt idx="6">
                  <c:v>translations</c:v>
                </c:pt>
                <c:pt idx="7">
                  <c:v>fiction</c:v>
                </c:pt>
                <c:pt idx="8">
                  <c:v>art books</c:v>
                </c:pt>
                <c:pt idx="9">
                  <c:v>food trucks</c:v>
                </c:pt>
              </c:strCache>
            </c:strRef>
          </c:cat>
          <c:val>
            <c:numRef>
              <c:f>'Campaign Count by Sub Cat'!$B$6:$B$16</c:f>
              <c:numCache>
                <c:formatCode>General</c:formatCode>
                <c:ptCount val="10"/>
                <c:pt idx="4">
                  <c:v>24</c:v>
                </c:pt>
                <c:pt idx="6">
                  <c:v>10</c:v>
                </c:pt>
                <c:pt idx="8">
                  <c:v>20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C-4464-ABBC-16D8D70F7BB8}"/>
            </c:ext>
          </c:extLst>
        </c:ser>
        <c:ser>
          <c:idx val="1"/>
          <c:order val="1"/>
          <c:tx>
            <c:strRef>
              <c:f>'Campaign Count by 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 by Sub Cat'!$A$6:$A$16</c:f>
              <c:strCache>
                <c:ptCount val="10"/>
                <c:pt idx="0">
                  <c:v>nonfiction</c:v>
                </c:pt>
                <c:pt idx="1">
                  <c:v>small batch</c:v>
                </c:pt>
                <c:pt idx="2">
                  <c:v>radio &amp; podcasts</c:v>
                </c:pt>
                <c:pt idx="3">
                  <c:v>children's books</c:v>
                </c:pt>
                <c:pt idx="4">
                  <c:v>audio</c:v>
                </c:pt>
                <c:pt idx="5">
                  <c:v>restaurants</c:v>
                </c:pt>
                <c:pt idx="6">
                  <c:v>translations</c:v>
                </c:pt>
                <c:pt idx="7">
                  <c:v>fiction</c:v>
                </c:pt>
                <c:pt idx="8">
                  <c:v>art books</c:v>
                </c:pt>
                <c:pt idx="9">
                  <c:v>food trucks</c:v>
                </c:pt>
              </c:strCache>
            </c:strRef>
          </c:cat>
          <c:val>
            <c:numRef>
              <c:f>'Campaign Count by Sub Cat'!$C$6:$C$16</c:f>
              <c:numCache>
                <c:formatCode>General</c:formatCode>
                <c:ptCount val="10"/>
                <c:pt idx="3">
                  <c:v>40</c:v>
                </c:pt>
                <c:pt idx="5">
                  <c:v>20</c:v>
                </c:pt>
                <c:pt idx="6">
                  <c:v>47</c:v>
                </c:pt>
                <c:pt idx="7">
                  <c:v>40</c:v>
                </c:pt>
                <c:pt idx="9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C-4464-ABBC-16D8D70F7BB8}"/>
            </c:ext>
          </c:extLst>
        </c:ser>
        <c:ser>
          <c:idx val="2"/>
          <c:order val="2"/>
          <c:tx>
            <c:strRef>
              <c:f>'Campaign Count by Sub 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 by Sub Cat'!$A$6:$A$16</c:f>
              <c:strCache>
                <c:ptCount val="10"/>
                <c:pt idx="0">
                  <c:v>nonfiction</c:v>
                </c:pt>
                <c:pt idx="1">
                  <c:v>small batch</c:v>
                </c:pt>
                <c:pt idx="2">
                  <c:v>radio &amp; podcasts</c:v>
                </c:pt>
                <c:pt idx="3">
                  <c:v>children's books</c:v>
                </c:pt>
                <c:pt idx="4">
                  <c:v>audio</c:v>
                </c:pt>
                <c:pt idx="5">
                  <c:v>restaurants</c:v>
                </c:pt>
                <c:pt idx="6">
                  <c:v>translations</c:v>
                </c:pt>
                <c:pt idx="7">
                  <c:v>fiction</c:v>
                </c:pt>
                <c:pt idx="8">
                  <c:v>art books</c:v>
                </c:pt>
                <c:pt idx="9">
                  <c:v>food trucks</c:v>
                </c:pt>
              </c:strCache>
            </c:strRef>
          </c:cat>
          <c:val>
            <c:numRef>
              <c:f>'Campaign Count by Sub Cat'!$D$6:$D$16</c:f>
              <c:numCache>
                <c:formatCode>General</c:formatCode>
                <c:ptCount val="10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5C-4464-ABBC-16D8D70F7BB8}"/>
            </c:ext>
          </c:extLst>
        </c:ser>
        <c:ser>
          <c:idx val="3"/>
          <c:order val="3"/>
          <c:tx>
            <c:strRef>
              <c:f>'Campaign Count by Sub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 by Sub Cat'!$A$6:$A$16</c:f>
              <c:strCache>
                <c:ptCount val="10"/>
                <c:pt idx="0">
                  <c:v>nonfiction</c:v>
                </c:pt>
                <c:pt idx="1">
                  <c:v>small batch</c:v>
                </c:pt>
                <c:pt idx="2">
                  <c:v>radio &amp; podcasts</c:v>
                </c:pt>
                <c:pt idx="3">
                  <c:v>children's books</c:v>
                </c:pt>
                <c:pt idx="4">
                  <c:v>audio</c:v>
                </c:pt>
                <c:pt idx="5">
                  <c:v>restaurants</c:v>
                </c:pt>
                <c:pt idx="6">
                  <c:v>translations</c:v>
                </c:pt>
                <c:pt idx="7">
                  <c:v>fiction</c:v>
                </c:pt>
                <c:pt idx="8">
                  <c:v>art books</c:v>
                </c:pt>
                <c:pt idx="9">
                  <c:v>food trucks</c:v>
                </c:pt>
              </c:strCache>
            </c:strRef>
          </c:cat>
          <c:val>
            <c:numRef>
              <c:f>'Campaign Count by Sub Cat'!$E$6:$E$16</c:f>
              <c:numCache>
                <c:formatCode>General</c:formatCode>
                <c:ptCount val="10"/>
                <c:pt idx="0">
                  <c:v>60</c:v>
                </c:pt>
                <c:pt idx="1">
                  <c:v>34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5C-4464-ABBC-16D8D70F7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717856"/>
        <c:axId val="319722120"/>
      </c:barChart>
      <c:catAx>
        <c:axId val="31971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22120"/>
        <c:crosses val="autoZero"/>
        <c:auto val="1"/>
        <c:lblAlgn val="ctr"/>
        <c:lblOffset val="100"/>
        <c:noMultiLvlLbl val="0"/>
      </c:catAx>
      <c:valAx>
        <c:axId val="31972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1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30539804219464"/>
          <c:y val="0.35590150189559638"/>
          <c:w val="0.11726140522924712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Count by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Count 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6-4802-95C8-281DCA70E51C}"/>
            </c:ext>
          </c:extLst>
        </c:ser>
        <c:ser>
          <c:idx val="1"/>
          <c:order val="1"/>
          <c:tx>
            <c:strRef>
              <c:f>'Campaign 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Count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96-4802-95C8-281DCA70E51C}"/>
            </c:ext>
          </c:extLst>
        </c:ser>
        <c:ser>
          <c:idx val="2"/>
          <c:order val="2"/>
          <c:tx>
            <c:strRef>
              <c:f>'Campaign Count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Count 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96-4802-95C8-281DCA70E51C}"/>
            </c:ext>
          </c:extLst>
        </c:ser>
        <c:ser>
          <c:idx val="3"/>
          <c:order val="3"/>
          <c:tx>
            <c:strRef>
              <c:f>'Campaign Count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Count 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96-4802-95C8-281DCA70E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717856"/>
        <c:axId val="319722120"/>
      </c:barChart>
      <c:catAx>
        <c:axId val="31971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22120"/>
        <c:crosses val="autoZero"/>
        <c:auto val="1"/>
        <c:lblAlgn val="ctr"/>
        <c:lblOffset val="100"/>
        <c:noMultiLvlLbl val="0"/>
      </c:catAx>
      <c:valAx>
        <c:axId val="31972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1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30539804219464"/>
          <c:y val="0.35590150189559638"/>
          <c:w val="0.11726140522924712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[StarterBook.xlsx]Campaingn Count by Creation Dat!PivotTable1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'Campaingn Count by Creation Dat'!$B$4:$B$5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'Campaingn Count by Creation Dat'!$A$6:$A$18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'Campaingn Count by Creation Dat'!$B$6:$B$18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27</c:v>
                </c:pt>
                <c:pt idx="3">
                  <c:v>43</c:v>
                </c:pt>
                <c:pt idx="4">
                  <c:v>27</c:v>
                </c:pt>
                <c:pt idx="5">
                  <c:v>37</c:v>
                </c:pt>
                <c:pt idx="6">
                  <c:v>20</c:v>
                </c:pt>
                <c:pt idx="7">
                  <c:v>34</c:v>
                </c:pt>
                <c:pt idx="8">
                  <c:v>28</c:v>
                </c:pt>
                <c:pt idx="9">
                  <c:v>33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9-4146-8278-79DC7442D556}"/>
            </c:ext>
          </c:extLst>
        </c:ser>
        <c:ser>
          <c:idx val="1"/>
          <c:order val="1"/>
          <c:tx>
            <c:strRef>
              <c:f>'Campaingn Count by Creation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'Campaingn Count by Creation Dat'!$A$6:$A$18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'Campaingn Count by Creation Dat'!$C$6:$C$18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147</c:v>
                </c:pt>
                <c:pt idx="2">
                  <c:v>106</c:v>
                </c:pt>
                <c:pt idx="3">
                  <c:v>150</c:v>
                </c:pt>
                <c:pt idx="4">
                  <c:v>102</c:v>
                </c:pt>
                <c:pt idx="5">
                  <c:v>114</c:v>
                </c:pt>
                <c:pt idx="6">
                  <c:v>149</c:v>
                </c:pt>
                <c:pt idx="7">
                  <c:v>149</c:v>
                </c:pt>
                <c:pt idx="8">
                  <c:v>108</c:v>
                </c:pt>
                <c:pt idx="9">
                  <c:v>134</c:v>
                </c:pt>
                <c:pt idx="10">
                  <c:v>127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9-4146-8278-79DC7442D556}"/>
            </c:ext>
          </c:extLst>
        </c:ser>
        <c:ser>
          <c:idx val="2"/>
          <c:order val="2"/>
          <c:tx>
            <c:strRef>
              <c:f>'Campaingn Count by Creation Dat'!$D$4:$D$5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'Campaingn Count by Creation Dat'!$A$6:$A$18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'Campaingn Count by Creation Dat'!$D$6:$D$18</c:f>
              <c:numCache>
                <c:formatCode>General</c:formatCode>
                <c:ptCount val="12"/>
                <c:pt idx="2">
                  <c:v>18</c:v>
                </c:pt>
                <c:pt idx="7">
                  <c:v>2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09-4146-8278-79DC7442D556}"/>
            </c:ext>
          </c:extLst>
        </c:ser>
        <c:ser>
          <c:idx val="3"/>
          <c:order val="3"/>
          <c:tx>
            <c:strRef>
              <c:f>'Campaingn Count by Creation Dat'!$E$4:$E$5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'Campaingn Count by Creation Dat'!$A$6:$A$18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'Campaingn Count by Creation Dat'!$E$6:$E$18</c:f>
              <c:numCache>
                <c:formatCode>General</c:formatCode>
                <c:ptCount val="12"/>
                <c:pt idx="0">
                  <c:v>234</c:v>
                </c:pt>
                <c:pt idx="1">
                  <c:v>211</c:v>
                </c:pt>
                <c:pt idx="2">
                  <c:v>202</c:v>
                </c:pt>
                <c:pt idx="3">
                  <c:v>194</c:v>
                </c:pt>
                <c:pt idx="4">
                  <c:v>192</c:v>
                </c:pt>
                <c:pt idx="5">
                  <c:v>183</c:v>
                </c:pt>
                <c:pt idx="6">
                  <c:v>183</c:v>
                </c:pt>
                <c:pt idx="7">
                  <c:v>182</c:v>
                </c:pt>
                <c:pt idx="8">
                  <c:v>180</c:v>
                </c:pt>
                <c:pt idx="9">
                  <c:v>166</c:v>
                </c:pt>
                <c:pt idx="10">
                  <c:v>147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9-4146-8278-79DC7442D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932688"/>
        <c:axId val="533933344"/>
      </c:lineChart>
      <c:catAx>
        <c:axId val="53393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33344"/>
        <c:crosses val="autoZero"/>
        <c:auto val="1"/>
        <c:lblAlgn val="ctr"/>
        <c:lblOffset val="100"/>
        <c:noMultiLvlLbl val="0"/>
      </c:catAx>
      <c:valAx>
        <c:axId val="5339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5-49C8-9FC0-CDB5821A8F5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5-49C8-9FC0-CDB5821A8F5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95-49C8-9FC0-CDB5821A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219072"/>
        <c:axId val="912219400"/>
      </c:lineChart>
      <c:catAx>
        <c:axId val="9122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219400"/>
        <c:crosses val="autoZero"/>
        <c:auto val="1"/>
        <c:lblAlgn val="ctr"/>
        <c:lblOffset val="100"/>
        <c:noMultiLvlLbl val="0"/>
      </c:catAx>
      <c:valAx>
        <c:axId val="91221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2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490537</xdr:colOff>
      <xdr:row>1</xdr:row>
      <xdr:rowOff>128587</xdr:rowOff>
    </xdr:from>
    <xdr:to>
      <xdr:col>16</xdr:col>
      <xdr:colOff>276225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96BC7-EF74-4EA8-A145-1A3319031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90487</xdr:colOff>
      <xdr:row>0</xdr:row>
      <xdr:rowOff>119062</xdr:rowOff>
    </xdr:from>
    <xdr:to>
      <xdr:col>18</xdr:col>
      <xdr:colOff>361950</xdr:colOff>
      <xdr:row>15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F95327-9C03-40F2-B35D-9DAF9DAF1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404812</xdr:colOff>
      <xdr:row>4</xdr:row>
      <xdr:rowOff>119062</xdr:rowOff>
    </xdr:from>
    <xdr:to>
      <xdr:col>15</xdr:col>
      <xdr:colOff>100012</xdr:colOff>
      <xdr:row>19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76DD6-589D-450F-ABD4-6BE214145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0</xdr:row>
      <xdr:rowOff>328612</xdr:rowOff>
    </xdr:from>
    <xdr:to>
      <xdr:col>16</xdr:col>
      <xdr:colOff>76200</xdr:colOff>
      <xdr:row>15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56538-7261-473A-91D4-FDFC9D98A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arwal, Deepmala -SFO" refreshedDate="43694.398255671294" createdVersion="6" refreshedVersion="6" minRefreshableVersion="3" recordCount="4114" xr:uid="{050B5C3B-5F83-4EBF-9E9E-D900CC789D17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arwal, Deepmala -SFO" refreshedDate="43694.644808680554" createdVersion="6" refreshedVersion="6" minRefreshableVersion="3" recordCount="4114" xr:uid="{8EE5A1C4-B076-4302-B3FD-EBF57D11219A}">
  <cacheSource type="worksheet">
    <worksheetSource ref="B1:T4115" sheet="Main Data"/>
  </cacheSource>
  <cacheFields count="23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53887-AC6A-4247-81AD-42197C04AF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7"/>
        <item h="1" x="6"/>
        <item x="5"/>
        <item h="1" x="4"/>
        <item h="1" x="8"/>
        <item x="3"/>
        <item h="1" x="2"/>
        <item h="1"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11">
    <i>
      <x v="20"/>
    </i>
    <i>
      <x v="31"/>
    </i>
    <i>
      <x v="26"/>
    </i>
    <i>
      <x v="3"/>
    </i>
    <i>
      <x v="2"/>
    </i>
    <i>
      <x v="27"/>
    </i>
    <i>
      <x v="36"/>
    </i>
    <i>
      <x v="9"/>
    </i>
    <i>
      <x v="1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mpaign" fld="5" subtotal="count" baseField="16" baseItem="2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DA4A7-8EFE-4137-9A9B-64950F4595E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mpaign" fld="5" subtotal="count" baseField="16" baseItem="2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AC6AD-05CA-4AC6-A6DE-035610553B9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3"/>
            </reference>
          </references>
        </pivotArea>
      </autoSortScope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5"/>
    </i>
    <i>
      <x v="6"/>
    </i>
    <i>
      <x v="2"/>
    </i>
    <i>
      <x v="7"/>
    </i>
    <i>
      <x v="4"/>
    </i>
    <i>
      <x v="11"/>
    </i>
    <i>
      <x v="10"/>
    </i>
    <i>
      <x v="1"/>
    </i>
    <i>
      <x v="3"/>
    </i>
    <i>
      <x v="8"/>
    </i>
    <i>
      <x v="9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2894E-E9DA-4CB0-B24A-1CE87C8CB786}">
  <sheetPr codeName="Sheet1"/>
  <dimension ref="A1:F16"/>
  <sheetViews>
    <sheetView workbookViewId="0">
      <selection activeCell="E19" sqref="E19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8331</v>
      </c>
    </row>
    <row r="2" spans="1:6" x14ac:dyDescent="0.25">
      <c r="A2" s="7" t="s">
        <v>8308</v>
      </c>
      <c r="B2" t="s">
        <v>8351</v>
      </c>
    </row>
    <row r="4" spans="1:6" x14ac:dyDescent="0.25">
      <c r="A4" s="7" t="s">
        <v>8332</v>
      </c>
      <c r="B4" s="7" t="s">
        <v>8333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8328</v>
      </c>
      <c r="B6" s="9"/>
      <c r="C6" s="9"/>
      <c r="D6" s="9"/>
      <c r="E6" s="9">
        <v>60</v>
      </c>
      <c r="F6" s="9">
        <v>60</v>
      </c>
    </row>
    <row r="7" spans="1:6" x14ac:dyDescent="0.25">
      <c r="A7" s="8" t="s">
        <v>8323</v>
      </c>
      <c r="B7" s="9"/>
      <c r="C7" s="9"/>
      <c r="D7" s="9">
        <v>6</v>
      </c>
      <c r="E7" s="9">
        <v>34</v>
      </c>
      <c r="F7" s="9">
        <v>40</v>
      </c>
    </row>
    <row r="8" spans="1:6" x14ac:dyDescent="0.25">
      <c r="A8" s="8" t="s">
        <v>8329</v>
      </c>
      <c r="B8" s="9"/>
      <c r="C8" s="9"/>
      <c r="D8" s="9"/>
      <c r="E8" s="9">
        <v>20</v>
      </c>
      <c r="F8" s="9">
        <v>20</v>
      </c>
    </row>
    <row r="9" spans="1:6" x14ac:dyDescent="0.2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8324</v>
      </c>
      <c r="B10" s="9">
        <v>24</v>
      </c>
      <c r="C10" s="9"/>
      <c r="D10" s="9"/>
      <c r="E10" s="9"/>
      <c r="F10" s="9">
        <v>24</v>
      </c>
    </row>
    <row r="11" spans="1:6" x14ac:dyDescent="0.25">
      <c r="A11" s="8" t="s">
        <v>8322</v>
      </c>
      <c r="B11" s="9"/>
      <c r="C11" s="9">
        <v>20</v>
      </c>
      <c r="D11" s="9"/>
      <c r="E11" s="9"/>
      <c r="F11" s="9">
        <v>20</v>
      </c>
    </row>
    <row r="12" spans="1:6" x14ac:dyDescent="0.25">
      <c r="A12" s="8" t="s">
        <v>8330</v>
      </c>
      <c r="B12" s="9">
        <v>10</v>
      </c>
      <c r="C12" s="9">
        <v>47</v>
      </c>
      <c r="D12" s="9"/>
      <c r="E12" s="9"/>
      <c r="F12" s="9">
        <v>57</v>
      </c>
    </row>
    <row r="13" spans="1:6" x14ac:dyDescent="0.25">
      <c r="A13" s="8" t="s">
        <v>8327</v>
      </c>
      <c r="B13" s="9"/>
      <c r="C13" s="9">
        <v>40</v>
      </c>
      <c r="D13" s="9"/>
      <c r="E13" s="9"/>
      <c r="F13" s="9">
        <v>40</v>
      </c>
    </row>
    <row r="14" spans="1:6" x14ac:dyDescent="0.25">
      <c r="A14" s="8" t="s">
        <v>8325</v>
      </c>
      <c r="B14" s="9">
        <v>20</v>
      </c>
      <c r="C14" s="9"/>
      <c r="D14" s="9"/>
      <c r="E14" s="9"/>
      <c r="F14" s="9">
        <v>20</v>
      </c>
    </row>
    <row r="15" spans="1:6" x14ac:dyDescent="0.25">
      <c r="A15" s="8" t="s">
        <v>8321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8320</v>
      </c>
      <c r="B16" s="9">
        <v>74</v>
      </c>
      <c r="C16" s="9">
        <v>267</v>
      </c>
      <c r="D16" s="9">
        <v>6</v>
      </c>
      <c r="E16" s="9">
        <v>114</v>
      </c>
      <c r="F16" s="9">
        <v>461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38B97-F2EB-48D3-8389-E51DF69D73EF}">
  <sheetPr codeName="Sheet2"/>
  <dimension ref="A1:G20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140625" bestFit="1" customWidth="1"/>
  </cols>
  <sheetData>
    <row r="1" spans="1:7" x14ac:dyDescent="0.25">
      <c r="A1" s="7" t="s">
        <v>8223</v>
      </c>
      <c r="B1" t="s">
        <v>8331</v>
      </c>
    </row>
    <row r="3" spans="1:7" x14ac:dyDescent="0.25">
      <c r="A3" s="7" t="s">
        <v>8332</v>
      </c>
      <c r="B3" s="7" t="s">
        <v>8333</v>
      </c>
    </row>
    <row r="4" spans="1:7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8350</v>
      </c>
    </row>
    <row r="5" spans="1:7" x14ac:dyDescent="0.25">
      <c r="A5" s="8" t="s">
        <v>8319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  <c r="G5" s="5">
        <f>E5/C5</f>
        <v>1.7018255578093306</v>
      </c>
    </row>
    <row r="6" spans="1:7" x14ac:dyDescent="0.25">
      <c r="A6" s="8" t="s">
        <v>8315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  <c r="G6" s="5">
        <f t="shared" ref="G6:G14" si="0">E6/C6</f>
        <v>4.5</v>
      </c>
    </row>
    <row r="7" spans="1:7" x14ac:dyDescent="0.25">
      <c r="A7" s="8" t="s">
        <v>8311</v>
      </c>
      <c r="B7" s="9">
        <v>40</v>
      </c>
      <c r="C7" s="9">
        <v>180</v>
      </c>
      <c r="D7" s="9"/>
      <c r="E7" s="9">
        <v>300</v>
      </c>
      <c r="F7" s="9">
        <v>520</v>
      </c>
      <c r="G7" s="5">
        <f t="shared" si="0"/>
        <v>1.6666666666666667</v>
      </c>
    </row>
    <row r="8" spans="1:7" x14ac:dyDescent="0.25">
      <c r="A8" s="8" t="s">
        <v>8318</v>
      </c>
      <c r="B8" s="9">
        <v>178</v>
      </c>
      <c r="C8" s="9">
        <v>213</v>
      </c>
      <c r="D8" s="9"/>
      <c r="E8" s="9">
        <v>209</v>
      </c>
      <c r="F8" s="9">
        <v>600</v>
      </c>
      <c r="G8" s="5">
        <f t="shared" si="0"/>
        <v>0.98122065727699526</v>
      </c>
    </row>
    <row r="9" spans="1:7" x14ac:dyDescent="0.25">
      <c r="A9" s="8" t="s">
        <v>8316</v>
      </c>
      <c r="B9" s="9"/>
      <c r="C9" s="9">
        <v>117</v>
      </c>
      <c r="D9" s="9"/>
      <c r="E9" s="9">
        <v>103</v>
      </c>
      <c r="F9" s="9">
        <v>220</v>
      </c>
      <c r="G9" s="5">
        <f t="shared" si="0"/>
        <v>0.88034188034188032</v>
      </c>
    </row>
    <row r="10" spans="1:7" x14ac:dyDescent="0.25">
      <c r="A10" s="8" t="s">
        <v>8313</v>
      </c>
      <c r="B10" s="9"/>
      <c r="C10" s="9">
        <v>140</v>
      </c>
      <c r="D10" s="9"/>
      <c r="E10" s="9">
        <v>80</v>
      </c>
      <c r="F10" s="9">
        <v>220</v>
      </c>
      <c r="G10" s="5">
        <f t="shared" si="0"/>
        <v>0.5714285714285714</v>
      </c>
    </row>
    <row r="11" spans="1:7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  <c r="G11" s="5">
        <f t="shared" si="0"/>
        <v>0.62992125984251968</v>
      </c>
    </row>
    <row r="12" spans="1:7" x14ac:dyDescent="0.25">
      <c r="A12" s="8" t="s">
        <v>8312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  <c r="G12" s="5">
        <f t="shared" si="0"/>
        <v>0.24285714285714285</v>
      </c>
    </row>
    <row r="13" spans="1:7" x14ac:dyDescent="0.25">
      <c r="A13" s="8" t="s">
        <v>8314</v>
      </c>
      <c r="B13" s="9">
        <v>24</v>
      </c>
      <c r="C13" s="9"/>
      <c r="D13" s="9"/>
      <c r="E13" s="9"/>
      <c r="F13" s="9">
        <v>24</v>
      </c>
      <c r="G13" s="5" t="e">
        <f t="shared" si="0"/>
        <v>#DIV/0!</v>
      </c>
    </row>
    <row r="14" spans="1:7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5">
        <f t="shared" si="0"/>
        <v>1.4281045751633987</v>
      </c>
    </row>
    <row r="20" spans="6:6" x14ac:dyDescent="0.25">
      <c r="F20">
        <f>839/(GETPIVOTDATA("state",$A$3,"state","successful","Category","theater")+C13)</f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43899-0DB0-4D92-A722-19E95FA242FE}">
  <dimension ref="A1:F18"/>
  <sheetViews>
    <sheetView workbookViewId="0">
      <selection activeCell="E6" sqref="E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8348</v>
      </c>
      <c r="B1" t="s">
        <v>8331</v>
      </c>
    </row>
    <row r="2" spans="1:6" x14ac:dyDescent="0.25">
      <c r="A2" s="7" t="s">
        <v>8308</v>
      </c>
      <c r="B2" t="s">
        <v>8331</v>
      </c>
    </row>
    <row r="4" spans="1:6" x14ac:dyDescent="0.25">
      <c r="A4" s="7" t="s">
        <v>8349</v>
      </c>
      <c r="B4" s="7" t="s">
        <v>8333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8336</v>
      </c>
      <c r="B6" s="9">
        <v>26</v>
      </c>
      <c r="C6" s="9">
        <v>126</v>
      </c>
      <c r="D6" s="9"/>
      <c r="E6" s="9">
        <v>234</v>
      </c>
      <c r="F6" s="9">
        <v>386</v>
      </c>
    </row>
    <row r="7" spans="1:6" x14ac:dyDescent="0.25">
      <c r="A7" s="11" t="s">
        <v>8346</v>
      </c>
      <c r="B7" s="9">
        <v>27</v>
      </c>
      <c r="C7" s="9">
        <v>147</v>
      </c>
      <c r="D7" s="9"/>
      <c r="E7" s="9">
        <v>211</v>
      </c>
      <c r="F7" s="9">
        <v>385</v>
      </c>
    </row>
    <row r="8" spans="1:6" x14ac:dyDescent="0.25">
      <c r="A8" s="11" t="s">
        <v>8343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5">
      <c r="A9" s="11" t="s">
        <v>8337</v>
      </c>
      <c r="B9" s="9">
        <v>43</v>
      </c>
      <c r="C9" s="9">
        <v>150</v>
      </c>
      <c r="D9" s="9"/>
      <c r="E9" s="9">
        <v>194</v>
      </c>
      <c r="F9" s="9">
        <v>387</v>
      </c>
    </row>
    <row r="10" spans="1:6" x14ac:dyDescent="0.25">
      <c r="A10" s="11" t="s">
        <v>8345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5">
      <c r="A11" s="11" t="s">
        <v>8341</v>
      </c>
      <c r="B11" s="9">
        <v>37</v>
      </c>
      <c r="C11" s="9">
        <v>114</v>
      </c>
      <c r="D11" s="9"/>
      <c r="E11" s="9">
        <v>183</v>
      </c>
      <c r="F11" s="9">
        <v>334</v>
      </c>
    </row>
    <row r="12" spans="1:6" x14ac:dyDescent="0.25">
      <c r="A12" s="11" t="s">
        <v>8340</v>
      </c>
      <c r="B12" s="9">
        <v>20</v>
      </c>
      <c r="C12" s="9">
        <v>149</v>
      </c>
      <c r="D12" s="9"/>
      <c r="E12" s="9">
        <v>183</v>
      </c>
      <c r="F12" s="9">
        <v>352</v>
      </c>
    </row>
    <row r="13" spans="1:6" x14ac:dyDescent="0.25">
      <c r="A13" s="11" t="s">
        <v>8342</v>
      </c>
      <c r="B13" s="9">
        <v>34</v>
      </c>
      <c r="C13" s="9">
        <v>149</v>
      </c>
      <c r="D13" s="9">
        <v>2</v>
      </c>
      <c r="E13" s="9">
        <v>182</v>
      </c>
      <c r="F13" s="9">
        <v>367</v>
      </c>
    </row>
    <row r="14" spans="1:6" x14ac:dyDescent="0.25">
      <c r="A14" s="11" t="s">
        <v>8344</v>
      </c>
      <c r="B14" s="9">
        <v>28</v>
      </c>
      <c r="C14" s="9">
        <v>108</v>
      </c>
      <c r="D14" s="9">
        <v>30</v>
      </c>
      <c r="E14" s="9">
        <v>180</v>
      </c>
      <c r="F14" s="9">
        <v>346</v>
      </c>
    </row>
    <row r="15" spans="1:6" x14ac:dyDescent="0.25">
      <c r="A15" s="11" t="s">
        <v>8338</v>
      </c>
      <c r="B15" s="9">
        <v>33</v>
      </c>
      <c r="C15" s="9">
        <v>134</v>
      </c>
      <c r="D15" s="9"/>
      <c r="E15" s="9">
        <v>166</v>
      </c>
      <c r="F15" s="9">
        <v>333</v>
      </c>
    </row>
    <row r="16" spans="1:6" x14ac:dyDescent="0.25">
      <c r="A16" s="11" t="s">
        <v>8339</v>
      </c>
      <c r="B16" s="9">
        <v>24</v>
      </c>
      <c r="C16" s="9">
        <v>127</v>
      </c>
      <c r="D16" s="9"/>
      <c r="E16" s="9">
        <v>147</v>
      </c>
      <c r="F16" s="9">
        <v>298</v>
      </c>
    </row>
    <row r="17" spans="1:6" x14ac:dyDescent="0.25">
      <c r="A17" s="11" t="s">
        <v>8347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Normal="100" workbookViewId="0">
      <selection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6" max="16" width="10.5703125" bestFit="1" customWidth="1"/>
    <col min="18" max="18" width="16.28515625" bestFit="1" customWidth="1"/>
    <col min="19" max="19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8334</v>
      </c>
      <c r="T1" s="1" t="s">
        <v>8335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AVERAGE(E2/L2)</f>
        <v>63.917582417582416</v>
      </c>
      <c r="Q2" t="str">
        <f>LEFT(N2,FIND("/",N2)-1)</f>
        <v>film &amp; video</v>
      </c>
      <c r="R2" t="str">
        <f>RIGHT(N2,(LEN(N2)-(FIND("/",N2))))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AVERAGE(E3/L3)</f>
        <v>185.48101265822785</v>
      </c>
      <c r="Q3" t="str">
        <f t="shared" ref="Q3:Q66" si="2">LEFT(N3,FIND("/",N3)-1)</f>
        <v>film &amp; video</v>
      </c>
      <c r="R3" t="str">
        <f t="shared" ref="R3:R66" si="3">RIGHT(N3,(LEN(N3)-(FIND("/",N3))))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AVERAGE(E67/L67)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RIGHT(N67,(LEN(N67)-(FIND("/",N67))))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AVERAGE(E131/L131)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RIGHT(N131,(LEN(N131)-(FIND("/",N131))))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AVERAGE(E195/L195)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RIGHT(N195,(LEN(N195)-(FIND("/",N195))))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AVERAGE(E259/L259)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RIGHT(N259,(LEN(N259)-(FIND("/",N259))))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AVERAGE(E323/L323)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RIGHT(N323,(LEN(N323)-(FIND("/",N323))))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AVERAGE(E387/L387)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RIGHT(N387,(LEN(N387)-(FIND("/",N387))))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AVERAGE(E451/L451)</f>
        <v>9</v>
      </c>
      <c r="Q451" t="str">
        <f t="shared" ref="Q451:Q514" si="44">LEFT(N451,FIND("/",N451)-1)</f>
        <v>film &amp; video</v>
      </c>
      <c r="R451" t="str">
        <f t="shared" ref="R451:R514" si="45">RIGHT(N451,(LEN(N451)-(FIND("/",N451))))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AVERAGE(E515/L515)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RIGHT(N515,(LEN(N515)-(FIND("/",N515))))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AVERAGE(E579/L579)</f>
        <v>10</v>
      </c>
      <c r="Q579" t="str">
        <f t="shared" ref="Q579:Q642" si="56">LEFT(N579,FIND("/",N579)-1)</f>
        <v>technology</v>
      </c>
      <c r="R579" t="str">
        <f t="shared" ref="R579:R642" si="57">RIGHT(N579,(LEN(N579)-(FIND("/",N579))))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AVERAGE(E643/L643)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RIGHT(N643,(LEN(N643)-(FIND("/",N643))))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AVERAGE(E707/L707)</f>
        <v>195.4</v>
      </c>
      <c r="Q707" t="str">
        <f t="shared" ref="Q707:Q770" si="68">LEFT(N707,FIND("/",N707)-1)</f>
        <v>technology</v>
      </c>
      <c r="R707" t="str">
        <f t="shared" ref="R707:R770" si="69">RIGHT(N707,(LEN(N707)-(FIND("/",N707))))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AVERAGE(E771/L771)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RIGHT(N771,(LEN(N771)-(FIND("/",N771))))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AVERAGE(E835/L835)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RIGHT(N835,(LEN(N835)-(FIND("/",N835))))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AVERAGE(E899/L899)</f>
        <v>#DIV/0!</v>
      </c>
      <c r="Q899" t="str">
        <f t="shared" ref="Q899:Q962" si="86">LEFT(N899,FIND("/",N899)-1)</f>
        <v>music</v>
      </c>
      <c r="R899" t="str">
        <f t="shared" ref="R899:R962" si="87">RIGHT(N899,(LEN(N899)-(FIND("/",N899))))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AVERAGE(E963/L963)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RIGHT(N963,(LEN(N963)-(FIND("/",N963))))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AVERAGE(E1027/L1027)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RIGHT(N1027,(LEN(N1027)-(FIND("/",N1027))))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AVERAGE(E1091/L1091)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RIGHT(N1091,(LEN(N1091)-(FIND("/",N1091))))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AVERAGE(E1155/L1155)</f>
        <v>50</v>
      </c>
      <c r="Q1155" t="str">
        <f t="shared" ref="Q1155:Q1218" si="110">LEFT(N1155,FIND("/",N1155)-1)</f>
        <v>food</v>
      </c>
      <c r="R1155" t="str">
        <f t="shared" ref="R1155:R1218" si="111">RIGHT(N1155,(LEN(N1155)-(FIND("/",N1155))))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AVERAGE(E1219/L1219)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RIGHT(N1219,(LEN(N1219)-(FIND("/",N1219))))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AVERAGE(E1283/L1283)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RIGHT(N1283,(LEN(N1283)-(FIND("/",N1283))))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AVERAGE(E1347/L1347)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RIGHT(N1347,(LEN(N1347)-(FIND("/",N1347))))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AVERAGE(E1411/L1411)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RIGHT(N1411,(LEN(N1411)-(FIND("/",N1411))))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AVERAGE(E1475/L1475)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RIGHT(N1475,(LEN(N1475)-(FIND("/",N1475))))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AVERAGE(E1539/L1539)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RIGHT(N1539,(LEN(N1539)-(FIND("/",N1539))))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AVERAGE(E1603/L1603)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RIGHT(N1603,(LEN(N1603)-(FIND("/",N1603))))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AVERAGE(E1667/L1667)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RIGHT(N1667,(LEN(N1667)-(FIND("/",N1667))))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AVERAGE(E1731/L1731)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RIGHT(N1731,(LEN(N1731)-(FIND("/",N1731))))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AVERAGE(E1795/L1795)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RIGHT(N1795,(LEN(N1795)-(FIND("/",N1795))))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AVERAGE(E1859/L1859)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RIGHT(N1859,(LEN(N1859)-(FIND("/",N1859))))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AVERAGE(E1923/L1923)</f>
        <v>54</v>
      </c>
      <c r="Q1923" t="str">
        <f t="shared" ref="Q1923:Q1986" si="182">LEFT(N1923,FIND("/",N1923)-1)</f>
        <v>music</v>
      </c>
      <c r="R1923" t="str">
        <f t="shared" ref="R1923:R1986" si="183">RIGHT(N1923,(LEN(N1923)-(FIND("/",N1923))))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AVERAGE(E1987/L1987)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RIGHT(N1987,(LEN(N1987)-(FIND("/",N1987))))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AVERAGE(E2051/L2051)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RIGHT(N2051,(LEN(N2051)-(FIND("/",N2051))))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AVERAGE(E2115/L2115)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RIGHT(N2115,(LEN(N2115)-(FIND("/",N2115))))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AVERAGE(E2179/L2179)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RIGHT(N2179,(LEN(N2179)-(FIND("/",N2179))))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AVERAGE(E2243/L2243)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RIGHT(N2243,(LEN(N2243)-(FIND("/",N2243))))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AVERAGE(E2307/L2307)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RIGHT(N2307,(LEN(N2307)-(FIND("/",N2307))))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AVERAGE(E2371/L2371)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RIGHT(N2371,(LEN(N2371)-(FIND("/",N2371))))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AVERAGE(E2435/L2435)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RIGHT(N2435,(LEN(N2435)-(FIND("/",N2435))))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AVERAGE(E2499/L2499)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RIGHT(N2499,(LEN(N2499)-(FIND("/",N2499))))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AVERAGE(E2563/L2563)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RIGHT(N2563,(LEN(N2563)-(FIND("/",N2563))))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AVERAGE(E2627/L2627)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RIGHT(N2627,(LEN(N2627)-(FIND("/",N2627))))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AVERAGE(E2691/L2691)</f>
        <v>1</v>
      </c>
      <c r="Q2691" t="str">
        <f t="shared" ref="Q2691:Q2754" si="254">LEFT(N2691,FIND("/",N2691)-1)</f>
        <v>food</v>
      </c>
      <c r="R2691" t="str">
        <f t="shared" ref="R2691:R2754" si="255">RIGHT(N2691,(LEN(N2691)-(FIND("/",N2691))))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AVERAGE(E2755/L2755)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RIGHT(N2755,(LEN(N2755)-(FIND("/",N2755))))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AVERAGE(E2819/L2819)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RIGHT(N2819,(LEN(N2819)-(FIND("/",N2819))))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AVERAGE(E2883/L2883)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RIGHT(N2883,(LEN(N2883)-(FIND("/",N2883))))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AVERAGE(E2947/L2947)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RIGHT(N2947,(LEN(N2947)-(FIND("/",N2947))))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AVERAGE(E3011/L3011)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RIGHT(N3011,(LEN(N3011)-(FIND("/",N3011))))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AVERAGE(E3075/L3075)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RIGHT(N3075,(LEN(N3075)-(FIND("/",N3075))))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AVERAGE(E3139/L3139)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RIGHT(N3139,(LEN(N3139)-(FIND("/",N3139))))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AVERAGE(E3203/L3203)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RIGHT(N3203,(LEN(N3203)-(FIND("/",N3203))))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AVERAGE(E3267/L3267)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RIGHT(N3267,(LEN(N3267)-(FIND("/",N3267))))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AVERAGE(E3331/L3331)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RIGHT(N3331,(LEN(N3331)-(FIND("/",N3331))))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AVERAGE(E3395/L3395)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RIGHT(N3395,(LEN(N3395)-(FIND("/",N3395))))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AVERAGE(E3459/L3459)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RIGHT(N3459,(LEN(N3459)-(FIND("/",N3459))))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AVERAGE(E3523/L3523)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RIGHT(N3523,(LEN(N3523)-(FIND("/",N3523))))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AVERAGE(E3587/L3587)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RIGHT(N3587,(LEN(N3587)-(FIND("/",N3587))))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AVERAGE(E3651/L3651)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RIGHT(N3651,(LEN(N3651)-(FIND("/",N3651))))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AVERAGE(E3715/L3715)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RIGHT(N3715,(LEN(N3715)-(FIND("/",N3715))))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AVERAGE(E3779/L3779)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RIGHT(N3779,(LEN(N3779)-(FIND("/",N3779))))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AVERAGE(E3843/L3843)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RIGHT(N3843,(LEN(N3843)-(FIND("/",N3843))))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AVERAGE(E3907/L3907)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RIGHT(N3907,(LEN(N3907)-(FIND("/",N3907))))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AVERAGE(E3971/L3971)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RIGHT(N3971,(LEN(N3971)-(FIND("/",N3971))))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AVERAGE(E4035/L4035)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RIGHT(N4035,(LEN(N4035)-(FIND("/",N4035))))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AVERAGE(E4099/L4099)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RIGHT(N4099,(LEN(N4099)-(FIND("/",N4099))))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3B4E0587-5180-42D9-86A5-53DDE3753751}"/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live">
      <formula>NOT(ISERROR(SEARCH("live",F2)))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4" tint="-0.499984740745262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C9F75-7B7E-4DF5-A3E2-3627D8B32C41}">
  <dimension ref="A1:I13"/>
  <sheetViews>
    <sheetView tabSelected="1" workbookViewId="0">
      <selection activeCell="D5" sqref="D5"/>
    </sheetView>
  </sheetViews>
  <sheetFormatPr defaultRowHeight="15" x14ac:dyDescent="0.25"/>
  <cols>
    <col min="1" max="1" width="28.140625" bestFit="1" customWidth="1"/>
    <col min="2" max="2" width="13" customWidth="1"/>
    <col min="6" max="6" width="12" customWidth="1"/>
    <col min="7" max="7" width="10.85546875" customWidth="1"/>
    <col min="8" max="8" width="14.7109375" customWidth="1"/>
  </cols>
  <sheetData>
    <row r="1" spans="1:9" ht="30" x14ac:dyDescent="0.25">
      <c r="A1" t="s">
        <v>8359</v>
      </c>
      <c r="B1" s="3" t="s">
        <v>8352</v>
      </c>
      <c r="C1" s="3" t="s">
        <v>8353</v>
      </c>
      <c r="D1" s="3" t="s">
        <v>8354</v>
      </c>
      <c r="E1" s="3" t="s">
        <v>8355</v>
      </c>
      <c r="F1" s="3" t="s">
        <v>8356</v>
      </c>
      <c r="G1" s="3" t="s">
        <v>8357</v>
      </c>
      <c r="H1" s="3" t="s">
        <v>8358</v>
      </c>
      <c r="I1" s="3"/>
    </row>
    <row r="2" spans="1:9" x14ac:dyDescent="0.25">
      <c r="A2" t="s">
        <v>8360</v>
      </c>
      <c r="B2">
        <f>COUNTIFS('Main Data'!$D$2:$D$4115,"&lt;1000",'Main Data'!F$2:F$4115,"Successful")</f>
        <v>322</v>
      </c>
      <c r="C2">
        <f>COUNTIFS('Main Data'!$D$2:$D$4115,"&lt;1000",'Main Data'!F$2:F$4115,"Failed")</f>
        <v>113</v>
      </c>
      <c r="D2">
        <f>COUNTIFS('Main Data'!$D$2:$D$4115,"&lt;1000",'Main Data'!F$2:F$4115,"Canceled")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9" x14ac:dyDescent="0.25">
      <c r="A3" t="s">
        <v>8361</v>
      </c>
      <c r="B3">
        <f>COUNTIFS('Main Data'!$D$2:$D$4116,"&gt;=1000",'Main Data'!$D$2:$D$4116,"&lt;5000",'Main Data'!$F$2:$F$4116,"Successful")</f>
        <v>932</v>
      </c>
      <c r="C3">
        <f>COUNTIFS('Main Data'!$D$2:$D$4116,"&gt;=1000",'Main Data'!$D$2:$D$4116,"&lt;5000",'Main Data'!$F$2:$F$4116,"Failed")</f>
        <v>420</v>
      </c>
      <c r="D3">
        <f>COUNTIFS('Main Data'!$D$2:$D$4116,"&gt;=1000",'Main Data'!$D$2:$D$4116,"&lt;5000",'Main Data'!$F$2:$F$4116,"Canceled")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9" x14ac:dyDescent="0.25">
      <c r="A4" t="s">
        <v>8362</v>
      </c>
      <c r="B4">
        <f>COUNTIFS('Main Data'!$D$2:$D$4117,"&gt;=5000",'Main Data'!$D$2:$D$4117,"&lt;10000",'Main Data'!$F$2:$F$4117,"Successful")</f>
        <v>381</v>
      </c>
      <c r="C4">
        <f>COUNTIFS('Main Data'!$D$2:$D$4117,"&gt;=5000",'Main Data'!$D$2:$D$4117,"&lt;10000",'Main Data'!$F$2:$F$4117,"Failed")</f>
        <v>283</v>
      </c>
      <c r="D4">
        <f>COUNTIFS('Main Data'!$D$2:$D$4117,"&gt;=5000",'Main Data'!$D$2:$D$4117,"&lt;10000",'Main Data'!$F$2:$F$4117,"Canceled")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9" x14ac:dyDescent="0.25">
      <c r="A5" t="s">
        <v>8363</v>
      </c>
      <c r="B5">
        <f>COUNTIFS('Main Data'!$D$2:$D$4118,"&gt;=10000",'Main Data'!$D$2:D$4118,"&lt;15000",'Main Data'!$F$2:$F$4118,"Successful")</f>
        <v>168</v>
      </c>
      <c r="C5">
        <f>COUNTIFS('Main Data'!$D$2:$D$4115,"&gt;=10000",'Main Data'!$D$2:$D$4115,"&lt;15000",'Main Data'!$F$2:$F$4115,"Failed")</f>
        <v>144</v>
      </c>
      <c r="D5">
        <f>COUNTIFS('Main Data'!$D$2:$D$4115,"&gt;=10000",'Main Data'!$D$2:$D$4115,"&lt;15000",'Main Data'!$F$2:$F$4115,"Canceled")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9" x14ac:dyDescent="0.25">
      <c r="A6" t="s">
        <v>8364</v>
      </c>
      <c r="B6">
        <f>COUNTIFS('Main Data'!$D$2:$D$4119,"&gt;=15000",'Main Data'!$D$2:$D$4119,"&lt;20000",'Main Data'!$F$2:$F$4119,"Successful")</f>
        <v>94</v>
      </c>
      <c r="C6">
        <f>COUNTIFS('Main Data'!$D$2:$D$4119,"&gt;=15000",'Main Data'!$D$2:$D$4119,"&lt;20000",'Main Data'!$F$2:$F$4119,"Failed")</f>
        <v>90</v>
      </c>
      <c r="D6">
        <f>COUNTIFS('Main Data'!$D$2:$D$4119,"&gt;=15000",'Main Data'!$D$2:$D$4119,"&lt;20000",'Main Data'!$F$2:$F$4119,"Canceled")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9" x14ac:dyDescent="0.25">
      <c r="A7" t="s">
        <v>8365</v>
      </c>
      <c r="B7">
        <f>COUNTIFS('Main Data'!$D$2:$D$4120,"&gt;=20000",'Main Data'!$D$2:$D$4120,"&lt;25000",'Main Data'!$F$2:$F$4120,"Successful")</f>
        <v>62</v>
      </c>
      <c r="C7">
        <f>COUNTIFS('Main Data'!$D$2:$D$4120,"&gt;=20000",'Main Data'!$D$2:$D$4120,"&lt;25000",'Main Data'!$F$2:$F$4120,"Failed")</f>
        <v>72</v>
      </c>
      <c r="D7">
        <f>COUNTIFS('Main Data'!$D$2:$D$4120,"&gt;=20000",'Main Data'!$D$2:$D$4120,"&lt;25000",'Main Data'!$F$2:$F$4120,"Canceled")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9" x14ac:dyDescent="0.25">
      <c r="A8" t="s">
        <v>8366</v>
      </c>
      <c r="B8">
        <f>COUNTIFS('Main Data'!$D$2:$D$4121,"&gt;=25000",'Main Data'!$D$2:$D$4121,"&lt;30000",'Main Data'!$F$2:$F$4121,"Successful")</f>
        <v>55</v>
      </c>
      <c r="C8">
        <f>COUNTIFS('Main Data'!$D$2:$D$4121,"&gt;=25000",'Main Data'!$D$2:$D$4121,"&lt;30000",'Main Data'!$F$2:$F$4121,"Failed")</f>
        <v>64</v>
      </c>
      <c r="D8">
        <f>COUNTIFS('Main Data'!$D$2:$D$4121,"&gt;=25000",'Main Data'!$D$2:$D$4121,"&lt;30000",'Main Data'!$F$2:$F$4121,"Canceled")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9" x14ac:dyDescent="0.25">
      <c r="A9" t="s">
        <v>8367</v>
      </c>
      <c r="B9">
        <f>COUNTIFS('Main Data'!$D$2:$D$4122,"&gt;=30000",'Main Data'!$D$2:$D$4122,"&lt;35000",'Main Data'!$F$2:$F$4122,"Successful")</f>
        <v>32</v>
      </c>
      <c r="C9">
        <f>COUNTIFS('Main Data'!$D$2:$D$4122,"&gt;=30000",'Main Data'!$D$2:$D$4122,"&lt;35000",'Main Data'!$F$2:$F$4122,"Failed")</f>
        <v>37</v>
      </c>
      <c r="D9">
        <f>COUNTIFS('Main Data'!$D$2:$D$4122,"&gt;=30000",'Main Data'!$D$2:$D$4122,"&lt;35000",'Main Data'!$F$2:$F$4122,"Canceled")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9" x14ac:dyDescent="0.25">
      <c r="A10" t="s">
        <v>8368</v>
      </c>
      <c r="B10">
        <f>COUNTIFS('Main Data'!$D$2:$D$4123,"&gt;=35000",'Main Data'!$D$2:$D$4123,"&lt;40000",'Main Data'!$F$2:$F$4123,"Successful")</f>
        <v>26</v>
      </c>
      <c r="C10">
        <f>COUNTIFS('Main Data'!$D$2:$D$4123,"&gt;=35000",'Main Data'!$D$2:$D$4123,"&lt;40000",'Main Data'!$F$2:$F$4123,"Failed")</f>
        <v>22</v>
      </c>
      <c r="D10">
        <f>COUNTIFS('Main Data'!$D$2:$D$4123,"&gt;=35000",'Main Data'!$D$2:$D$4123,"&lt;40000",'Main Data'!$F$2:$F$4123,"Canceled")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9" x14ac:dyDescent="0.25">
      <c r="A11" t="s">
        <v>8369</v>
      </c>
      <c r="B11">
        <f>COUNTIFS('Main Data'!$D$2:$D$4124,"&gt;=40000",'Main Data'!$D$2:D4124,"&lt;45000",'Main Data'!$F$2:$F$4124,"Successful")</f>
        <v>21</v>
      </c>
      <c r="C11">
        <f>COUNTIFS('Main Data'!$D$2:$D$4124,"&gt;=40000",'Main Data'!$D$2:$D$4124,"&lt;45000",'Main Data'!$F$2:$F$4124,"Failed")</f>
        <v>16</v>
      </c>
      <c r="D11">
        <f>COUNTIFS('Main Data'!$D$2:$D$4124,"&gt;=40000",'Main Data'!$D$2:$D$4124,"&lt;45000",'Main Data'!$F$2:$F$4124,"Canceled")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9" x14ac:dyDescent="0.25">
      <c r="A12" t="s">
        <v>8370</v>
      </c>
      <c r="B12">
        <f>COUNTIFS('Main Data'!$D$2:$D$4125,"&gt;=45000",'Main Data'!$D$2:$D$4125,"&lt;50000",'Main Data'!$F$2:$F$4125,"Successful")</f>
        <v>6</v>
      </c>
      <c r="C12">
        <f>COUNTIFS('Main Data'!$D$2:$D$4125,"&gt;=45000",'Main Data'!$D$2:$D$4125,"&lt;50000",'Main Data'!$F$2:$F$4125,"Failed")</f>
        <v>11</v>
      </c>
      <c r="D12">
        <f>COUNTIFS('Main Data'!$D$2:$D$4125,"&gt;=45000",'Main Data'!$D$2:$D$4125,"&lt;50000",'Main Data'!$F$2:$F$4125,"Canceled")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9" x14ac:dyDescent="0.25">
      <c r="A13" t="s">
        <v>8371</v>
      </c>
      <c r="B13">
        <f>COUNTIFS('Main Data'!$D$2:$D$4126,"&gt;=50000",'Main Data'!$F$2:$F$4126,"Successful")</f>
        <v>86</v>
      </c>
      <c r="C13">
        <f>COUNTIFS('Main Data'!$D$2:$D$4126,"&gt;=50000",'Main Data'!$F$2:$F$4126,"Failed")</f>
        <v>258</v>
      </c>
      <c r="D13">
        <f>COUNTIFS('Main Data'!$D$2:$D$4126,"&gt;=50000",'Main Data'!$F$2:$F$4126,"Canceled")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 Count by Sub Cat</vt:lpstr>
      <vt:lpstr>Campaign Count by Category</vt:lpstr>
      <vt:lpstr>Campaingn Count by Creation Dat</vt:lpstr>
      <vt:lpstr>Main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Agarwal, Deepmala -SFO</cp:lastModifiedBy>
  <dcterms:created xsi:type="dcterms:W3CDTF">2017-04-20T15:17:24Z</dcterms:created>
  <dcterms:modified xsi:type="dcterms:W3CDTF">2019-08-18T00:54:53Z</dcterms:modified>
</cp:coreProperties>
</file>