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793DD66-7FB8-4DDF-9E3C-3DA2419B06C8}" xr6:coauthVersionLast="47" xr6:coauthVersionMax="47" xr10:uidLastSave="{00000000-0000-0000-0000-000000000000}"/>
  <bookViews>
    <workbookView xWindow="5290" yWindow="1280" windowWidth="12040" windowHeight="86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1" l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4"/>
  <sheetViews>
    <sheetView tabSelected="1" topLeftCell="A7" workbookViewId="0"/>
  </sheetViews>
  <sheetFormatPr defaultColWidth="12.6328125" defaultRowHeight="15.75" customHeight="1" x14ac:dyDescent="0.25"/>
  <cols>
    <col min="1" max="1" width="17.7265625" bestFit="1" customWidth="1"/>
    <col min="2" max="2" width="11.6328125" customWidth="1"/>
  </cols>
  <sheetData>
    <row r="1" spans="1:6" ht="15.75" customHeight="1" x14ac:dyDescent="0.25">
      <c r="A1" s="1" t="str">
        <f ca="1">IFERROR(__xludf.DUMMYFUNCTION("GOOGLEFINANCE(""VEDL"",""all"",DATE(2019,1,1), DATE(2019,12,31), ""DAILY"")"),"Date")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 x14ac:dyDescent="0.25">
      <c r="A2" s="2">
        <f ca="1">IFERROR(__xludf.DUMMYFUNCTION("""COMPUTED_VALUE"""),43467.6458333333)</f>
        <v>43467.645833333299</v>
      </c>
      <c r="B2" s="1">
        <f ca="1">IFERROR(__xludf.DUMMYFUNCTION("""COMPUTED_VALUE"""),200)</f>
        <v>200</v>
      </c>
      <c r="C2" s="1">
        <f ca="1">IFERROR(__xludf.DUMMYFUNCTION("""COMPUTED_VALUE"""),200)</f>
        <v>200</v>
      </c>
      <c r="D2" s="1">
        <f ca="1">IFERROR(__xludf.DUMMYFUNCTION("""COMPUTED_VALUE"""),192.5)</f>
        <v>192.5</v>
      </c>
      <c r="E2" s="1">
        <f ca="1">IFERROR(__xludf.DUMMYFUNCTION("""COMPUTED_VALUE"""),193.15)</f>
        <v>193.15</v>
      </c>
      <c r="F2" s="1">
        <f ca="1">IFERROR(__xludf.DUMMYFUNCTION("""COMPUTED_VALUE"""),18935386)</f>
        <v>18935386</v>
      </c>
    </row>
    <row r="3" spans="1:6" ht="15.75" customHeight="1" x14ac:dyDescent="0.25">
      <c r="A3" s="2">
        <f ca="1">IFERROR(__xludf.DUMMYFUNCTION("""COMPUTED_VALUE"""),43468.6458333333)</f>
        <v>43468.645833333299</v>
      </c>
      <c r="B3" s="1">
        <f ca="1">IFERROR(__xludf.DUMMYFUNCTION("""COMPUTED_VALUE"""),193.7)</f>
        <v>193.7</v>
      </c>
      <c r="C3" s="1">
        <f ca="1">IFERROR(__xludf.DUMMYFUNCTION("""COMPUTED_VALUE"""),195)</f>
        <v>195</v>
      </c>
      <c r="D3" s="1">
        <f ca="1">IFERROR(__xludf.DUMMYFUNCTION("""COMPUTED_VALUE"""),187.55)</f>
        <v>187.55</v>
      </c>
      <c r="E3" s="1">
        <f ca="1">IFERROR(__xludf.DUMMYFUNCTION("""COMPUTED_VALUE"""),187.95)</f>
        <v>187.95</v>
      </c>
      <c r="F3" s="1">
        <f ca="1">IFERROR(__xludf.DUMMYFUNCTION("""COMPUTED_VALUE"""),13968283)</f>
        <v>13968283</v>
      </c>
    </row>
    <row r="4" spans="1:6" ht="15.75" customHeight="1" x14ac:dyDescent="0.25">
      <c r="A4" s="2">
        <f ca="1">IFERROR(__xludf.DUMMYFUNCTION("""COMPUTED_VALUE"""),43469.6458333333)</f>
        <v>43469.645833333299</v>
      </c>
      <c r="B4" s="1">
        <f ca="1">IFERROR(__xludf.DUMMYFUNCTION("""COMPUTED_VALUE"""),188)</f>
        <v>188</v>
      </c>
      <c r="C4" s="1">
        <f ca="1">IFERROR(__xludf.DUMMYFUNCTION("""COMPUTED_VALUE"""),194.45)</f>
        <v>194.45</v>
      </c>
      <c r="D4" s="1">
        <f ca="1">IFERROR(__xludf.DUMMYFUNCTION("""COMPUTED_VALUE"""),186.65)</f>
        <v>186.65</v>
      </c>
      <c r="E4" s="1">
        <f ca="1">IFERROR(__xludf.DUMMYFUNCTION("""COMPUTED_VALUE"""),192.9)</f>
        <v>192.9</v>
      </c>
      <c r="F4" s="1">
        <f ca="1">IFERROR(__xludf.DUMMYFUNCTION("""COMPUTED_VALUE"""),12883382)</f>
        <v>12883382</v>
      </c>
    </row>
    <row r="5" spans="1:6" ht="15.75" customHeight="1" x14ac:dyDescent="0.25">
      <c r="A5" s="2">
        <f ca="1">IFERROR(__xludf.DUMMYFUNCTION("""COMPUTED_VALUE"""),43472.6458333333)</f>
        <v>43472.645833333299</v>
      </c>
      <c r="B5" s="1">
        <f ca="1">IFERROR(__xludf.DUMMYFUNCTION("""COMPUTED_VALUE"""),196.1)</f>
        <v>196.1</v>
      </c>
      <c r="C5" s="1">
        <f ca="1">IFERROR(__xludf.DUMMYFUNCTION("""COMPUTED_VALUE"""),198.65)</f>
        <v>198.65</v>
      </c>
      <c r="D5" s="1">
        <f ca="1">IFERROR(__xludf.DUMMYFUNCTION("""COMPUTED_VALUE"""),192.5)</f>
        <v>192.5</v>
      </c>
      <c r="E5" s="1">
        <f ca="1">IFERROR(__xludf.DUMMYFUNCTION("""COMPUTED_VALUE"""),193.45)</f>
        <v>193.45</v>
      </c>
      <c r="F5" s="1">
        <f ca="1">IFERROR(__xludf.DUMMYFUNCTION("""COMPUTED_VALUE"""),11020289)</f>
        <v>11020289</v>
      </c>
    </row>
    <row r="6" spans="1:6" ht="15.75" customHeight="1" x14ac:dyDescent="0.25">
      <c r="A6" s="2">
        <f ca="1">IFERROR(__xludf.DUMMYFUNCTION("""COMPUTED_VALUE"""),43473.6458333333)</f>
        <v>43473.645833333299</v>
      </c>
      <c r="B6" s="1">
        <f ca="1">IFERROR(__xludf.DUMMYFUNCTION("""COMPUTED_VALUE"""),194.5)</f>
        <v>194.5</v>
      </c>
      <c r="C6" s="1">
        <f ca="1">IFERROR(__xludf.DUMMYFUNCTION("""COMPUTED_VALUE"""),197)</f>
        <v>197</v>
      </c>
      <c r="D6" s="1">
        <f ca="1">IFERROR(__xludf.DUMMYFUNCTION("""COMPUTED_VALUE"""),191.9)</f>
        <v>191.9</v>
      </c>
      <c r="E6" s="1">
        <f ca="1">IFERROR(__xludf.DUMMYFUNCTION("""COMPUTED_VALUE"""),195.65)</f>
        <v>195.65</v>
      </c>
      <c r="F6" s="1">
        <f ca="1">IFERROR(__xludf.DUMMYFUNCTION("""COMPUTED_VALUE"""),14295380)</f>
        <v>14295380</v>
      </c>
    </row>
    <row r="7" spans="1:6" ht="15.75" customHeight="1" x14ac:dyDescent="0.25">
      <c r="A7" s="2">
        <f ca="1">IFERROR(__xludf.DUMMYFUNCTION("""COMPUTED_VALUE"""),43474.6458333333)</f>
        <v>43474.645833333299</v>
      </c>
      <c r="B7" s="1">
        <f ca="1">IFERROR(__xludf.DUMMYFUNCTION("""COMPUTED_VALUE"""),197.95)</f>
        <v>197.95</v>
      </c>
      <c r="C7" s="1">
        <f ca="1">IFERROR(__xludf.DUMMYFUNCTION("""COMPUTED_VALUE"""),198)</f>
        <v>198</v>
      </c>
      <c r="D7" s="1">
        <f ca="1">IFERROR(__xludf.DUMMYFUNCTION("""COMPUTED_VALUE"""),192)</f>
        <v>192</v>
      </c>
      <c r="E7" s="1">
        <f ca="1">IFERROR(__xludf.DUMMYFUNCTION("""COMPUTED_VALUE"""),194.75)</f>
        <v>194.75</v>
      </c>
      <c r="F7" s="1">
        <f ca="1">IFERROR(__xludf.DUMMYFUNCTION("""COMPUTED_VALUE"""),11205333)</f>
        <v>11205333</v>
      </c>
    </row>
    <row r="8" spans="1:6" ht="15.75" customHeight="1" x14ac:dyDescent="0.25">
      <c r="A8" s="2">
        <f ca="1">IFERROR(__xludf.DUMMYFUNCTION("""COMPUTED_VALUE"""),43475.6458333333)</f>
        <v>43475.645833333299</v>
      </c>
      <c r="B8" s="1">
        <f ca="1">IFERROR(__xludf.DUMMYFUNCTION("""COMPUTED_VALUE"""),195)</f>
        <v>195</v>
      </c>
      <c r="C8" s="1">
        <f ca="1">IFERROR(__xludf.DUMMYFUNCTION("""COMPUTED_VALUE"""),196.2)</f>
        <v>196.2</v>
      </c>
      <c r="D8" s="1">
        <f ca="1">IFERROR(__xludf.DUMMYFUNCTION("""COMPUTED_VALUE"""),193.45)</f>
        <v>193.45</v>
      </c>
      <c r="E8" s="1">
        <f ca="1">IFERROR(__xludf.DUMMYFUNCTION("""COMPUTED_VALUE"""),195.45)</f>
        <v>195.45</v>
      </c>
      <c r="F8" s="1">
        <f ca="1">IFERROR(__xludf.DUMMYFUNCTION("""COMPUTED_VALUE"""),8256271)</f>
        <v>8256271</v>
      </c>
    </row>
    <row r="9" spans="1:6" ht="15.75" customHeight="1" x14ac:dyDescent="0.25">
      <c r="A9" s="2">
        <f ca="1">IFERROR(__xludf.DUMMYFUNCTION("""COMPUTED_VALUE"""),43476.6458333333)</f>
        <v>43476.645833333299</v>
      </c>
      <c r="B9" s="1">
        <f ca="1">IFERROR(__xludf.DUMMYFUNCTION("""COMPUTED_VALUE"""),195.5)</f>
        <v>195.5</v>
      </c>
      <c r="C9" s="1">
        <f ca="1">IFERROR(__xludf.DUMMYFUNCTION("""COMPUTED_VALUE"""),198.3)</f>
        <v>198.3</v>
      </c>
      <c r="D9" s="1">
        <f ca="1">IFERROR(__xludf.DUMMYFUNCTION("""COMPUTED_VALUE"""),195)</f>
        <v>195</v>
      </c>
      <c r="E9" s="1">
        <f ca="1">IFERROR(__xludf.DUMMYFUNCTION("""COMPUTED_VALUE"""),196.6)</f>
        <v>196.6</v>
      </c>
      <c r="F9" s="1">
        <f ca="1">IFERROR(__xludf.DUMMYFUNCTION("""COMPUTED_VALUE"""),8245755)</f>
        <v>8245755</v>
      </c>
    </row>
    <row r="10" spans="1:6" ht="15.75" customHeight="1" x14ac:dyDescent="0.25">
      <c r="A10" s="2">
        <f ca="1">IFERROR(__xludf.DUMMYFUNCTION("""COMPUTED_VALUE"""),43479.6458333333)</f>
        <v>43479.645833333299</v>
      </c>
      <c r="B10" s="1">
        <f ca="1">IFERROR(__xludf.DUMMYFUNCTION("""COMPUTED_VALUE"""),196)</f>
        <v>196</v>
      </c>
      <c r="C10" s="1">
        <f ca="1">IFERROR(__xludf.DUMMYFUNCTION("""COMPUTED_VALUE"""),196)</f>
        <v>196</v>
      </c>
      <c r="D10" s="1">
        <f ca="1">IFERROR(__xludf.DUMMYFUNCTION("""COMPUTED_VALUE"""),192)</f>
        <v>192</v>
      </c>
      <c r="E10" s="1">
        <f ca="1">IFERROR(__xludf.DUMMYFUNCTION("""COMPUTED_VALUE"""),193.05)</f>
        <v>193.05</v>
      </c>
      <c r="F10" s="1">
        <f ca="1">IFERROR(__xludf.DUMMYFUNCTION("""COMPUTED_VALUE"""),9059869)</f>
        <v>9059869</v>
      </c>
    </row>
    <row r="11" spans="1:6" ht="15.75" customHeight="1" x14ac:dyDescent="0.25">
      <c r="A11" s="2">
        <f ca="1">IFERROR(__xludf.DUMMYFUNCTION("""COMPUTED_VALUE"""),43480.6458333333)</f>
        <v>43480.645833333299</v>
      </c>
      <c r="B11" s="1">
        <f ca="1">IFERROR(__xludf.DUMMYFUNCTION("""COMPUTED_VALUE"""),193.85)</f>
        <v>193.85</v>
      </c>
      <c r="C11" s="1">
        <f ca="1">IFERROR(__xludf.DUMMYFUNCTION("""COMPUTED_VALUE"""),199.8)</f>
        <v>199.8</v>
      </c>
      <c r="D11" s="1">
        <f ca="1">IFERROR(__xludf.DUMMYFUNCTION("""COMPUTED_VALUE"""),193.35)</f>
        <v>193.35</v>
      </c>
      <c r="E11" s="1">
        <f ca="1">IFERROR(__xludf.DUMMYFUNCTION("""COMPUTED_VALUE"""),198.9)</f>
        <v>198.9</v>
      </c>
      <c r="F11" s="1">
        <f ca="1">IFERROR(__xludf.DUMMYFUNCTION("""COMPUTED_VALUE"""),9416350)</f>
        <v>9416350</v>
      </c>
    </row>
    <row r="12" spans="1:6" ht="15.75" customHeight="1" x14ac:dyDescent="0.25">
      <c r="A12" s="2">
        <f ca="1">IFERROR(__xludf.DUMMYFUNCTION("""COMPUTED_VALUE"""),43481.6458333333)</f>
        <v>43481.645833333299</v>
      </c>
      <c r="B12" s="1">
        <f ca="1">IFERROR(__xludf.DUMMYFUNCTION("""COMPUTED_VALUE"""),201)</f>
        <v>201</v>
      </c>
      <c r="C12" s="1">
        <f ca="1">IFERROR(__xludf.DUMMYFUNCTION("""COMPUTED_VALUE"""),202.25)</f>
        <v>202.25</v>
      </c>
      <c r="D12" s="1">
        <f ca="1">IFERROR(__xludf.DUMMYFUNCTION("""COMPUTED_VALUE"""),195.7)</f>
        <v>195.7</v>
      </c>
      <c r="E12" s="1">
        <f ca="1">IFERROR(__xludf.DUMMYFUNCTION("""COMPUTED_VALUE"""),196.3)</f>
        <v>196.3</v>
      </c>
      <c r="F12" s="1">
        <f ca="1">IFERROR(__xludf.DUMMYFUNCTION("""COMPUTED_VALUE"""),12554389)</f>
        <v>12554389</v>
      </c>
    </row>
    <row r="13" spans="1:6" ht="15.75" customHeight="1" x14ac:dyDescent="0.25">
      <c r="A13" s="2">
        <f ca="1">IFERROR(__xludf.DUMMYFUNCTION("""COMPUTED_VALUE"""),43482.6458333333)</f>
        <v>43482.645833333299</v>
      </c>
      <c r="B13" s="1">
        <f ca="1">IFERROR(__xludf.DUMMYFUNCTION("""COMPUTED_VALUE"""),197.25)</f>
        <v>197.25</v>
      </c>
      <c r="C13" s="1">
        <f ca="1">IFERROR(__xludf.DUMMYFUNCTION("""COMPUTED_VALUE"""),198.25)</f>
        <v>198.25</v>
      </c>
      <c r="D13" s="1">
        <f ca="1">IFERROR(__xludf.DUMMYFUNCTION("""COMPUTED_VALUE"""),195.4)</f>
        <v>195.4</v>
      </c>
      <c r="E13" s="1">
        <f ca="1">IFERROR(__xludf.DUMMYFUNCTION("""COMPUTED_VALUE"""),197.45)</f>
        <v>197.45</v>
      </c>
      <c r="F13" s="1">
        <f ca="1">IFERROR(__xludf.DUMMYFUNCTION("""COMPUTED_VALUE"""),6591718)</f>
        <v>6591718</v>
      </c>
    </row>
    <row r="14" spans="1:6" ht="15.75" customHeight="1" x14ac:dyDescent="0.25">
      <c r="A14" s="2">
        <f ca="1">IFERROR(__xludf.DUMMYFUNCTION("""COMPUTED_VALUE"""),43483.6458333333)</f>
        <v>43483.645833333299</v>
      </c>
      <c r="B14" s="1">
        <f ca="1">IFERROR(__xludf.DUMMYFUNCTION("""COMPUTED_VALUE"""),199)</f>
        <v>199</v>
      </c>
      <c r="C14" s="1">
        <f ca="1">IFERROR(__xludf.DUMMYFUNCTION("""COMPUTED_VALUE"""),200)</f>
        <v>200</v>
      </c>
      <c r="D14" s="1">
        <f ca="1">IFERROR(__xludf.DUMMYFUNCTION("""COMPUTED_VALUE"""),196.25)</f>
        <v>196.25</v>
      </c>
      <c r="E14" s="1">
        <f ca="1">IFERROR(__xludf.DUMMYFUNCTION("""COMPUTED_VALUE"""),198.7)</f>
        <v>198.7</v>
      </c>
      <c r="F14" s="1">
        <f ca="1">IFERROR(__xludf.DUMMYFUNCTION("""COMPUTED_VALUE"""),8307081)</f>
        <v>8307081</v>
      </c>
    </row>
    <row r="15" spans="1:6" ht="15.75" customHeight="1" x14ac:dyDescent="0.25">
      <c r="A15" s="2">
        <f ca="1">IFERROR(__xludf.DUMMYFUNCTION("""COMPUTED_VALUE"""),43486.6458333333)</f>
        <v>43486.645833333299</v>
      </c>
      <c r="B15" s="1">
        <f ca="1">IFERROR(__xludf.DUMMYFUNCTION("""COMPUTED_VALUE"""),200.1)</f>
        <v>200.1</v>
      </c>
      <c r="C15" s="1">
        <f ca="1">IFERROR(__xludf.DUMMYFUNCTION("""COMPUTED_VALUE"""),200.5)</f>
        <v>200.5</v>
      </c>
      <c r="D15" s="1">
        <f ca="1">IFERROR(__xludf.DUMMYFUNCTION("""COMPUTED_VALUE"""),197.65)</f>
        <v>197.65</v>
      </c>
      <c r="E15" s="1">
        <f ca="1">IFERROR(__xludf.DUMMYFUNCTION("""COMPUTED_VALUE"""),198.45)</f>
        <v>198.45</v>
      </c>
      <c r="F15" s="1">
        <f ca="1">IFERROR(__xludf.DUMMYFUNCTION("""COMPUTED_VALUE"""),6348706)</f>
        <v>6348706</v>
      </c>
    </row>
    <row r="16" spans="1:6" ht="12.5" x14ac:dyDescent="0.25">
      <c r="A16" s="2">
        <f ca="1">IFERROR(__xludf.DUMMYFUNCTION("""COMPUTED_VALUE"""),43487.6458333333)</f>
        <v>43487.645833333299</v>
      </c>
      <c r="B16" s="1">
        <f ca="1">IFERROR(__xludf.DUMMYFUNCTION("""COMPUTED_VALUE"""),197.5)</f>
        <v>197.5</v>
      </c>
      <c r="C16" s="1">
        <f ca="1">IFERROR(__xludf.DUMMYFUNCTION("""COMPUTED_VALUE"""),197.5)</f>
        <v>197.5</v>
      </c>
      <c r="D16" s="1">
        <f ca="1">IFERROR(__xludf.DUMMYFUNCTION("""COMPUTED_VALUE"""),191)</f>
        <v>191</v>
      </c>
      <c r="E16" s="1">
        <f ca="1">IFERROR(__xludf.DUMMYFUNCTION("""COMPUTED_VALUE"""),191.5)</f>
        <v>191.5</v>
      </c>
      <c r="F16" s="1">
        <f ca="1">IFERROR(__xludf.DUMMYFUNCTION("""COMPUTED_VALUE"""),9901151)</f>
        <v>9901151</v>
      </c>
    </row>
    <row r="17" spans="1:6" ht="12.5" x14ac:dyDescent="0.25">
      <c r="A17" s="2">
        <f ca="1">IFERROR(__xludf.DUMMYFUNCTION("""COMPUTED_VALUE"""),43488.6458333333)</f>
        <v>43488.645833333299</v>
      </c>
      <c r="B17" s="1">
        <f ca="1">IFERROR(__xludf.DUMMYFUNCTION("""COMPUTED_VALUE"""),191.5)</f>
        <v>191.5</v>
      </c>
      <c r="C17" s="1">
        <f ca="1">IFERROR(__xludf.DUMMYFUNCTION("""COMPUTED_VALUE"""),195)</f>
        <v>195</v>
      </c>
      <c r="D17" s="1">
        <f ca="1">IFERROR(__xludf.DUMMYFUNCTION("""COMPUTED_VALUE"""),190.6)</f>
        <v>190.6</v>
      </c>
      <c r="E17" s="1">
        <f ca="1">IFERROR(__xludf.DUMMYFUNCTION("""COMPUTED_VALUE"""),192.8)</f>
        <v>192.8</v>
      </c>
      <c r="F17" s="1">
        <f ca="1">IFERROR(__xludf.DUMMYFUNCTION("""COMPUTED_VALUE"""),7523951)</f>
        <v>7523951</v>
      </c>
    </row>
    <row r="18" spans="1:6" ht="12.5" x14ac:dyDescent="0.25">
      <c r="A18" s="2">
        <f ca="1">IFERROR(__xludf.DUMMYFUNCTION("""COMPUTED_VALUE"""),43489.6458333333)</f>
        <v>43489.645833333299</v>
      </c>
      <c r="B18" s="1">
        <f ca="1">IFERROR(__xludf.DUMMYFUNCTION("""COMPUTED_VALUE"""),192.9)</f>
        <v>192.9</v>
      </c>
      <c r="C18" s="1">
        <f ca="1">IFERROR(__xludf.DUMMYFUNCTION("""COMPUTED_VALUE"""),195.45)</f>
        <v>195.45</v>
      </c>
      <c r="D18" s="1">
        <f ca="1">IFERROR(__xludf.DUMMYFUNCTION("""COMPUTED_VALUE"""),191.3)</f>
        <v>191.3</v>
      </c>
      <c r="E18" s="1">
        <f ca="1">IFERROR(__xludf.DUMMYFUNCTION("""COMPUTED_VALUE"""),193.5)</f>
        <v>193.5</v>
      </c>
      <c r="F18" s="1">
        <f ca="1">IFERROR(__xludf.DUMMYFUNCTION("""COMPUTED_VALUE"""),6195845)</f>
        <v>6195845</v>
      </c>
    </row>
    <row r="19" spans="1:6" ht="12.5" x14ac:dyDescent="0.25">
      <c r="A19" s="2">
        <f ca="1">IFERROR(__xludf.DUMMYFUNCTION("""COMPUTED_VALUE"""),43490.6458333333)</f>
        <v>43490.645833333299</v>
      </c>
      <c r="B19" s="1">
        <f ca="1">IFERROR(__xludf.DUMMYFUNCTION("""COMPUTED_VALUE"""),195.1)</f>
        <v>195.1</v>
      </c>
      <c r="C19" s="1">
        <f ca="1">IFERROR(__xludf.DUMMYFUNCTION("""COMPUTED_VALUE"""),196.4)</f>
        <v>196.4</v>
      </c>
      <c r="D19" s="1">
        <f ca="1">IFERROR(__xludf.DUMMYFUNCTION("""COMPUTED_VALUE"""),192.55)</f>
        <v>192.55</v>
      </c>
      <c r="E19" s="1">
        <f ca="1">IFERROR(__xludf.DUMMYFUNCTION("""COMPUTED_VALUE"""),194.7)</f>
        <v>194.7</v>
      </c>
      <c r="F19" s="1">
        <f ca="1">IFERROR(__xludf.DUMMYFUNCTION("""COMPUTED_VALUE"""),6437316)</f>
        <v>6437316</v>
      </c>
    </row>
    <row r="20" spans="1:6" ht="12.5" x14ac:dyDescent="0.25">
      <c r="A20" s="2">
        <f ca="1">IFERROR(__xludf.DUMMYFUNCTION("""COMPUTED_VALUE"""),43493.6458333333)</f>
        <v>43493.645833333299</v>
      </c>
      <c r="B20" s="1">
        <f ca="1">IFERROR(__xludf.DUMMYFUNCTION("""COMPUTED_VALUE"""),195)</f>
        <v>195</v>
      </c>
      <c r="C20" s="1">
        <f ca="1">IFERROR(__xludf.DUMMYFUNCTION("""COMPUTED_VALUE"""),195)</f>
        <v>195</v>
      </c>
      <c r="D20" s="1">
        <f ca="1">IFERROR(__xludf.DUMMYFUNCTION("""COMPUTED_VALUE"""),191)</f>
        <v>191</v>
      </c>
      <c r="E20" s="1">
        <f ca="1">IFERROR(__xludf.DUMMYFUNCTION("""COMPUTED_VALUE"""),191.5)</f>
        <v>191.5</v>
      </c>
      <c r="F20" s="1">
        <f ca="1">IFERROR(__xludf.DUMMYFUNCTION("""COMPUTED_VALUE"""),6045200)</f>
        <v>6045200</v>
      </c>
    </row>
    <row r="21" spans="1:6" ht="12.5" x14ac:dyDescent="0.25">
      <c r="A21" s="2">
        <f ca="1">IFERROR(__xludf.DUMMYFUNCTION("""COMPUTED_VALUE"""),43494.6458333333)</f>
        <v>43494.645833333299</v>
      </c>
      <c r="B21" s="1">
        <f ca="1">IFERROR(__xludf.DUMMYFUNCTION("""COMPUTED_VALUE"""),191.5)</f>
        <v>191.5</v>
      </c>
      <c r="C21" s="1">
        <f ca="1">IFERROR(__xludf.DUMMYFUNCTION("""COMPUTED_VALUE"""),193.85)</f>
        <v>193.85</v>
      </c>
      <c r="D21" s="1">
        <f ca="1">IFERROR(__xludf.DUMMYFUNCTION("""COMPUTED_VALUE"""),189.4)</f>
        <v>189.4</v>
      </c>
      <c r="E21" s="1">
        <f ca="1">IFERROR(__xludf.DUMMYFUNCTION("""COMPUTED_VALUE"""),192.65)</f>
        <v>192.65</v>
      </c>
      <c r="F21" s="1">
        <f ca="1">IFERROR(__xludf.DUMMYFUNCTION("""COMPUTED_VALUE"""),6230069)</f>
        <v>6230069</v>
      </c>
    </row>
    <row r="22" spans="1:6" ht="12.5" x14ac:dyDescent="0.25">
      <c r="A22" s="2">
        <f ca="1">IFERROR(__xludf.DUMMYFUNCTION("""COMPUTED_VALUE"""),43495.6458333333)</f>
        <v>43495.645833333299</v>
      </c>
      <c r="B22" s="1">
        <f ca="1">IFERROR(__xludf.DUMMYFUNCTION("""COMPUTED_VALUE"""),192.9)</f>
        <v>192.9</v>
      </c>
      <c r="C22" s="1">
        <f ca="1">IFERROR(__xludf.DUMMYFUNCTION("""COMPUTED_VALUE"""),196.45)</f>
        <v>196.45</v>
      </c>
      <c r="D22" s="1">
        <f ca="1">IFERROR(__xludf.DUMMYFUNCTION("""COMPUTED_VALUE"""),192.15)</f>
        <v>192.15</v>
      </c>
      <c r="E22" s="1">
        <f ca="1">IFERROR(__xludf.DUMMYFUNCTION("""COMPUTED_VALUE"""),194.1)</f>
        <v>194.1</v>
      </c>
      <c r="F22" s="1">
        <f ca="1">IFERROR(__xludf.DUMMYFUNCTION("""COMPUTED_VALUE"""),10015876)</f>
        <v>10015876</v>
      </c>
    </row>
    <row r="23" spans="1:6" ht="12.5" x14ac:dyDescent="0.25">
      <c r="A23" s="2">
        <f ca="1">IFERROR(__xludf.DUMMYFUNCTION("""COMPUTED_VALUE"""),43496.6458333333)</f>
        <v>43496.645833333299</v>
      </c>
      <c r="B23" s="1">
        <f ca="1">IFERROR(__xludf.DUMMYFUNCTION("""COMPUTED_VALUE"""),195.5)</f>
        <v>195.5</v>
      </c>
      <c r="C23" s="1">
        <f ca="1">IFERROR(__xludf.DUMMYFUNCTION("""COMPUTED_VALUE"""),198.25)</f>
        <v>198.25</v>
      </c>
      <c r="D23" s="1">
        <f ca="1">IFERROR(__xludf.DUMMYFUNCTION("""COMPUTED_VALUE"""),193.8)</f>
        <v>193.8</v>
      </c>
      <c r="E23" s="1">
        <f ca="1">IFERROR(__xludf.DUMMYFUNCTION("""COMPUTED_VALUE"""),197.35)</f>
        <v>197.35</v>
      </c>
      <c r="F23" s="1">
        <f ca="1">IFERROR(__xludf.DUMMYFUNCTION("""COMPUTED_VALUE"""),13404228)</f>
        <v>13404228</v>
      </c>
    </row>
    <row r="24" spans="1:6" ht="12.5" x14ac:dyDescent="0.25">
      <c r="A24" s="2">
        <f ca="1">IFERROR(__xludf.DUMMYFUNCTION("""COMPUTED_VALUE"""),43497.6458333333)</f>
        <v>43497.645833333299</v>
      </c>
      <c r="B24" s="1">
        <f ca="1">IFERROR(__xludf.DUMMYFUNCTION("""COMPUTED_VALUE"""),179.65)</f>
        <v>179.65</v>
      </c>
      <c r="C24" s="1">
        <f ca="1">IFERROR(__xludf.DUMMYFUNCTION("""COMPUTED_VALUE"""),180)</f>
        <v>180</v>
      </c>
      <c r="D24" s="1">
        <f ca="1">IFERROR(__xludf.DUMMYFUNCTION("""COMPUTED_VALUE"""),158.15)</f>
        <v>158.15</v>
      </c>
      <c r="E24" s="1">
        <f ca="1">IFERROR(__xludf.DUMMYFUNCTION("""COMPUTED_VALUE"""),162.15)</f>
        <v>162.15</v>
      </c>
      <c r="F24" s="1">
        <f ca="1">IFERROR(__xludf.DUMMYFUNCTION("""COMPUTED_VALUE"""),98562137)</f>
        <v>98562137</v>
      </c>
    </row>
    <row r="25" spans="1:6" ht="12.5" x14ac:dyDescent="0.25">
      <c r="A25" s="2">
        <f ca="1">IFERROR(__xludf.DUMMYFUNCTION("""COMPUTED_VALUE"""),43500.6458333333)</f>
        <v>43500.645833333299</v>
      </c>
      <c r="B25" s="1">
        <f ca="1">IFERROR(__xludf.DUMMYFUNCTION("""COMPUTED_VALUE"""),162.8)</f>
        <v>162.80000000000001</v>
      </c>
      <c r="C25" s="1">
        <f ca="1">IFERROR(__xludf.DUMMYFUNCTION("""COMPUTED_VALUE"""),165)</f>
        <v>165</v>
      </c>
      <c r="D25" s="1">
        <f ca="1">IFERROR(__xludf.DUMMYFUNCTION("""COMPUTED_VALUE"""),156.5)</f>
        <v>156.5</v>
      </c>
      <c r="E25" s="1">
        <f ca="1">IFERROR(__xludf.DUMMYFUNCTION("""COMPUTED_VALUE"""),161.35)</f>
        <v>161.35</v>
      </c>
      <c r="F25" s="1">
        <f ca="1">IFERROR(__xludf.DUMMYFUNCTION("""COMPUTED_VALUE"""),24578563)</f>
        <v>24578563</v>
      </c>
    </row>
    <row r="26" spans="1:6" ht="12.5" x14ac:dyDescent="0.25">
      <c r="A26" s="2">
        <f ca="1">IFERROR(__xludf.DUMMYFUNCTION("""COMPUTED_VALUE"""),43501.6458333333)</f>
        <v>43501.645833333299</v>
      </c>
      <c r="B26" s="1">
        <f ca="1">IFERROR(__xludf.DUMMYFUNCTION("""COMPUTED_VALUE"""),159.3)</f>
        <v>159.30000000000001</v>
      </c>
      <c r="C26" s="1">
        <f ca="1">IFERROR(__xludf.DUMMYFUNCTION("""COMPUTED_VALUE"""),164.5)</f>
        <v>164.5</v>
      </c>
      <c r="D26" s="1">
        <f ca="1">IFERROR(__xludf.DUMMYFUNCTION("""COMPUTED_VALUE"""),157.25)</f>
        <v>157.25</v>
      </c>
      <c r="E26" s="1">
        <f ca="1">IFERROR(__xludf.DUMMYFUNCTION("""COMPUTED_VALUE"""),162.6)</f>
        <v>162.6</v>
      </c>
      <c r="F26" s="1">
        <f ca="1">IFERROR(__xludf.DUMMYFUNCTION("""COMPUTED_VALUE"""),14352577)</f>
        <v>14352577</v>
      </c>
    </row>
    <row r="27" spans="1:6" ht="12.5" x14ac:dyDescent="0.25">
      <c r="A27" s="2">
        <f ca="1">IFERROR(__xludf.DUMMYFUNCTION("""COMPUTED_VALUE"""),43502.6458333333)</f>
        <v>43502.645833333299</v>
      </c>
      <c r="B27" s="1">
        <f ca="1">IFERROR(__xludf.DUMMYFUNCTION("""COMPUTED_VALUE"""),163.35)</f>
        <v>163.35</v>
      </c>
      <c r="C27" s="1">
        <f ca="1">IFERROR(__xludf.DUMMYFUNCTION("""COMPUTED_VALUE"""),165)</f>
        <v>165</v>
      </c>
      <c r="D27" s="1">
        <f ca="1">IFERROR(__xludf.DUMMYFUNCTION("""COMPUTED_VALUE"""),157.75)</f>
        <v>157.75</v>
      </c>
      <c r="E27" s="1">
        <f ca="1">IFERROR(__xludf.DUMMYFUNCTION("""COMPUTED_VALUE"""),163.75)</f>
        <v>163.75</v>
      </c>
      <c r="F27" s="1">
        <f ca="1">IFERROR(__xludf.DUMMYFUNCTION("""COMPUTED_VALUE"""),13140943)</f>
        <v>13140943</v>
      </c>
    </row>
    <row r="28" spans="1:6" ht="12.5" x14ac:dyDescent="0.25">
      <c r="A28" s="2">
        <f ca="1">IFERROR(__xludf.DUMMYFUNCTION("""COMPUTED_VALUE"""),43503.6458333333)</f>
        <v>43503.645833333299</v>
      </c>
      <c r="B28" s="1">
        <f ca="1">IFERROR(__xludf.DUMMYFUNCTION("""COMPUTED_VALUE"""),162.95)</f>
        <v>162.94999999999999</v>
      </c>
      <c r="C28" s="1">
        <f ca="1">IFERROR(__xludf.DUMMYFUNCTION("""COMPUTED_VALUE"""),165.65)</f>
        <v>165.65</v>
      </c>
      <c r="D28" s="1">
        <f ca="1">IFERROR(__xludf.DUMMYFUNCTION("""COMPUTED_VALUE"""),161.8)</f>
        <v>161.80000000000001</v>
      </c>
      <c r="E28" s="1">
        <f ca="1">IFERROR(__xludf.DUMMYFUNCTION("""COMPUTED_VALUE"""),163.45)</f>
        <v>163.44999999999999</v>
      </c>
      <c r="F28" s="1">
        <f ca="1">IFERROR(__xludf.DUMMYFUNCTION("""COMPUTED_VALUE"""),9437018)</f>
        <v>9437018</v>
      </c>
    </row>
    <row r="29" spans="1:6" ht="12.5" x14ac:dyDescent="0.25">
      <c r="A29" s="2">
        <f ca="1">IFERROR(__xludf.DUMMYFUNCTION("""COMPUTED_VALUE"""),43504.6458333333)</f>
        <v>43504.645833333299</v>
      </c>
      <c r="B29" s="1">
        <f ca="1">IFERROR(__xludf.DUMMYFUNCTION("""COMPUTED_VALUE"""),162.3)</f>
        <v>162.30000000000001</v>
      </c>
      <c r="C29" s="1">
        <f ca="1">IFERROR(__xludf.DUMMYFUNCTION("""COMPUTED_VALUE"""),162.4)</f>
        <v>162.4</v>
      </c>
      <c r="D29" s="1">
        <f ca="1">IFERROR(__xludf.DUMMYFUNCTION("""COMPUTED_VALUE"""),149.7)</f>
        <v>149.69999999999999</v>
      </c>
      <c r="E29" s="1">
        <f ca="1">IFERROR(__xludf.DUMMYFUNCTION("""COMPUTED_VALUE"""),154.15)</f>
        <v>154.15</v>
      </c>
      <c r="F29" s="1">
        <f ca="1">IFERROR(__xludf.DUMMYFUNCTION("""COMPUTED_VALUE"""),21667191)</f>
        <v>21667191</v>
      </c>
    </row>
    <row r="30" spans="1:6" ht="12.5" x14ac:dyDescent="0.25">
      <c r="A30" s="2">
        <f ca="1">IFERROR(__xludf.DUMMYFUNCTION("""COMPUTED_VALUE"""),43507.6458333333)</f>
        <v>43507.645833333299</v>
      </c>
      <c r="B30" s="1">
        <f ca="1">IFERROR(__xludf.DUMMYFUNCTION("""COMPUTED_VALUE"""),153.7)</f>
        <v>153.69999999999999</v>
      </c>
      <c r="C30" s="1">
        <f ca="1">IFERROR(__xludf.DUMMYFUNCTION("""COMPUTED_VALUE"""),155.2)</f>
        <v>155.19999999999999</v>
      </c>
      <c r="D30" s="1">
        <f ca="1">IFERROR(__xludf.DUMMYFUNCTION("""COMPUTED_VALUE"""),147.05)</f>
        <v>147.05000000000001</v>
      </c>
      <c r="E30" s="1">
        <f ca="1">IFERROR(__xludf.DUMMYFUNCTION("""COMPUTED_VALUE"""),152.15)</f>
        <v>152.15</v>
      </c>
      <c r="F30" s="1">
        <f ca="1">IFERROR(__xludf.DUMMYFUNCTION("""COMPUTED_VALUE"""),18188741)</f>
        <v>18188741</v>
      </c>
    </row>
    <row r="31" spans="1:6" ht="12.5" x14ac:dyDescent="0.25">
      <c r="A31" s="2">
        <f ca="1">IFERROR(__xludf.DUMMYFUNCTION("""COMPUTED_VALUE"""),43508.6458333333)</f>
        <v>43508.645833333299</v>
      </c>
      <c r="B31" s="1">
        <f ca="1">IFERROR(__xludf.DUMMYFUNCTION("""COMPUTED_VALUE"""),151.9)</f>
        <v>151.9</v>
      </c>
      <c r="C31" s="1">
        <f ca="1">IFERROR(__xludf.DUMMYFUNCTION("""COMPUTED_VALUE"""),157.95)</f>
        <v>157.94999999999999</v>
      </c>
      <c r="D31" s="1">
        <f ca="1">IFERROR(__xludf.DUMMYFUNCTION("""COMPUTED_VALUE"""),150.7)</f>
        <v>150.69999999999999</v>
      </c>
      <c r="E31" s="1">
        <f ca="1">IFERROR(__xludf.DUMMYFUNCTION("""COMPUTED_VALUE"""),152.85)</f>
        <v>152.85</v>
      </c>
      <c r="F31" s="1">
        <f ca="1">IFERROR(__xludf.DUMMYFUNCTION("""COMPUTED_VALUE"""),14116882)</f>
        <v>14116882</v>
      </c>
    </row>
    <row r="32" spans="1:6" ht="12.5" x14ac:dyDescent="0.25">
      <c r="A32" s="2">
        <f ca="1">IFERROR(__xludf.DUMMYFUNCTION("""COMPUTED_VALUE"""),43509.6458333333)</f>
        <v>43509.645833333299</v>
      </c>
      <c r="B32" s="1">
        <f ca="1">IFERROR(__xludf.DUMMYFUNCTION("""COMPUTED_VALUE"""),153.9)</f>
        <v>153.9</v>
      </c>
      <c r="C32" s="1">
        <f ca="1">IFERROR(__xludf.DUMMYFUNCTION("""COMPUTED_VALUE"""),154.85)</f>
        <v>154.85</v>
      </c>
      <c r="D32" s="1">
        <f ca="1">IFERROR(__xludf.DUMMYFUNCTION("""COMPUTED_VALUE"""),150.15)</f>
        <v>150.15</v>
      </c>
      <c r="E32" s="1">
        <f ca="1">IFERROR(__xludf.DUMMYFUNCTION("""COMPUTED_VALUE"""),150.7)</f>
        <v>150.69999999999999</v>
      </c>
      <c r="F32" s="1">
        <f ca="1">IFERROR(__xludf.DUMMYFUNCTION("""COMPUTED_VALUE"""),7375452)</f>
        <v>7375452</v>
      </c>
    </row>
    <row r="33" spans="1:6" ht="12.5" x14ac:dyDescent="0.25">
      <c r="A33" s="2">
        <f ca="1">IFERROR(__xludf.DUMMYFUNCTION("""COMPUTED_VALUE"""),43510.6458333333)</f>
        <v>43510.645833333299</v>
      </c>
      <c r="B33" s="1">
        <f ca="1">IFERROR(__xludf.DUMMYFUNCTION("""COMPUTED_VALUE"""),150.5)</f>
        <v>150.5</v>
      </c>
      <c r="C33" s="1">
        <f ca="1">IFERROR(__xludf.DUMMYFUNCTION("""COMPUTED_VALUE"""),153)</f>
        <v>153</v>
      </c>
      <c r="D33" s="1">
        <f ca="1">IFERROR(__xludf.DUMMYFUNCTION("""COMPUTED_VALUE"""),149.15)</f>
        <v>149.15</v>
      </c>
      <c r="E33" s="1">
        <f ca="1">IFERROR(__xludf.DUMMYFUNCTION("""COMPUTED_VALUE"""),151.75)</f>
        <v>151.75</v>
      </c>
      <c r="F33" s="1">
        <f ca="1">IFERROR(__xludf.DUMMYFUNCTION("""COMPUTED_VALUE"""),9962977)</f>
        <v>9962977</v>
      </c>
    </row>
    <row r="34" spans="1:6" ht="12.5" x14ac:dyDescent="0.25">
      <c r="A34" s="2">
        <f ca="1">IFERROR(__xludf.DUMMYFUNCTION("""COMPUTED_VALUE"""),43511.6458333333)</f>
        <v>43511.645833333299</v>
      </c>
      <c r="B34" s="1">
        <f ca="1">IFERROR(__xludf.DUMMYFUNCTION("""COMPUTED_VALUE"""),151.05)</f>
        <v>151.05000000000001</v>
      </c>
      <c r="C34" s="1">
        <f ca="1">IFERROR(__xludf.DUMMYFUNCTION("""COMPUTED_VALUE"""),151.2)</f>
        <v>151.19999999999999</v>
      </c>
      <c r="D34" s="1">
        <f ca="1">IFERROR(__xludf.DUMMYFUNCTION("""COMPUTED_VALUE"""),145.8)</f>
        <v>145.80000000000001</v>
      </c>
      <c r="E34" s="1">
        <f ca="1">IFERROR(__xludf.DUMMYFUNCTION("""COMPUTED_VALUE"""),147.3)</f>
        <v>147.30000000000001</v>
      </c>
      <c r="F34" s="1">
        <f ca="1">IFERROR(__xludf.DUMMYFUNCTION("""COMPUTED_VALUE"""),14116428)</f>
        <v>14116428</v>
      </c>
    </row>
    <row r="35" spans="1:6" ht="12.5" x14ac:dyDescent="0.25">
      <c r="A35" s="2">
        <f ca="1">IFERROR(__xludf.DUMMYFUNCTION("""COMPUTED_VALUE"""),43514.6458333333)</f>
        <v>43514.645833333299</v>
      </c>
      <c r="B35" s="1">
        <f ca="1">IFERROR(__xludf.DUMMYFUNCTION("""COMPUTED_VALUE"""),148.85)</f>
        <v>148.85</v>
      </c>
      <c r="C35" s="1">
        <f ca="1">IFERROR(__xludf.DUMMYFUNCTION("""COMPUTED_VALUE"""),151.15)</f>
        <v>151.15</v>
      </c>
      <c r="D35" s="1">
        <f ca="1">IFERROR(__xludf.DUMMYFUNCTION("""COMPUTED_VALUE"""),146.65)</f>
        <v>146.65</v>
      </c>
      <c r="E35" s="1">
        <f ca="1">IFERROR(__xludf.DUMMYFUNCTION("""COMPUTED_VALUE"""),148)</f>
        <v>148</v>
      </c>
      <c r="F35" s="1">
        <f ca="1">IFERROR(__xludf.DUMMYFUNCTION("""COMPUTED_VALUE"""),14282136)</f>
        <v>14282136</v>
      </c>
    </row>
    <row r="36" spans="1:6" ht="12.5" x14ac:dyDescent="0.25">
      <c r="A36" s="2">
        <f ca="1">IFERROR(__xludf.DUMMYFUNCTION("""COMPUTED_VALUE"""),43515.6458333333)</f>
        <v>43515.645833333299</v>
      </c>
      <c r="B36" s="1">
        <f ca="1">IFERROR(__xludf.DUMMYFUNCTION("""COMPUTED_VALUE"""),148.1)</f>
        <v>148.1</v>
      </c>
      <c r="C36" s="1">
        <f ca="1">IFERROR(__xludf.DUMMYFUNCTION("""COMPUTED_VALUE"""),154.4)</f>
        <v>154.4</v>
      </c>
      <c r="D36" s="1">
        <f ca="1">IFERROR(__xludf.DUMMYFUNCTION("""COMPUTED_VALUE"""),147.85)</f>
        <v>147.85</v>
      </c>
      <c r="E36" s="1">
        <f ca="1">IFERROR(__xludf.DUMMYFUNCTION("""COMPUTED_VALUE"""),153.1)</f>
        <v>153.1</v>
      </c>
      <c r="F36" s="1">
        <f ca="1">IFERROR(__xludf.DUMMYFUNCTION("""COMPUTED_VALUE"""),12575548)</f>
        <v>12575548</v>
      </c>
    </row>
    <row r="37" spans="1:6" ht="12.5" x14ac:dyDescent="0.25">
      <c r="A37" s="2">
        <f ca="1">IFERROR(__xludf.DUMMYFUNCTION("""COMPUTED_VALUE"""),43516.6458333333)</f>
        <v>43516.645833333299</v>
      </c>
      <c r="B37" s="1">
        <f ca="1">IFERROR(__xludf.DUMMYFUNCTION("""COMPUTED_VALUE"""),154)</f>
        <v>154</v>
      </c>
      <c r="C37" s="1">
        <f ca="1">IFERROR(__xludf.DUMMYFUNCTION("""COMPUTED_VALUE"""),160.9)</f>
        <v>160.9</v>
      </c>
      <c r="D37" s="1">
        <f ca="1">IFERROR(__xludf.DUMMYFUNCTION("""COMPUTED_VALUE"""),154)</f>
        <v>154</v>
      </c>
      <c r="E37" s="1">
        <f ca="1">IFERROR(__xludf.DUMMYFUNCTION("""COMPUTED_VALUE"""),160.25)</f>
        <v>160.25</v>
      </c>
      <c r="F37" s="1">
        <f ca="1">IFERROR(__xludf.DUMMYFUNCTION("""COMPUTED_VALUE"""),17251557)</f>
        <v>17251557</v>
      </c>
    </row>
    <row r="38" spans="1:6" ht="12.5" x14ac:dyDescent="0.25">
      <c r="A38" s="2">
        <f ca="1">IFERROR(__xludf.DUMMYFUNCTION("""COMPUTED_VALUE"""),43517.6458333333)</f>
        <v>43517.645833333299</v>
      </c>
      <c r="B38" s="1">
        <f ca="1">IFERROR(__xludf.DUMMYFUNCTION("""COMPUTED_VALUE"""),161.7)</f>
        <v>161.69999999999999</v>
      </c>
      <c r="C38" s="1">
        <f ca="1">IFERROR(__xludf.DUMMYFUNCTION("""COMPUTED_VALUE"""),165.6)</f>
        <v>165.6</v>
      </c>
      <c r="D38" s="1">
        <f ca="1">IFERROR(__xludf.DUMMYFUNCTION("""COMPUTED_VALUE"""),160.3)</f>
        <v>160.30000000000001</v>
      </c>
      <c r="E38" s="1">
        <f ca="1">IFERROR(__xludf.DUMMYFUNCTION("""COMPUTED_VALUE"""),164.6)</f>
        <v>164.6</v>
      </c>
      <c r="F38" s="1">
        <f ca="1">IFERROR(__xludf.DUMMYFUNCTION("""COMPUTED_VALUE"""),14635838)</f>
        <v>14635838</v>
      </c>
    </row>
    <row r="39" spans="1:6" ht="12.5" x14ac:dyDescent="0.25">
      <c r="A39" s="2">
        <f ca="1">IFERROR(__xludf.DUMMYFUNCTION("""COMPUTED_VALUE"""),43518.6458333333)</f>
        <v>43518.645833333299</v>
      </c>
      <c r="B39" s="1">
        <f ca="1">IFERROR(__xludf.DUMMYFUNCTION("""COMPUTED_VALUE"""),164.45)</f>
        <v>164.45</v>
      </c>
      <c r="C39" s="1">
        <f ca="1">IFERROR(__xludf.DUMMYFUNCTION("""COMPUTED_VALUE"""),170)</f>
        <v>170</v>
      </c>
      <c r="D39" s="1">
        <f ca="1">IFERROR(__xludf.DUMMYFUNCTION("""COMPUTED_VALUE"""),163.6)</f>
        <v>163.6</v>
      </c>
      <c r="E39" s="1">
        <f ca="1">IFERROR(__xludf.DUMMYFUNCTION("""COMPUTED_VALUE"""),169.65)</f>
        <v>169.65</v>
      </c>
      <c r="F39" s="1">
        <f ca="1">IFERROR(__xludf.DUMMYFUNCTION("""COMPUTED_VALUE"""),14190345)</f>
        <v>14190345</v>
      </c>
    </row>
    <row r="40" spans="1:6" ht="12.5" x14ac:dyDescent="0.25">
      <c r="A40" s="2">
        <f ca="1">IFERROR(__xludf.DUMMYFUNCTION("""COMPUTED_VALUE"""),43521.6458333333)</f>
        <v>43521.645833333299</v>
      </c>
      <c r="B40" s="1">
        <f ca="1">IFERROR(__xludf.DUMMYFUNCTION("""COMPUTED_VALUE"""),171)</f>
        <v>171</v>
      </c>
      <c r="C40" s="1">
        <f ca="1">IFERROR(__xludf.DUMMYFUNCTION("""COMPUTED_VALUE"""),171.8)</f>
        <v>171.8</v>
      </c>
      <c r="D40" s="1">
        <f ca="1">IFERROR(__xludf.DUMMYFUNCTION("""COMPUTED_VALUE"""),167.4)</f>
        <v>167.4</v>
      </c>
      <c r="E40" s="1">
        <f ca="1">IFERROR(__xludf.DUMMYFUNCTION("""COMPUTED_VALUE"""),171.25)</f>
        <v>171.25</v>
      </c>
      <c r="F40" s="1">
        <f ca="1">IFERROR(__xludf.DUMMYFUNCTION("""COMPUTED_VALUE"""),10996421)</f>
        <v>10996421</v>
      </c>
    </row>
    <row r="41" spans="1:6" ht="12.5" x14ac:dyDescent="0.25">
      <c r="A41" s="2">
        <f ca="1">IFERROR(__xludf.DUMMYFUNCTION("""COMPUTED_VALUE"""),43522.6458333333)</f>
        <v>43522.645833333299</v>
      </c>
      <c r="B41" s="1">
        <f ca="1">IFERROR(__xludf.DUMMYFUNCTION("""COMPUTED_VALUE"""),168.7)</f>
        <v>168.7</v>
      </c>
      <c r="C41" s="1">
        <f ca="1">IFERROR(__xludf.DUMMYFUNCTION("""COMPUTED_VALUE"""),171.25)</f>
        <v>171.25</v>
      </c>
      <c r="D41" s="1">
        <f ca="1">IFERROR(__xludf.DUMMYFUNCTION("""COMPUTED_VALUE"""),164)</f>
        <v>164</v>
      </c>
      <c r="E41" s="1">
        <f ca="1">IFERROR(__xludf.DUMMYFUNCTION("""COMPUTED_VALUE"""),169.7)</f>
        <v>169.7</v>
      </c>
      <c r="F41" s="1">
        <f ca="1">IFERROR(__xludf.DUMMYFUNCTION("""COMPUTED_VALUE"""),13247683)</f>
        <v>13247683</v>
      </c>
    </row>
    <row r="42" spans="1:6" ht="12.5" x14ac:dyDescent="0.25">
      <c r="A42" s="2">
        <f ca="1">IFERROR(__xludf.DUMMYFUNCTION("""COMPUTED_VALUE"""),43523.6458333333)</f>
        <v>43523.645833333299</v>
      </c>
      <c r="B42" s="1">
        <f ca="1">IFERROR(__xludf.DUMMYFUNCTION("""COMPUTED_VALUE"""),170)</f>
        <v>170</v>
      </c>
      <c r="C42" s="1">
        <f ca="1">IFERROR(__xludf.DUMMYFUNCTION("""COMPUTED_VALUE"""),171.45)</f>
        <v>171.45</v>
      </c>
      <c r="D42" s="1">
        <f ca="1">IFERROR(__xludf.DUMMYFUNCTION("""COMPUTED_VALUE"""),163.7)</f>
        <v>163.69999999999999</v>
      </c>
      <c r="E42" s="1">
        <f ca="1">IFERROR(__xludf.DUMMYFUNCTION("""COMPUTED_VALUE"""),164.65)</f>
        <v>164.65</v>
      </c>
      <c r="F42" s="1">
        <f ca="1">IFERROR(__xludf.DUMMYFUNCTION("""COMPUTED_VALUE"""),11006707)</f>
        <v>11006707</v>
      </c>
    </row>
    <row r="43" spans="1:6" ht="12.5" x14ac:dyDescent="0.25">
      <c r="A43" s="2">
        <f ca="1">IFERROR(__xludf.DUMMYFUNCTION("""COMPUTED_VALUE"""),43524.6458333333)</f>
        <v>43524.645833333299</v>
      </c>
      <c r="B43" s="1">
        <f ca="1">IFERROR(__xludf.DUMMYFUNCTION("""COMPUTED_VALUE"""),166.5)</f>
        <v>166.5</v>
      </c>
      <c r="C43" s="1">
        <f ca="1">IFERROR(__xludf.DUMMYFUNCTION("""COMPUTED_VALUE"""),171.45)</f>
        <v>171.45</v>
      </c>
      <c r="D43" s="1">
        <f ca="1">IFERROR(__xludf.DUMMYFUNCTION("""COMPUTED_VALUE"""),164.2)</f>
        <v>164.2</v>
      </c>
      <c r="E43" s="1">
        <f ca="1">IFERROR(__xludf.DUMMYFUNCTION("""COMPUTED_VALUE"""),169.4)</f>
        <v>169.4</v>
      </c>
      <c r="F43" s="1">
        <f ca="1">IFERROR(__xludf.DUMMYFUNCTION("""COMPUTED_VALUE"""),39036727)</f>
        <v>39036727</v>
      </c>
    </row>
    <row r="44" spans="1:6" ht="12.5" x14ac:dyDescent="0.25">
      <c r="A44" s="2">
        <f ca="1">IFERROR(__xludf.DUMMYFUNCTION("""COMPUTED_VALUE"""),43525.6458333333)</f>
        <v>43525.645833333299</v>
      </c>
      <c r="B44" s="1">
        <f ca="1">IFERROR(__xludf.DUMMYFUNCTION("""COMPUTED_VALUE"""),172.45)</f>
        <v>172.45</v>
      </c>
      <c r="C44" s="1">
        <f ca="1">IFERROR(__xludf.DUMMYFUNCTION("""COMPUTED_VALUE"""),174.8)</f>
        <v>174.8</v>
      </c>
      <c r="D44" s="1">
        <f ca="1">IFERROR(__xludf.DUMMYFUNCTION("""COMPUTED_VALUE"""),172)</f>
        <v>172</v>
      </c>
      <c r="E44" s="1">
        <f ca="1">IFERROR(__xludf.DUMMYFUNCTION("""COMPUTED_VALUE"""),173.45)</f>
        <v>173.45</v>
      </c>
      <c r="F44" s="1">
        <f ca="1">IFERROR(__xludf.DUMMYFUNCTION("""COMPUTED_VALUE"""),11885411)</f>
        <v>11885411</v>
      </c>
    </row>
    <row r="45" spans="1:6" ht="12.5" x14ac:dyDescent="0.25">
      <c r="A45" s="2">
        <f ca="1">IFERROR(__xludf.DUMMYFUNCTION("""COMPUTED_VALUE"""),43529.6458333333)</f>
        <v>43529.645833333299</v>
      </c>
      <c r="B45" s="1">
        <f ca="1">IFERROR(__xludf.DUMMYFUNCTION("""COMPUTED_VALUE"""),172.95)</f>
        <v>172.95</v>
      </c>
      <c r="C45" s="1">
        <f ca="1">IFERROR(__xludf.DUMMYFUNCTION("""COMPUTED_VALUE"""),176.4)</f>
        <v>176.4</v>
      </c>
      <c r="D45" s="1">
        <f ca="1">IFERROR(__xludf.DUMMYFUNCTION("""COMPUTED_VALUE"""),172.4)</f>
        <v>172.4</v>
      </c>
      <c r="E45" s="1">
        <f ca="1">IFERROR(__xludf.DUMMYFUNCTION("""COMPUTED_VALUE"""),174.95)</f>
        <v>174.95</v>
      </c>
      <c r="F45" s="1">
        <f ca="1">IFERROR(__xludf.DUMMYFUNCTION("""COMPUTED_VALUE"""),7667267)</f>
        <v>7667267</v>
      </c>
    </row>
    <row r="46" spans="1:6" ht="12.5" x14ac:dyDescent="0.25">
      <c r="A46" s="2">
        <f ca="1">IFERROR(__xludf.DUMMYFUNCTION("""COMPUTED_VALUE"""),43530.6458333333)</f>
        <v>43530.645833333299</v>
      </c>
      <c r="B46" s="1">
        <f ca="1">IFERROR(__xludf.DUMMYFUNCTION("""COMPUTED_VALUE"""),177.65)</f>
        <v>177.65</v>
      </c>
      <c r="C46" s="1">
        <f ca="1">IFERROR(__xludf.DUMMYFUNCTION("""COMPUTED_VALUE"""),180)</f>
        <v>180</v>
      </c>
      <c r="D46" s="1">
        <f ca="1">IFERROR(__xludf.DUMMYFUNCTION("""COMPUTED_VALUE"""),176.1)</f>
        <v>176.1</v>
      </c>
      <c r="E46" s="1">
        <f ca="1">IFERROR(__xludf.DUMMYFUNCTION("""COMPUTED_VALUE"""),178.5)</f>
        <v>178.5</v>
      </c>
      <c r="F46" s="1">
        <f ca="1">IFERROR(__xludf.DUMMYFUNCTION("""COMPUTED_VALUE"""),11031028)</f>
        <v>11031028</v>
      </c>
    </row>
    <row r="47" spans="1:6" ht="12.5" x14ac:dyDescent="0.25">
      <c r="A47" s="2">
        <f ca="1">IFERROR(__xludf.DUMMYFUNCTION("""COMPUTED_VALUE"""),43531.6458333333)</f>
        <v>43531.645833333299</v>
      </c>
      <c r="B47" s="1">
        <f ca="1">IFERROR(__xludf.DUMMYFUNCTION("""COMPUTED_VALUE"""),178.95)</f>
        <v>178.95</v>
      </c>
      <c r="C47" s="1">
        <f ca="1">IFERROR(__xludf.DUMMYFUNCTION("""COMPUTED_VALUE"""),178.95)</f>
        <v>178.95</v>
      </c>
      <c r="D47" s="1">
        <f ca="1">IFERROR(__xludf.DUMMYFUNCTION("""COMPUTED_VALUE"""),172.6)</f>
        <v>172.6</v>
      </c>
      <c r="E47" s="1">
        <f ca="1">IFERROR(__xludf.DUMMYFUNCTION("""COMPUTED_VALUE"""),176.05)</f>
        <v>176.05</v>
      </c>
      <c r="F47" s="1">
        <f ca="1">IFERROR(__xludf.DUMMYFUNCTION("""COMPUTED_VALUE"""),9472601)</f>
        <v>9472601</v>
      </c>
    </row>
    <row r="48" spans="1:6" ht="12.5" x14ac:dyDescent="0.25">
      <c r="A48" s="2">
        <f ca="1">IFERROR(__xludf.DUMMYFUNCTION("""COMPUTED_VALUE"""),43532.6458333333)</f>
        <v>43532.645833333299</v>
      </c>
      <c r="B48" s="1">
        <f ca="1">IFERROR(__xludf.DUMMYFUNCTION("""COMPUTED_VALUE"""),174.8)</f>
        <v>174.8</v>
      </c>
      <c r="C48" s="1">
        <f ca="1">IFERROR(__xludf.DUMMYFUNCTION("""COMPUTED_VALUE"""),174.8)</f>
        <v>174.8</v>
      </c>
      <c r="D48" s="1">
        <f ca="1">IFERROR(__xludf.DUMMYFUNCTION("""COMPUTED_VALUE"""),171.25)</f>
        <v>171.25</v>
      </c>
      <c r="E48" s="1">
        <f ca="1">IFERROR(__xludf.DUMMYFUNCTION("""COMPUTED_VALUE"""),172.35)</f>
        <v>172.35</v>
      </c>
      <c r="F48" s="1">
        <f ca="1">IFERROR(__xludf.DUMMYFUNCTION("""COMPUTED_VALUE"""),5797559)</f>
        <v>5797559</v>
      </c>
    </row>
    <row r="49" spans="1:6" ht="12.5" x14ac:dyDescent="0.25">
      <c r="A49" s="2">
        <f ca="1">IFERROR(__xludf.DUMMYFUNCTION("""COMPUTED_VALUE"""),43535.6458333333)</f>
        <v>43535.645833333299</v>
      </c>
      <c r="B49" s="1">
        <f ca="1">IFERROR(__xludf.DUMMYFUNCTION("""COMPUTED_VALUE"""),174)</f>
        <v>174</v>
      </c>
      <c r="C49" s="1">
        <f ca="1">IFERROR(__xludf.DUMMYFUNCTION("""COMPUTED_VALUE"""),178.75)</f>
        <v>178.75</v>
      </c>
      <c r="D49" s="1">
        <f ca="1">IFERROR(__xludf.DUMMYFUNCTION("""COMPUTED_VALUE"""),172.55)</f>
        <v>172.55</v>
      </c>
      <c r="E49" s="1">
        <f ca="1">IFERROR(__xludf.DUMMYFUNCTION("""COMPUTED_VALUE"""),177.1)</f>
        <v>177.1</v>
      </c>
      <c r="F49" s="1">
        <f ca="1">IFERROR(__xludf.DUMMYFUNCTION("""COMPUTED_VALUE"""),9043700)</f>
        <v>9043700</v>
      </c>
    </row>
    <row r="50" spans="1:6" ht="12.5" x14ac:dyDescent="0.25">
      <c r="A50" s="2">
        <f ca="1">IFERROR(__xludf.DUMMYFUNCTION("""COMPUTED_VALUE"""),43536.6458333333)</f>
        <v>43536.645833333299</v>
      </c>
      <c r="B50" s="1">
        <f ca="1">IFERROR(__xludf.DUMMYFUNCTION("""COMPUTED_VALUE"""),178.9)</f>
        <v>178.9</v>
      </c>
      <c r="C50" s="1">
        <f ca="1">IFERROR(__xludf.DUMMYFUNCTION("""COMPUTED_VALUE"""),180.35)</f>
        <v>180.35</v>
      </c>
      <c r="D50" s="1">
        <f ca="1">IFERROR(__xludf.DUMMYFUNCTION("""COMPUTED_VALUE"""),177.3)</f>
        <v>177.3</v>
      </c>
      <c r="E50" s="1">
        <f ca="1">IFERROR(__xludf.DUMMYFUNCTION("""COMPUTED_VALUE"""),178.45)</f>
        <v>178.45</v>
      </c>
      <c r="F50" s="1">
        <f ca="1">IFERROR(__xludf.DUMMYFUNCTION("""COMPUTED_VALUE"""),10456226)</f>
        <v>10456226</v>
      </c>
    </row>
    <row r="51" spans="1:6" ht="12.5" x14ac:dyDescent="0.25">
      <c r="A51" s="2">
        <f ca="1">IFERROR(__xludf.DUMMYFUNCTION("""COMPUTED_VALUE"""),43537.6458333333)</f>
        <v>43537.645833333299</v>
      </c>
      <c r="B51" s="1">
        <f ca="1">IFERROR(__xludf.DUMMYFUNCTION("""COMPUTED_VALUE"""),178)</f>
        <v>178</v>
      </c>
      <c r="C51" s="1">
        <f ca="1">IFERROR(__xludf.DUMMYFUNCTION("""COMPUTED_VALUE"""),178.3)</f>
        <v>178.3</v>
      </c>
      <c r="D51" s="1">
        <f ca="1">IFERROR(__xludf.DUMMYFUNCTION("""COMPUTED_VALUE"""),171)</f>
        <v>171</v>
      </c>
      <c r="E51" s="1">
        <f ca="1">IFERROR(__xludf.DUMMYFUNCTION("""COMPUTED_VALUE"""),171.6)</f>
        <v>171.6</v>
      </c>
      <c r="F51" s="1">
        <f ca="1">IFERROR(__xludf.DUMMYFUNCTION("""COMPUTED_VALUE"""),9768953)</f>
        <v>9768953</v>
      </c>
    </row>
    <row r="52" spans="1:6" ht="12.5" x14ac:dyDescent="0.25">
      <c r="A52" s="2">
        <f ca="1">IFERROR(__xludf.DUMMYFUNCTION("""COMPUTED_VALUE"""),43538.6458333333)</f>
        <v>43538.645833333299</v>
      </c>
      <c r="B52" s="1">
        <f ca="1">IFERROR(__xludf.DUMMYFUNCTION("""COMPUTED_VALUE"""),171.7)</f>
        <v>171.7</v>
      </c>
      <c r="C52" s="1">
        <f ca="1">IFERROR(__xludf.DUMMYFUNCTION("""COMPUTED_VALUE"""),174.7)</f>
        <v>174.7</v>
      </c>
      <c r="D52" s="1">
        <f ca="1">IFERROR(__xludf.DUMMYFUNCTION("""COMPUTED_VALUE"""),171.4)</f>
        <v>171.4</v>
      </c>
      <c r="E52" s="1">
        <f ca="1">IFERROR(__xludf.DUMMYFUNCTION("""COMPUTED_VALUE"""),173.6)</f>
        <v>173.6</v>
      </c>
      <c r="F52" s="1">
        <f ca="1">IFERROR(__xludf.DUMMYFUNCTION("""COMPUTED_VALUE"""),6517558)</f>
        <v>6517558</v>
      </c>
    </row>
    <row r="53" spans="1:6" ht="12.5" x14ac:dyDescent="0.25">
      <c r="A53" s="2">
        <f ca="1">IFERROR(__xludf.DUMMYFUNCTION("""COMPUTED_VALUE"""),43539.6458333333)</f>
        <v>43539.645833333299</v>
      </c>
      <c r="B53" s="1">
        <f ca="1">IFERROR(__xludf.DUMMYFUNCTION("""COMPUTED_VALUE"""),173.2)</f>
        <v>173.2</v>
      </c>
      <c r="C53" s="1">
        <f ca="1">IFERROR(__xludf.DUMMYFUNCTION("""COMPUTED_VALUE"""),176.5)</f>
        <v>176.5</v>
      </c>
      <c r="D53" s="1">
        <f ca="1">IFERROR(__xludf.DUMMYFUNCTION("""COMPUTED_VALUE"""),170.2)</f>
        <v>170.2</v>
      </c>
      <c r="E53" s="1">
        <f ca="1">IFERROR(__xludf.DUMMYFUNCTION("""COMPUTED_VALUE"""),175.7)</f>
        <v>175.7</v>
      </c>
      <c r="F53" s="1">
        <f ca="1">IFERROR(__xludf.DUMMYFUNCTION("""COMPUTED_VALUE"""),18224411)</f>
        <v>18224411</v>
      </c>
    </row>
    <row r="54" spans="1:6" ht="12.5" x14ac:dyDescent="0.25">
      <c r="A54" s="2">
        <f ca="1">IFERROR(__xludf.DUMMYFUNCTION("""COMPUTED_VALUE"""),43542.6458333333)</f>
        <v>43542.645833333299</v>
      </c>
      <c r="B54" s="1">
        <f ca="1">IFERROR(__xludf.DUMMYFUNCTION("""COMPUTED_VALUE"""),175)</f>
        <v>175</v>
      </c>
      <c r="C54" s="1">
        <f ca="1">IFERROR(__xludf.DUMMYFUNCTION("""COMPUTED_VALUE"""),175)</f>
        <v>175</v>
      </c>
      <c r="D54" s="1">
        <f ca="1">IFERROR(__xludf.DUMMYFUNCTION("""COMPUTED_VALUE"""),171.85)</f>
        <v>171.85</v>
      </c>
      <c r="E54" s="1">
        <f ca="1">IFERROR(__xludf.DUMMYFUNCTION("""COMPUTED_VALUE"""),173.3)</f>
        <v>173.3</v>
      </c>
      <c r="F54" s="1">
        <f ca="1">IFERROR(__xludf.DUMMYFUNCTION("""COMPUTED_VALUE"""),5902016)</f>
        <v>5902016</v>
      </c>
    </row>
    <row r="55" spans="1:6" ht="12.5" x14ac:dyDescent="0.25">
      <c r="A55" s="2">
        <f ca="1">IFERROR(__xludf.DUMMYFUNCTION("""COMPUTED_VALUE"""),43543.6458333333)</f>
        <v>43543.645833333299</v>
      </c>
      <c r="B55" s="1">
        <f ca="1">IFERROR(__xludf.DUMMYFUNCTION("""COMPUTED_VALUE"""),172.1)</f>
        <v>172.1</v>
      </c>
      <c r="C55" s="1">
        <f ca="1">IFERROR(__xludf.DUMMYFUNCTION("""COMPUTED_VALUE"""),175.2)</f>
        <v>175.2</v>
      </c>
      <c r="D55" s="1">
        <f ca="1">IFERROR(__xludf.DUMMYFUNCTION("""COMPUTED_VALUE"""),171.55)</f>
        <v>171.55</v>
      </c>
      <c r="E55" s="1">
        <f ca="1">IFERROR(__xludf.DUMMYFUNCTION("""COMPUTED_VALUE"""),172.7)</f>
        <v>172.7</v>
      </c>
      <c r="F55" s="1">
        <f ca="1">IFERROR(__xludf.DUMMYFUNCTION("""COMPUTED_VALUE"""),8901871)</f>
        <v>8901871</v>
      </c>
    </row>
    <row r="56" spans="1:6" ht="12.5" x14ac:dyDescent="0.25">
      <c r="A56" s="2">
        <f ca="1">IFERROR(__xludf.DUMMYFUNCTION("""COMPUTED_VALUE"""),43544.6458333333)</f>
        <v>43544.645833333299</v>
      </c>
      <c r="B56" s="1">
        <f ca="1">IFERROR(__xludf.DUMMYFUNCTION("""COMPUTED_VALUE"""),174.25)</f>
        <v>174.25</v>
      </c>
      <c r="C56" s="1">
        <f ca="1">IFERROR(__xludf.DUMMYFUNCTION("""COMPUTED_VALUE"""),175.45)</f>
        <v>175.45</v>
      </c>
      <c r="D56" s="1">
        <f ca="1">IFERROR(__xludf.DUMMYFUNCTION("""COMPUTED_VALUE"""),172.55)</f>
        <v>172.55</v>
      </c>
      <c r="E56" s="1">
        <f ca="1">IFERROR(__xludf.DUMMYFUNCTION("""COMPUTED_VALUE"""),174.55)</f>
        <v>174.55</v>
      </c>
      <c r="F56" s="1">
        <f ca="1">IFERROR(__xludf.DUMMYFUNCTION("""COMPUTED_VALUE"""),5703096)</f>
        <v>5703096</v>
      </c>
    </row>
    <row r="57" spans="1:6" ht="12.5" x14ac:dyDescent="0.25">
      <c r="A57" s="2">
        <f ca="1">IFERROR(__xludf.DUMMYFUNCTION("""COMPUTED_VALUE"""),43546.6458333333)</f>
        <v>43546.645833333299</v>
      </c>
      <c r="B57" s="1">
        <f ca="1">IFERROR(__xludf.DUMMYFUNCTION("""COMPUTED_VALUE"""),174.2)</f>
        <v>174.2</v>
      </c>
      <c r="C57" s="1">
        <f ca="1">IFERROR(__xludf.DUMMYFUNCTION("""COMPUTED_VALUE"""),176.6)</f>
        <v>176.6</v>
      </c>
      <c r="D57" s="1">
        <f ca="1">IFERROR(__xludf.DUMMYFUNCTION("""COMPUTED_VALUE"""),173.05)</f>
        <v>173.05</v>
      </c>
      <c r="E57" s="1">
        <f ca="1">IFERROR(__xludf.DUMMYFUNCTION("""COMPUTED_VALUE"""),173.9)</f>
        <v>173.9</v>
      </c>
      <c r="F57" s="1">
        <f ca="1">IFERROR(__xludf.DUMMYFUNCTION("""COMPUTED_VALUE"""),6311803)</f>
        <v>6311803</v>
      </c>
    </row>
    <row r="58" spans="1:6" ht="12.5" x14ac:dyDescent="0.25">
      <c r="A58" s="2">
        <f ca="1">IFERROR(__xludf.DUMMYFUNCTION("""COMPUTED_VALUE"""),43549.6458333333)</f>
        <v>43549.645833333299</v>
      </c>
      <c r="B58" s="1">
        <f ca="1">IFERROR(__xludf.DUMMYFUNCTION("""COMPUTED_VALUE"""),170.7)</f>
        <v>170.7</v>
      </c>
      <c r="C58" s="1">
        <f ca="1">IFERROR(__xludf.DUMMYFUNCTION("""COMPUTED_VALUE"""),171)</f>
        <v>171</v>
      </c>
      <c r="D58" s="1">
        <f ca="1">IFERROR(__xludf.DUMMYFUNCTION("""COMPUTED_VALUE"""),167.75)</f>
        <v>167.75</v>
      </c>
      <c r="E58" s="1">
        <f ca="1">IFERROR(__xludf.DUMMYFUNCTION("""COMPUTED_VALUE"""),168.25)</f>
        <v>168.25</v>
      </c>
      <c r="F58" s="1">
        <f ca="1">IFERROR(__xludf.DUMMYFUNCTION("""COMPUTED_VALUE"""),8243613)</f>
        <v>8243613</v>
      </c>
    </row>
    <row r="59" spans="1:6" ht="12.5" x14ac:dyDescent="0.25">
      <c r="A59" s="2">
        <f ca="1">IFERROR(__xludf.DUMMYFUNCTION("""COMPUTED_VALUE"""),43550.6458333333)</f>
        <v>43550.645833333299</v>
      </c>
      <c r="B59" s="1">
        <f ca="1">IFERROR(__xludf.DUMMYFUNCTION("""COMPUTED_VALUE"""),170)</f>
        <v>170</v>
      </c>
      <c r="C59" s="1">
        <f ca="1">IFERROR(__xludf.DUMMYFUNCTION("""COMPUTED_VALUE"""),174.35)</f>
        <v>174.35</v>
      </c>
      <c r="D59" s="1">
        <f ca="1">IFERROR(__xludf.DUMMYFUNCTION("""COMPUTED_VALUE"""),169)</f>
        <v>169</v>
      </c>
      <c r="E59" s="1">
        <f ca="1">IFERROR(__xludf.DUMMYFUNCTION("""COMPUTED_VALUE"""),173.6)</f>
        <v>173.6</v>
      </c>
      <c r="F59" s="1">
        <f ca="1">IFERROR(__xludf.DUMMYFUNCTION("""COMPUTED_VALUE"""),8106156)</f>
        <v>8106156</v>
      </c>
    </row>
    <row r="60" spans="1:6" ht="12.5" x14ac:dyDescent="0.25">
      <c r="A60" s="2">
        <f ca="1">IFERROR(__xludf.DUMMYFUNCTION("""COMPUTED_VALUE"""),43551.6458333333)</f>
        <v>43551.645833333299</v>
      </c>
      <c r="B60" s="1">
        <f ca="1">IFERROR(__xludf.DUMMYFUNCTION("""COMPUTED_VALUE"""),175.3)</f>
        <v>175.3</v>
      </c>
      <c r="C60" s="1">
        <f ca="1">IFERROR(__xludf.DUMMYFUNCTION("""COMPUTED_VALUE"""),177.25)</f>
        <v>177.25</v>
      </c>
      <c r="D60" s="1">
        <f ca="1">IFERROR(__xludf.DUMMYFUNCTION("""COMPUTED_VALUE"""),173.4)</f>
        <v>173.4</v>
      </c>
      <c r="E60" s="1">
        <f ca="1">IFERROR(__xludf.DUMMYFUNCTION("""COMPUTED_VALUE"""),175.45)</f>
        <v>175.45</v>
      </c>
      <c r="F60" s="1">
        <f ca="1">IFERROR(__xludf.DUMMYFUNCTION("""COMPUTED_VALUE"""),8484488)</f>
        <v>8484488</v>
      </c>
    </row>
    <row r="61" spans="1:6" ht="12.5" x14ac:dyDescent="0.25">
      <c r="A61" s="2">
        <f ca="1">IFERROR(__xludf.DUMMYFUNCTION("""COMPUTED_VALUE"""),43552.6458333333)</f>
        <v>43552.645833333299</v>
      </c>
      <c r="B61" s="1">
        <f ca="1">IFERROR(__xludf.DUMMYFUNCTION("""COMPUTED_VALUE"""),177)</f>
        <v>177</v>
      </c>
      <c r="C61" s="1">
        <f ca="1">IFERROR(__xludf.DUMMYFUNCTION("""COMPUTED_VALUE"""),178.95)</f>
        <v>178.95</v>
      </c>
      <c r="D61" s="1">
        <f ca="1">IFERROR(__xludf.DUMMYFUNCTION("""COMPUTED_VALUE"""),175.65)</f>
        <v>175.65</v>
      </c>
      <c r="E61" s="1">
        <f ca="1">IFERROR(__xludf.DUMMYFUNCTION("""COMPUTED_VALUE"""),178.05)</f>
        <v>178.05</v>
      </c>
      <c r="F61" s="1">
        <f ca="1">IFERROR(__xludf.DUMMYFUNCTION("""COMPUTED_VALUE"""),9758852)</f>
        <v>9758852</v>
      </c>
    </row>
    <row r="62" spans="1:6" ht="12.5" x14ac:dyDescent="0.25">
      <c r="A62" s="2">
        <f ca="1">IFERROR(__xludf.DUMMYFUNCTION("""COMPUTED_VALUE"""),43553.6458333333)</f>
        <v>43553.645833333299</v>
      </c>
      <c r="B62" s="1">
        <f ca="1">IFERROR(__xludf.DUMMYFUNCTION("""COMPUTED_VALUE"""),178.6)</f>
        <v>178.6</v>
      </c>
      <c r="C62" s="1">
        <f ca="1">IFERROR(__xludf.DUMMYFUNCTION("""COMPUTED_VALUE"""),185.4)</f>
        <v>185.4</v>
      </c>
      <c r="D62" s="1">
        <f ca="1">IFERROR(__xludf.DUMMYFUNCTION("""COMPUTED_VALUE"""),178.55)</f>
        <v>178.55</v>
      </c>
      <c r="E62" s="1">
        <f ca="1">IFERROR(__xludf.DUMMYFUNCTION("""COMPUTED_VALUE"""),184.45)</f>
        <v>184.45</v>
      </c>
      <c r="F62" s="1">
        <f ca="1">IFERROR(__xludf.DUMMYFUNCTION("""COMPUTED_VALUE"""),16393058)</f>
        <v>16393058</v>
      </c>
    </row>
    <row r="63" spans="1:6" ht="12.5" x14ac:dyDescent="0.25">
      <c r="A63" s="2">
        <f ca="1">IFERROR(__xludf.DUMMYFUNCTION("""COMPUTED_VALUE"""),43556.6458333333)</f>
        <v>43556.645833333299</v>
      </c>
      <c r="B63" s="1">
        <f ca="1">IFERROR(__xludf.DUMMYFUNCTION("""COMPUTED_VALUE"""),187.4)</f>
        <v>187.4</v>
      </c>
      <c r="C63" s="1">
        <f ca="1">IFERROR(__xludf.DUMMYFUNCTION("""COMPUTED_VALUE"""),193.4)</f>
        <v>193.4</v>
      </c>
      <c r="D63" s="1">
        <f ca="1">IFERROR(__xludf.DUMMYFUNCTION("""COMPUTED_VALUE"""),187)</f>
        <v>187</v>
      </c>
      <c r="E63" s="1">
        <f ca="1">IFERROR(__xludf.DUMMYFUNCTION("""COMPUTED_VALUE"""),188.9)</f>
        <v>188.9</v>
      </c>
      <c r="F63" s="1">
        <f ca="1">IFERROR(__xludf.DUMMYFUNCTION("""COMPUTED_VALUE"""),15788197)</f>
        <v>15788197</v>
      </c>
    </row>
    <row r="64" spans="1:6" ht="12.5" x14ac:dyDescent="0.25">
      <c r="A64" s="2">
        <f ca="1">IFERROR(__xludf.DUMMYFUNCTION("""COMPUTED_VALUE"""),43557.6458333333)</f>
        <v>43557.645833333299</v>
      </c>
      <c r="B64" s="1">
        <f ca="1">IFERROR(__xludf.DUMMYFUNCTION("""COMPUTED_VALUE"""),190.6)</f>
        <v>190.6</v>
      </c>
      <c r="C64" s="1">
        <f ca="1">IFERROR(__xludf.DUMMYFUNCTION("""COMPUTED_VALUE"""),190.8)</f>
        <v>190.8</v>
      </c>
      <c r="D64" s="1">
        <f ca="1">IFERROR(__xludf.DUMMYFUNCTION("""COMPUTED_VALUE"""),186.35)</f>
        <v>186.35</v>
      </c>
      <c r="E64" s="1">
        <f ca="1">IFERROR(__xludf.DUMMYFUNCTION("""COMPUTED_VALUE"""),187.9)</f>
        <v>187.9</v>
      </c>
      <c r="F64" s="1">
        <f ca="1">IFERROR(__xludf.DUMMYFUNCTION("""COMPUTED_VALUE"""),8097137)</f>
        <v>8097137</v>
      </c>
    </row>
    <row r="65" spans="1:6" ht="12.5" x14ac:dyDescent="0.25">
      <c r="A65" s="2">
        <f ca="1">IFERROR(__xludf.DUMMYFUNCTION("""COMPUTED_VALUE"""),43558.6458333333)</f>
        <v>43558.645833333299</v>
      </c>
      <c r="B65" s="1">
        <f ca="1">IFERROR(__xludf.DUMMYFUNCTION("""COMPUTED_VALUE"""),188.8)</f>
        <v>188.8</v>
      </c>
      <c r="C65" s="1">
        <f ca="1">IFERROR(__xludf.DUMMYFUNCTION("""COMPUTED_VALUE"""),191)</f>
        <v>191</v>
      </c>
      <c r="D65" s="1">
        <f ca="1">IFERROR(__xludf.DUMMYFUNCTION("""COMPUTED_VALUE"""),185.05)</f>
        <v>185.05</v>
      </c>
      <c r="E65" s="1">
        <f ca="1">IFERROR(__xludf.DUMMYFUNCTION("""COMPUTED_VALUE"""),185.8)</f>
        <v>185.8</v>
      </c>
      <c r="F65" s="1">
        <f ca="1">IFERROR(__xludf.DUMMYFUNCTION("""COMPUTED_VALUE"""),5974559)</f>
        <v>5974559</v>
      </c>
    </row>
    <row r="66" spans="1:6" ht="12.5" x14ac:dyDescent="0.25">
      <c r="A66" s="2">
        <f ca="1">IFERROR(__xludf.DUMMYFUNCTION("""COMPUTED_VALUE"""),43559.6458333333)</f>
        <v>43559.645833333299</v>
      </c>
      <c r="B66" s="1">
        <f ca="1">IFERROR(__xludf.DUMMYFUNCTION("""COMPUTED_VALUE"""),185.25)</f>
        <v>185.25</v>
      </c>
      <c r="C66" s="1">
        <f ca="1">IFERROR(__xludf.DUMMYFUNCTION("""COMPUTED_VALUE"""),189.15)</f>
        <v>189.15</v>
      </c>
      <c r="D66" s="1">
        <f ca="1">IFERROR(__xludf.DUMMYFUNCTION("""COMPUTED_VALUE"""),183.4)</f>
        <v>183.4</v>
      </c>
      <c r="E66" s="1">
        <f ca="1">IFERROR(__xludf.DUMMYFUNCTION("""COMPUTED_VALUE"""),187.2)</f>
        <v>187.2</v>
      </c>
      <c r="F66" s="1">
        <f ca="1">IFERROR(__xludf.DUMMYFUNCTION("""COMPUTED_VALUE"""),6366506)</f>
        <v>6366506</v>
      </c>
    </row>
    <row r="67" spans="1:6" ht="12.5" x14ac:dyDescent="0.25">
      <c r="A67" s="2">
        <f ca="1">IFERROR(__xludf.DUMMYFUNCTION("""COMPUTED_VALUE"""),43560.6458333333)</f>
        <v>43560.645833333299</v>
      </c>
      <c r="B67" s="1">
        <f ca="1">IFERROR(__xludf.DUMMYFUNCTION("""COMPUTED_VALUE"""),188.7)</f>
        <v>188.7</v>
      </c>
      <c r="C67" s="1">
        <f ca="1">IFERROR(__xludf.DUMMYFUNCTION("""COMPUTED_VALUE"""),192.3)</f>
        <v>192.3</v>
      </c>
      <c r="D67" s="1">
        <f ca="1">IFERROR(__xludf.DUMMYFUNCTION("""COMPUTED_VALUE"""),186.7)</f>
        <v>186.7</v>
      </c>
      <c r="E67" s="1">
        <f ca="1">IFERROR(__xludf.DUMMYFUNCTION("""COMPUTED_VALUE"""),191.7)</f>
        <v>191.7</v>
      </c>
      <c r="F67" s="1">
        <f ca="1">IFERROR(__xludf.DUMMYFUNCTION("""COMPUTED_VALUE"""),7281070)</f>
        <v>7281070</v>
      </c>
    </row>
    <row r="68" spans="1:6" ht="12.5" x14ac:dyDescent="0.25">
      <c r="A68" s="2">
        <f ca="1">IFERROR(__xludf.DUMMYFUNCTION("""COMPUTED_VALUE"""),43563.6458333333)</f>
        <v>43563.645833333299</v>
      </c>
      <c r="B68" s="1">
        <f ca="1">IFERROR(__xludf.DUMMYFUNCTION("""COMPUTED_VALUE"""),194.1)</f>
        <v>194.1</v>
      </c>
      <c r="C68" s="1">
        <f ca="1">IFERROR(__xludf.DUMMYFUNCTION("""COMPUTED_VALUE"""),195.1)</f>
        <v>195.1</v>
      </c>
      <c r="D68" s="1">
        <f ca="1">IFERROR(__xludf.DUMMYFUNCTION("""COMPUTED_VALUE"""),185.2)</f>
        <v>185.2</v>
      </c>
      <c r="E68" s="1">
        <f ca="1">IFERROR(__xludf.DUMMYFUNCTION("""COMPUTED_VALUE"""),186.65)</f>
        <v>186.65</v>
      </c>
      <c r="F68" s="1">
        <f ca="1">IFERROR(__xludf.DUMMYFUNCTION("""COMPUTED_VALUE"""),10956365)</f>
        <v>10956365</v>
      </c>
    </row>
    <row r="69" spans="1:6" ht="12.5" x14ac:dyDescent="0.25">
      <c r="A69" s="2">
        <f ca="1">IFERROR(__xludf.DUMMYFUNCTION("""COMPUTED_VALUE"""),43564.6458333333)</f>
        <v>43564.645833333299</v>
      </c>
      <c r="B69" s="1">
        <f ca="1">IFERROR(__xludf.DUMMYFUNCTION("""COMPUTED_VALUE"""),186.9)</f>
        <v>186.9</v>
      </c>
      <c r="C69" s="1">
        <f ca="1">IFERROR(__xludf.DUMMYFUNCTION("""COMPUTED_VALUE"""),190.95)</f>
        <v>190.95</v>
      </c>
      <c r="D69" s="1">
        <f ca="1">IFERROR(__xludf.DUMMYFUNCTION("""COMPUTED_VALUE"""),184.1)</f>
        <v>184.1</v>
      </c>
      <c r="E69" s="1">
        <f ca="1">IFERROR(__xludf.DUMMYFUNCTION("""COMPUTED_VALUE"""),190)</f>
        <v>190</v>
      </c>
      <c r="F69" s="1">
        <f ca="1">IFERROR(__xludf.DUMMYFUNCTION("""COMPUTED_VALUE"""),8889015)</f>
        <v>8889015</v>
      </c>
    </row>
    <row r="70" spans="1:6" ht="12.5" x14ac:dyDescent="0.25">
      <c r="A70" s="2">
        <f ca="1">IFERROR(__xludf.DUMMYFUNCTION("""COMPUTED_VALUE"""),43565.6458333333)</f>
        <v>43565.645833333299</v>
      </c>
      <c r="B70" s="1">
        <f ca="1">IFERROR(__xludf.DUMMYFUNCTION("""COMPUTED_VALUE"""),188.9)</f>
        <v>188.9</v>
      </c>
      <c r="C70" s="1">
        <f ca="1">IFERROR(__xludf.DUMMYFUNCTION("""COMPUTED_VALUE"""),191.75)</f>
        <v>191.75</v>
      </c>
      <c r="D70" s="1">
        <f ca="1">IFERROR(__xludf.DUMMYFUNCTION("""COMPUTED_VALUE"""),185.55)</f>
        <v>185.55</v>
      </c>
      <c r="E70" s="1">
        <f ca="1">IFERROR(__xludf.DUMMYFUNCTION("""COMPUTED_VALUE"""),188.5)</f>
        <v>188.5</v>
      </c>
      <c r="F70" s="1">
        <f ca="1">IFERROR(__xludf.DUMMYFUNCTION("""COMPUTED_VALUE"""),10063947)</f>
        <v>10063947</v>
      </c>
    </row>
    <row r="71" spans="1:6" ht="12.5" x14ac:dyDescent="0.25">
      <c r="A71" s="2">
        <f ca="1">IFERROR(__xludf.DUMMYFUNCTION("""COMPUTED_VALUE"""),43566.6458333333)</f>
        <v>43566.645833333299</v>
      </c>
      <c r="B71" s="1">
        <f ca="1">IFERROR(__xludf.DUMMYFUNCTION("""COMPUTED_VALUE"""),188.45)</f>
        <v>188.45</v>
      </c>
      <c r="C71" s="1">
        <f ca="1">IFERROR(__xludf.DUMMYFUNCTION("""COMPUTED_VALUE"""),188.45)</f>
        <v>188.45</v>
      </c>
      <c r="D71" s="1">
        <f ca="1">IFERROR(__xludf.DUMMYFUNCTION("""COMPUTED_VALUE"""),179.4)</f>
        <v>179.4</v>
      </c>
      <c r="E71" s="1">
        <f ca="1">IFERROR(__xludf.DUMMYFUNCTION("""COMPUTED_VALUE"""),181.15)</f>
        <v>181.15</v>
      </c>
      <c r="F71" s="1">
        <f ca="1">IFERROR(__xludf.DUMMYFUNCTION("""COMPUTED_VALUE"""),17571817)</f>
        <v>17571817</v>
      </c>
    </row>
    <row r="72" spans="1:6" ht="12.5" x14ac:dyDescent="0.25">
      <c r="A72" s="2">
        <f ca="1">IFERROR(__xludf.DUMMYFUNCTION("""COMPUTED_VALUE"""),43567.6458333333)</f>
        <v>43567.645833333299</v>
      </c>
      <c r="B72" s="1">
        <f ca="1">IFERROR(__xludf.DUMMYFUNCTION("""COMPUTED_VALUE"""),181.45)</f>
        <v>181.45</v>
      </c>
      <c r="C72" s="1">
        <f ca="1">IFERROR(__xludf.DUMMYFUNCTION("""COMPUTED_VALUE"""),184.5)</f>
        <v>184.5</v>
      </c>
      <c r="D72" s="1">
        <f ca="1">IFERROR(__xludf.DUMMYFUNCTION("""COMPUTED_VALUE"""),179.7)</f>
        <v>179.7</v>
      </c>
      <c r="E72" s="1">
        <f ca="1">IFERROR(__xludf.DUMMYFUNCTION("""COMPUTED_VALUE"""),183.9)</f>
        <v>183.9</v>
      </c>
      <c r="F72" s="1">
        <f ca="1">IFERROR(__xludf.DUMMYFUNCTION("""COMPUTED_VALUE"""),7716220)</f>
        <v>7716220</v>
      </c>
    </row>
    <row r="73" spans="1:6" ht="12.5" x14ac:dyDescent="0.25">
      <c r="A73" s="2">
        <f ca="1">IFERROR(__xludf.DUMMYFUNCTION("""COMPUTED_VALUE"""),43570.6458333333)</f>
        <v>43570.645833333299</v>
      </c>
      <c r="B73" s="1">
        <f ca="1">IFERROR(__xludf.DUMMYFUNCTION("""COMPUTED_VALUE"""),184.9)</f>
        <v>184.9</v>
      </c>
      <c r="C73" s="1">
        <f ca="1">IFERROR(__xludf.DUMMYFUNCTION("""COMPUTED_VALUE"""),187.95)</f>
        <v>187.95</v>
      </c>
      <c r="D73" s="1">
        <f ca="1">IFERROR(__xludf.DUMMYFUNCTION("""COMPUTED_VALUE"""),183.7)</f>
        <v>183.7</v>
      </c>
      <c r="E73" s="1">
        <f ca="1">IFERROR(__xludf.DUMMYFUNCTION("""COMPUTED_VALUE"""),184.7)</f>
        <v>184.7</v>
      </c>
      <c r="F73" s="1">
        <f ca="1">IFERROR(__xludf.DUMMYFUNCTION("""COMPUTED_VALUE"""),6503139)</f>
        <v>6503139</v>
      </c>
    </row>
    <row r="74" spans="1:6" ht="12.5" x14ac:dyDescent="0.25">
      <c r="A74" s="2">
        <f ca="1">IFERROR(__xludf.DUMMYFUNCTION("""COMPUTED_VALUE"""),43571.6458333333)</f>
        <v>43571.645833333299</v>
      </c>
      <c r="B74" s="1">
        <f ca="1">IFERROR(__xludf.DUMMYFUNCTION("""COMPUTED_VALUE"""),185.2)</f>
        <v>185.2</v>
      </c>
      <c r="C74" s="1">
        <f ca="1">IFERROR(__xludf.DUMMYFUNCTION("""COMPUTED_VALUE"""),189.75)</f>
        <v>189.75</v>
      </c>
      <c r="D74" s="1">
        <f ca="1">IFERROR(__xludf.DUMMYFUNCTION("""COMPUTED_VALUE"""),184.3)</f>
        <v>184.3</v>
      </c>
      <c r="E74" s="1">
        <f ca="1">IFERROR(__xludf.DUMMYFUNCTION("""COMPUTED_VALUE"""),184.95)</f>
        <v>184.95</v>
      </c>
      <c r="F74" s="1">
        <f ca="1">IFERROR(__xludf.DUMMYFUNCTION("""COMPUTED_VALUE"""),7726060)</f>
        <v>7726060</v>
      </c>
    </row>
    <row r="75" spans="1:6" ht="12.5" x14ac:dyDescent="0.25">
      <c r="A75" s="2">
        <f ca="1">IFERROR(__xludf.DUMMYFUNCTION("""COMPUTED_VALUE"""),43573.6458333333)</f>
        <v>43573.645833333299</v>
      </c>
      <c r="B75" s="1">
        <f ca="1">IFERROR(__xludf.DUMMYFUNCTION("""COMPUTED_VALUE"""),185.3)</f>
        <v>185.3</v>
      </c>
      <c r="C75" s="1">
        <f ca="1">IFERROR(__xludf.DUMMYFUNCTION("""COMPUTED_VALUE"""),186.9)</f>
        <v>186.9</v>
      </c>
      <c r="D75" s="1">
        <f ca="1">IFERROR(__xludf.DUMMYFUNCTION("""COMPUTED_VALUE"""),178)</f>
        <v>178</v>
      </c>
      <c r="E75" s="1">
        <f ca="1">IFERROR(__xludf.DUMMYFUNCTION("""COMPUTED_VALUE"""),178.6)</f>
        <v>178.6</v>
      </c>
      <c r="F75" s="1">
        <f ca="1">IFERROR(__xludf.DUMMYFUNCTION("""COMPUTED_VALUE"""),10531473)</f>
        <v>10531473</v>
      </c>
    </row>
    <row r="76" spans="1:6" ht="12.5" x14ac:dyDescent="0.25">
      <c r="A76" s="2">
        <f ca="1">IFERROR(__xludf.DUMMYFUNCTION("""COMPUTED_VALUE"""),43577.6458333333)</f>
        <v>43577.645833333299</v>
      </c>
      <c r="B76" s="1">
        <f ca="1">IFERROR(__xludf.DUMMYFUNCTION("""COMPUTED_VALUE"""),178.9)</f>
        <v>178.9</v>
      </c>
      <c r="C76" s="1">
        <f ca="1">IFERROR(__xludf.DUMMYFUNCTION("""COMPUTED_VALUE"""),179.45)</f>
        <v>179.45</v>
      </c>
      <c r="D76" s="1">
        <f ca="1">IFERROR(__xludf.DUMMYFUNCTION("""COMPUTED_VALUE"""),174.7)</f>
        <v>174.7</v>
      </c>
      <c r="E76" s="1">
        <f ca="1">IFERROR(__xludf.DUMMYFUNCTION("""COMPUTED_VALUE"""),175)</f>
        <v>175</v>
      </c>
      <c r="F76" s="1">
        <f ca="1">IFERROR(__xludf.DUMMYFUNCTION("""COMPUTED_VALUE"""),5178537)</f>
        <v>5178537</v>
      </c>
    </row>
    <row r="77" spans="1:6" ht="12.5" x14ac:dyDescent="0.25">
      <c r="A77" s="2">
        <f ca="1">IFERROR(__xludf.DUMMYFUNCTION("""COMPUTED_VALUE"""),43578.6458333333)</f>
        <v>43578.645833333299</v>
      </c>
      <c r="B77" s="1">
        <f ca="1">IFERROR(__xludf.DUMMYFUNCTION("""COMPUTED_VALUE"""),175.2)</f>
        <v>175.2</v>
      </c>
      <c r="C77" s="1">
        <f ca="1">IFERROR(__xludf.DUMMYFUNCTION("""COMPUTED_VALUE"""),176.35)</f>
        <v>176.35</v>
      </c>
      <c r="D77" s="1">
        <f ca="1">IFERROR(__xludf.DUMMYFUNCTION("""COMPUTED_VALUE"""),174)</f>
        <v>174</v>
      </c>
      <c r="E77" s="1">
        <f ca="1">IFERROR(__xludf.DUMMYFUNCTION("""COMPUTED_VALUE"""),174.8)</f>
        <v>174.8</v>
      </c>
      <c r="F77" s="1">
        <f ca="1">IFERROR(__xludf.DUMMYFUNCTION("""COMPUTED_VALUE"""),4511939)</f>
        <v>4511939</v>
      </c>
    </row>
    <row r="78" spans="1:6" ht="12.5" x14ac:dyDescent="0.25">
      <c r="A78" s="2">
        <f ca="1">IFERROR(__xludf.DUMMYFUNCTION("""COMPUTED_VALUE"""),43579.6458333333)</f>
        <v>43579.645833333299</v>
      </c>
      <c r="B78" s="1">
        <f ca="1">IFERROR(__xludf.DUMMYFUNCTION("""COMPUTED_VALUE"""),174.95)</f>
        <v>174.95</v>
      </c>
      <c r="C78" s="1">
        <f ca="1">IFERROR(__xludf.DUMMYFUNCTION("""COMPUTED_VALUE"""),176)</f>
        <v>176</v>
      </c>
      <c r="D78" s="1">
        <f ca="1">IFERROR(__xludf.DUMMYFUNCTION("""COMPUTED_VALUE"""),171.05)</f>
        <v>171.05</v>
      </c>
      <c r="E78" s="1">
        <f ca="1">IFERROR(__xludf.DUMMYFUNCTION("""COMPUTED_VALUE"""),174.8)</f>
        <v>174.8</v>
      </c>
      <c r="F78" s="1">
        <f ca="1">IFERROR(__xludf.DUMMYFUNCTION("""COMPUTED_VALUE"""),6493237)</f>
        <v>6493237</v>
      </c>
    </row>
    <row r="79" spans="1:6" ht="12.5" x14ac:dyDescent="0.25">
      <c r="A79" s="2">
        <f ca="1">IFERROR(__xludf.DUMMYFUNCTION("""COMPUTED_VALUE"""),43580.6458333333)</f>
        <v>43580.645833333299</v>
      </c>
      <c r="B79" s="1">
        <f ca="1">IFERROR(__xludf.DUMMYFUNCTION("""COMPUTED_VALUE"""),174.6)</f>
        <v>174.6</v>
      </c>
      <c r="C79" s="1">
        <f ca="1">IFERROR(__xludf.DUMMYFUNCTION("""COMPUTED_VALUE"""),175.25)</f>
        <v>175.25</v>
      </c>
      <c r="D79" s="1">
        <f ca="1">IFERROR(__xludf.DUMMYFUNCTION("""COMPUTED_VALUE"""),170)</f>
        <v>170</v>
      </c>
      <c r="E79" s="1">
        <f ca="1">IFERROR(__xludf.DUMMYFUNCTION("""COMPUTED_VALUE"""),170.45)</f>
        <v>170.45</v>
      </c>
      <c r="F79" s="1">
        <f ca="1">IFERROR(__xludf.DUMMYFUNCTION("""COMPUTED_VALUE"""),7201390)</f>
        <v>7201390</v>
      </c>
    </row>
    <row r="80" spans="1:6" ht="12.5" x14ac:dyDescent="0.25">
      <c r="A80" s="2">
        <f ca="1">IFERROR(__xludf.DUMMYFUNCTION("""COMPUTED_VALUE"""),43581.6458333333)</f>
        <v>43581.645833333299</v>
      </c>
      <c r="B80" s="1">
        <f ca="1">IFERROR(__xludf.DUMMYFUNCTION("""COMPUTED_VALUE"""),171.5)</f>
        <v>171.5</v>
      </c>
      <c r="C80" s="1">
        <f ca="1">IFERROR(__xludf.DUMMYFUNCTION("""COMPUTED_VALUE"""),172.7)</f>
        <v>172.7</v>
      </c>
      <c r="D80" s="1">
        <f ca="1">IFERROR(__xludf.DUMMYFUNCTION("""COMPUTED_VALUE"""),168)</f>
        <v>168</v>
      </c>
      <c r="E80" s="1">
        <f ca="1">IFERROR(__xludf.DUMMYFUNCTION("""COMPUTED_VALUE"""),169.7)</f>
        <v>169.7</v>
      </c>
      <c r="F80" s="1">
        <f ca="1">IFERROR(__xludf.DUMMYFUNCTION("""COMPUTED_VALUE"""),14527641)</f>
        <v>14527641</v>
      </c>
    </row>
    <row r="81" spans="1:6" ht="12.5" x14ac:dyDescent="0.25">
      <c r="A81" s="2">
        <f ca="1">IFERROR(__xludf.DUMMYFUNCTION("""COMPUTED_VALUE"""),43585.6458333333)</f>
        <v>43585.645833333299</v>
      </c>
      <c r="B81" s="1">
        <f ca="1">IFERROR(__xludf.DUMMYFUNCTION("""COMPUTED_VALUE"""),170)</f>
        <v>170</v>
      </c>
      <c r="C81" s="1">
        <f ca="1">IFERROR(__xludf.DUMMYFUNCTION("""COMPUTED_VALUE"""),170.35)</f>
        <v>170.35</v>
      </c>
      <c r="D81" s="1">
        <f ca="1">IFERROR(__xludf.DUMMYFUNCTION("""COMPUTED_VALUE"""),163.5)</f>
        <v>163.5</v>
      </c>
      <c r="E81" s="1">
        <f ca="1">IFERROR(__xludf.DUMMYFUNCTION("""COMPUTED_VALUE"""),166.85)</f>
        <v>166.85</v>
      </c>
      <c r="F81" s="1">
        <f ca="1">IFERROR(__xludf.DUMMYFUNCTION("""COMPUTED_VALUE"""),11940661)</f>
        <v>11940661</v>
      </c>
    </row>
    <row r="82" spans="1:6" ht="12.5" x14ac:dyDescent="0.25">
      <c r="A82" s="2">
        <f ca="1">IFERROR(__xludf.DUMMYFUNCTION("""COMPUTED_VALUE"""),43587.6458333333)</f>
        <v>43587.645833333299</v>
      </c>
      <c r="B82" s="1">
        <f ca="1">IFERROR(__xludf.DUMMYFUNCTION("""COMPUTED_VALUE"""),165.9)</f>
        <v>165.9</v>
      </c>
      <c r="C82" s="1">
        <f ca="1">IFERROR(__xludf.DUMMYFUNCTION("""COMPUTED_VALUE"""),169.2)</f>
        <v>169.2</v>
      </c>
      <c r="D82" s="1">
        <f ca="1">IFERROR(__xludf.DUMMYFUNCTION("""COMPUTED_VALUE"""),164.2)</f>
        <v>164.2</v>
      </c>
      <c r="E82" s="1">
        <f ca="1">IFERROR(__xludf.DUMMYFUNCTION("""COMPUTED_VALUE"""),168.3)</f>
        <v>168.3</v>
      </c>
      <c r="F82" s="1">
        <f ca="1">IFERROR(__xludf.DUMMYFUNCTION("""COMPUTED_VALUE"""),9231942)</f>
        <v>9231942</v>
      </c>
    </row>
    <row r="83" spans="1:6" ht="12.5" x14ac:dyDescent="0.25">
      <c r="A83" s="2">
        <f ca="1">IFERROR(__xludf.DUMMYFUNCTION("""COMPUTED_VALUE"""),43588.6458333333)</f>
        <v>43588.645833333299</v>
      </c>
      <c r="B83" s="1">
        <f ca="1">IFERROR(__xludf.DUMMYFUNCTION("""COMPUTED_VALUE"""),168.7)</f>
        <v>168.7</v>
      </c>
      <c r="C83" s="1">
        <f ca="1">IFERROR(__xludf.DUMMYFUNCTION("""COMPUTED_VALUE"""),169)</f>
        <v>169</v>
      </c>
      <c r="D83" s="1">
        <f ca="1">IFERROR(__xludf.DUMMYFUNCTION("""COMPUTED_VALUE"""),165.8)</f>
        <v>165.8</v>
      </c>
      <c r="E83" s="1">
        <f ca="1">IFERROR(__xludf.DUMMYFUNCTION("""COMPUTED_VALUE"""),167.7)</f>
        <v>167.7</v>
      </c>
      <c r="F83" s="1">
        <f ca="1">IFERROR(__xludf.DUMMYFUNCTION("""COMPUTED_VALUE"""),5109761)</f>
        <v>5109761</v>
      </c>
    </row>
    <row r="84" spans="1:6" ht="12.5" x14ac:dyDescent="0.25">
      <c r="A84" s="2">
        <f ca="1">IFERROR(__xludf.DUMMYFUNCTION("""COMPUTED_VALUE"""),43591.6458333333)</f>
        <v>43591.645833333299</v>
      </c>
      <c r="B84" s="1">
        <f ca="1">IFERROR(__xludf.DUMMYFUNCTION("""COMPUTED_VALUE"""),164)</f>
        <v>164</v>
      </c>
      <c r="C84" s="1">
        <f ca="1">IFERROR(__xludf.DUMMYFUNCTION("""COMPUTED_VALUE"""),168.25)</f>
        <v>168.25</v>
      </c>
      <c r="D84" s="1">
        <f ca="1">IFERROR(__xludf.DUMMYFUNCTION("""COMPUTED_VALUE"""),163.05)</f>
        <v>163.05000000000001</v>
      </c>
      <c r="E84" s="1">
        <f ca="1">IFERROR(__xludf.DUMMYFUNCTION("""COMPUTED_VALUE"""),166.75)</f>
        <v>166.75</v>
      </c>
      <c r="F84" s="1">
        <f ca="1">IFERROR(__xludf.DUMMYFUNCTION("""COMPUTED_VALUE"""),6683022)</f>
        <v>6683022</v>
      </c>
    </row>
    <row r="85" spans="1:6" ht="12.5" x14ac:dyDescent="0.25">
      <c r="A85" s="2">
        <f ca="1">IFERROR(__xludf.DUMMYFUNCTION("""COMPUTED_VALUE"""),43592.7916666666)</f>
        <v>43592.791666666599</v>
      </c>
      <c r="B85" s="1">
        <f ca="1">IFERROR(__xludf.DUMMYFUNCTION("""COMPUTED_VALUE"""),167.3)</f>
        <v>167.3</v>
      </c>
      <c r="C85" s="1">
        <f ca="1">IFERROR(__xludf.DUMMYFUNCTION("""COMPUTED_VALUE"""),170.25)</f>
        <v>170.25</v>
      </c>
      <c r="D85" s="1">
        <f ca="1">IFERROR(__xludf.DUMMYFUNCTION("""COMPUTED_VALUE"""),162.5)</f>
        <v>162.5</v>
      </c>
      <c r="E85" s="1">
        <f ca="1">IFERROR(__xludf.DUMMYFUNCTION("""COMPUTED_VALUE"""),163.5)</f>
        <v>163.5</v>
      </c>
      <c r="F85" s="1">
        <f ca="1">IFERROR(__xludf.DUMMYFUNCTION("""COMPUTED_VALUE"""),12885013)</f>
        <v>12885013</v>
      </c>
    </row>
    <row r="86" spans="1:6" ht="12.5" x14ac:dyDescent="0.25">
      <c r="A86" s="2">
        <f ca="1">IFERROR(__xludf.DUMMYFUNCTION("""COMPUTED_VALUE"""),43593.6458333333)</f>
        <v>43593.645833333299</v>
      </c>
      <c r="B86" s="1">
        <f ca="1">IFERROR(__xludf.DUMMYFUNCTION("""COMPUTED_VALUE"""),160.5)</f>
        <v>160.5</v>
      </c>
      <c r="C86" s="1">
        <f ca="1">IFERROR(__xludf.DUMMYFUNCTION("""COMPUTED_VALUE"""),163.45)</f>
        <v>163.44999999999999</v>
      </c>
      <c r="D86" s="1">
        <f ca="1">IFERROR(__xludf.DUMMYFUNCTION("""COMPUTED_VALUE"""),156)</f>
        <v>156</v>
      </c>
      <c r="E86" s="1">
        <f ca="1">IFERROR(__xludf.DUMMYFUNCTION("""COMPUTED_VALUE"""),159.4)</f>
        <v>159.4</v>
      </c>
      <c r="F86" s="1">
        <f ca="1">IFERROR(__xludf.DUMMYFUNCTION("""COMPUTED_VALUE"""),26136247)</f>
        <v>26136247</v>
      </c>
    </row>
    <row r="87" spans="1:6" ht="12.5" x14ac:dyDescent="0.25">
      <c r="A87" s="2">
        <f ca="1">IFERROR(__xludf.DUMMYFUNCTION("""COMPUTED_VALUE"""),43594.6458333333)</f>
        <v>43594.645833333299</v>
      </c>
      <c r="B87" s="1">
        <f ca="1">IFERROR(__xludf.DUMMYFUNCTION("""COMPUTED_VALUE"""),159)</f>
        <v>159</v>
      </c>
      <c r="C87" s="1">
        <f ca="1">IFERROR(__xludf.DUMMYFUNCTION("""COMPUTED_VALUE"""),160.5)</f>
        <v>160.5</v>
      </c>
      <c r="D87" s="1">
        <f ca="1">IFERROR(__xludf.DUMMYFUNCTION("""COMPUTED_VALUE"""),156.65)</f>
        <v>156.65</v>
      </c>
      <c r="E87" s="1">
        <f ca="1">IFERROR(__xludf.DUMMYFUNCTION("""COMPUTED_VALUE"""),157.15)</f>
        <v>157.15</v>
      </c>
      <c r="F87" s="1">
        <f ca="1">IFERROR(__xludf.DUMMYFUNCTION("""COMPUTED_VALUE"""),6761852)</f>
        <v>6761852</v>
      </c>
    </row>
    <row r="88" spans="1:6" ht="12.5" x14ac:dyDescent="0.25">
      <c r="A88" s="2">
        <f ca="1">IFERROR(__xludf.DUMMYFUNCTION("""COMPUTED_VALUE"""),43595.6458333333)</f>
        <v>43595.645833333299</v>
      </c>
      <c r="B88" s="1">
        <f ca="1">IFERROR(__xludf.DUMMYFUNCTION("""COMPUTED_VALUE"""),158.4)</f>
        <v>158.4</v>
      </c>
      <c r="C88" s="1">
        <f ca="1">IFERROR(__xludf.DUMMYFUNCTION("""COMPUTED_VALUE"""),159.55)</f>
        <v>159.55000000000001</v>
      </c>
      <c r="D88" s="1">
        <f ca="1">IFERROR(__xludf.DUMMYFUNCTION("""COMPUTED_VALUE"""),153.85)</f>
        <v>153.85</v>
      </c>
      <c r="E88" s="1">
        <f ca="1">IFERROR(__xludf.DUMMYFUNCTION("""COMPUTED_VALUE"""),155.95)</f>
        <v>155.94999999999999</v>
      </c>
      <c r="F88" s="1">
        <f ca="1">IFERROR(__xludf.DUMMYFUNCTION("""COMPUTED_VALUE"""),8803987)</f>
        <v>8803987</v>
      </c>
    </row>
    <row r="89" spans="1:6" ht="12.5" x14ac:dyDescent="0.25">
      <c r="A89" s="2">
        <f ca="1">IFERROR(__xludf.DUMMYFUNCTION("""COMPUTED_VALUE"""),43598.6458333333)</f>
        <v>43598.645833333299</v>
      </c>
      <c r="B89" s="1">
        <f ca="1">IFERROR(__xludf.DUMMYFUNCTION("""COMPUTED_VALUE"""),156.3)</f>
        <v>156.30000000000001</v>
      </c>
      <c r="C89" s="1">
        <f ca="1">IFERROR(__xludf.DUMMYFUNCTION("""COMPUTED_VALUE"""),157.95)</f>
        <v>157.94999999999999</v>
      </c>
      <c r="D89" s="1">
        <f ca="1">IFERROR(__xludf.DUMMYFUNCTION("""COMPUTED_VALUE"""),152.8)</f>
        <v>152.80000000000001</v>
      </c>
      <c r="E89" s="1">
        <f ca="1">IFERROR(__xludf.DUMMYFUNCTION("""COMPUTED_VALUE"""),154.2)</f>
        <v>154.19999999999999</v>
      </c>
      <c r="F89" s="1">
        <f ca="1">IFERROR(__xludf.DUMMYFUNCTION("""COMPUTED_VALUE"""),7263166)</f>
        <v>7263166</v>
      </c>
    </row>
    <row r="90" spans="1:6" ht="12.5" x14ac:dyDescent="0.25">
      <c r="A90" s="2">
        <f ca="1">IFERROR(__xludf.DUMMYFUNCTION("""COMPUTED_VALUE"""),43599.6458333333)</f>
        <v>43599.645833333299</v>
      </c>
      <c r="B90" s="1">
        <f ca="1">IFERROR(__xludf.DUMMYFUNCTION("""COMPUTED_VALUE"""),153.3)</f>
        <v>153.30000000000001</v>
      </c>
      <c r="C90" s="1">
        <f ca="1">IFERROR(__xludf.DUMMYFUNCTION("""COMPUTED_VALUE"""),161.85)</f>
        <v>161.85</v>
      </c>
      <c r="D90" s="1">
        <f ca="1">IFERROR(__xludf.DUMMYFUNCTION("""COMPUTED_VALUE"""),153.3)</f>
        <v>153.30000000000001</v>
      </c>
      <c r="E90" s="1">
        <f ca="1">IFERROR(__xludf.DUMMYFUNCTION("""COMPUTED_VALUE"""),160.75)</f>
        <v>160.75</v>
      </c>
      <c r="F90" s="1">
        <f ca="1">IFERROR(__xludf.DUMMYFUNCTION("""COMPUTED_VALUE"""),20739113)</f>
        <v>20739113</v>
      </c>
    </row>
    <row r="91" spans="1:6" ht="12.5" x14ac:dyDescent="0.25">
      <c r="A91" s="2">
        <f ca="1">IFERROR(__xludf.DUMMYFUNCTION("""COMPUTED_VALUE"""),43600.6458333333)</f>
        <v>43600.645833333299</v>
      </c>
      <c r="B91" s="1">
        <f ca="1">IFERROR(__xludf.DUMMYFUNCTION("""COMPUTED_VALUE"""),161.7)</f>
        <v>161.69999999999999</v>
      </c>
      <c r="C91" s="1">
        <f ca="1">IFERROR(__xludf.DUMMYFUNCTION("""COMPUTED_VALUE"""),163.2)</f>
        <v>163.19999999999999</v>
      </c>
      <c r="D91" s="1">
        <f ca="1">IFERROR(__xludf.DUMMYFUNCTION("""COMPUTED_VALUE"""),159.2)</f>
        <v>159.19999999999999</v>
      </c>
      <c r="E91" s="1">
        <f ca="1">IFERROR(__xludf.DUMMYFUNCTION("""COMPUTED_VALUE"""),160.05)</f>
        <v>160.05000000000001</v>
      </c>
      <c r="F91" s="1">
        <f ca="1">IFERROR(__xludf.DUMMYFUNCTION("""COMPUTED_VALUE"""),11518834)</f>
        <v>11518834</v>
      </c>
    </row>
    <row r="92" spans="1:6" ht="12.5" x14ac:dyDescent="0.25">
      <c r="A92" s="2">
        <f ca="1">IFERROR(__xludf.DUMMYFUNCTION("""COMPUTED_VALUE"""),43601.6458333333)</f>
        <v>43601.645833333299</v>
      </c>
      <c r="B92" s="1">
        <f ca="1">IFERROR(__xludf.DUMMYFUNCTION("""COMPUTED_VALUE"""),161.3)</f>
        <v>161.30000000000001</v>
      </c>
      <c r="C92" s="1">
        <f ca="1">IFERROR(__xludf.DUMMYFUNCTION("""COMPUTED_VALUE"""),164.1)</f>
        <v>164.1</v>
      </c>
      <c r="D92" s="1">
        <f ca="1">IFERROR(__xludf.DUMMYFUNCTION("""COMPUTED_VALUE"""),158.85)</f>
        <v>158.85</v>
      </c>
      <c r="E92" s="1">
        <f ca="1">IFERROR(__xludf.DUMMYFUNCTION("""COMPUTED_VALUE"""),163.5)</f>
        <v>163.5</v>
      </c>
      <c r="F92" s="1">
        <f ca="1">IFERROR(__xludf.DUMMYFUNCTION("""COMPUTED_VALUE"""),8828869)</f>
        <v>8828869</v>
      </c>
    </row>
    <row r="93" spans="1:6" ht="12.5" x14ac:dyDescent="0.25">
      <c r="A93" s="2">
        <f ca="1">IFERROR(__xludf.DUMMYFUNCTION("""COMPUTED_VALUE"""),43602.6458333333)</f>
        <v>43602.645833333299</v>
      </c>
      <c r="B93" s="1">
        <f ca="1">IFERROR(__xludf.DUMMYFUNCTION("""COMPUTED_VALUE"""),163.15)</f>
        <v>163.15</v>
      </c>
      <c r="C93" s="1">
        <f ca="1">IFERROR(__xludf.DUMMYFUNCTION("""COMPUTED_VALUE"""),164.3)</f>
        <v>164.3</v>
      </c>
      <c r="D93" s="1">
        <f ca="1">IFERROR(__xludf.DUMMYFUNCTION("""COMPUTED_VALUE"""),159.35)</f>
        <v>159.35</v>
      </c>
      <c r="E93" s="1">
        <f ca="1">IFERROR(__xludf.DUMMYFUNCTION("""COMPUTED_VALUE"""),160.95)</f>
        <v>160.94999999999999</v>
      </c>
      <c r="F93" s="1">
        <f ca="1">IFERROR(__xludf.DUMMYFUNCTION("""COMPUTED_VALUE"""),8405798)</f>
        <v>8405798</v>
      </c>
    </row>
    <row r="94" spans="1:6" ht="12.5" x14ac:dyDescent="0.25">
      <c r="A94" s="2">
        <f ca="1">IFERROR(__xludf.DUMMYFUNCTION("""COMPUTED_VALUE"""),43605.6458333333)</f>
        <v>43605.645833333299</v>
      </c>
      <c r="B94" s="1">
        <f ca="1">IFERROR(__xludf.DUMMYFUNCTION("""COMPUTED_VALUE"""),165)</f>
        <v>165</v>
      </c>
      <c r="C94" s="1">
        <f ca="1">IFERROR(__xludf.DUMMYFUNCTION("""COMPUTED_VALUE"""),168)</f>
        <v>168</v>
      </c>
      <c r="D94" s="1">
        <f ca="1">IFERROR(__xludf.DUMMYFUNCTION("""COMPUTED_VALUE"""),164)</f>
        <v>164</v>
      </c>
      <c r="E94" s="1">
        <f ca="1">IFERROR(__xludf.DUMMYFUNCTION("""COMPUTED_VALUE"""),167.1)</f>
        <v>167.1</v>
      </c>
      <c r="F94" s="1">
        <f ca="1">IFERROR(__xludf.DUMMYFUNCTION("""COMPUTED_VALUE"""),7540373)</f>
        <v>7540373</v>
      </c>
    </row>
    <row r="95" spans="1:6" ht="12.5" x14ac:dyDescent="0.25">
      <c r="A95" s="2">
        <f ca="1">IFERROR(__xludf.DUMMYFUNCTION("""COMPUTED_VALUE"""),43606.6458333333)</f>
        <v>43606.645833333299</v>
      </c>
      <c r="B95" s="1">
        <f ca="1">IFERROR(__xludf.DUMMYFUNCTION("""COMPUTED_VALUE"""),168.4)</f>
        <v>168.4</v>
      </c>
      <c r="C95" s="1">
        <f ca="1">IFERROR(__xludf.DUMMYFUNCTION("""COMPUTED_VALUE"""),168.75)</f>
        <v>168.75</v>
      </c>
      <c r="D95" s="1">
        <f ca="1">IFERROR(__xludf.DUMMYFUNCTION("""COMPUTED_VALUE"""),163.8)</f>
        <v>163.80000000000001</v>
      </c>
      <c r="E95" s="1">
        <f ca="1">IFERROR(__xludf.DUMMYFUNCTION("""COMPUTED_VALUE"""),165.45)</f>
        <v>165.45</v>
      </c>
      <c r="F95" s="1">
        <f ca="1">IFERROR(__xludf.DUMMYFUNCTION("""COMPUTED_VALUE"""),7394826)</f>
        <v>7394826</v>
      </c>
    </row>
    <row r="96" spans="1:6" ht="12.5" x14ac:dyDescent="0.25">
      <c r="A96" s="2">
        <f ca="1">IFERROR(__xludf.DUMMYFUNCTION("""COMPUTED_VALUE"""),43607.6458333333)</f>
        <v>43607.645833333299</v>
      </c>
      <c r="B96" s="1">
        <f ca="1">IFERROR(__xludf.DUMMYFUNCTION("""COMPUTED_VALUE"""),165.45)</f>
        <v>165.45</v>
      </c>
      <c r="C96" s="1">
        <f ca="1">IFERROR(__xludf.DUMMYFUNCTION("""COMPUTED_VALUE"""),167.9)</f>
        <v>167.9</v>
      </c>
      <c r="D96" s="1">
        <f ca="1">IFERROR(__xludf.DUMMYFUNCTION("""COMPUTED_VALUE"""),164.7)</f>
        <v>164.7</v>
      </c>
      <c r="E96" s="1">
        <f ca="1">IFERROR(__xludf.DUMMYFUNCTION("""COMPUTED_VALUE"""),166.3)</f>
        <v>166.3</v>
      </c>
      <c r="F96" s="1">
        <f ca="1">IFERROR(__xludf.DUMMYFUNCTION("""COMPUTED_VALUE"""),6597051)</f>
        <v>6597051</v>
      </c>
    </row>
    <row r="97" spans="1:6" ht="12.5" x14ac:dyDescent="0.25">
      <c r="A97" s="2">
        <f ca="1">IFERROR(__xludf.DUMMYFUNCTION("""COMPUTED_VALUE"""),43608.6458333333)</f>
        <v>43608.645833333299</v>
      </c>
      <c r="B97" s="1">
        <f ca="1">IFERROR(__xludf.DUMMYFUNCTION("""COMPUTED_VALUE"""),168.45)</f>
        <v>168.45</v>
      </c>
      <c r="C97" s="1">
        <f ca="1">IFERROR(__xludf.DUMMYFUNCTION("""COMPUTED_VALUE"""),168.45)</f>
        <v>168.45</v>
      </c>
      <c r="D97" s="1">
        <f ca="1">IFERROR(__xludf.DUMMYFUNCTION("""COMPUTED_VALUE"""),156)</f>
        <v>156</v>
      </c>
      <c r="E97" s="1">
        <f ca="1">IFERROR(__xludf.DUMMYFUNCTION("""COMPUTED_VALUE"""),157.35)</f>
        <v>157.35</v>
      </c>
      <c r="F97" s="1">
        <f ca="1">IFERROR(__xludf.DUMMYFUNCTION("""COMPUTED_VALUE"""),14249085)</f>
        <v>14249085</v>
      </c>
    </row>
    <row r="98" spans="1:6" ht="12.5" x14ac:dyDescent="0.25">
      <c r="A98" s="2">
        <f ca="1">IFERROR(__xludf.DUMMYFUNCTION("""COMPUTED_VALUE"""),43609.6458333333)</f>
        <v>43609.645833333299</v>
      </c>
      <c r="B98" s="1">
        <f ca="1">IFERROR(__xludf.DUMMYFUNCTION("""COMPUTED_VALUE"""),159)</f>
        <v>159</v>
      </c>
      <c r="C98" s="1">
        <f ca="1">IFERROR(__xludf.DUMMYFUNCTION("""COMPUTED_VALUE"""),164.6)</f>
        <v>164.6</v>
      </c>
      <c r="D98" s="1">
        <f ca="1">IFERROR(__xludf.DUMMYFUNCTION("""COMPUTED_VALUE"""),155.55)</f>
        <v>155.55000000000001</v>
      </c>
      <c r="E98" s="1">
        <f ca="1">IFERROR(__xludf.DUMMYFUNCTION("""COMPUTED_VALUE"""),163.9)</f>
        <v>163.9</v>
      </c>
      <c r="F98" s="1">
        <f ca="1">IFERROR(__xludf.DUMMYFUNCTION("""COMPUTED_VALUE"""),10456712)</f>
        <v>10456712</v>
      </c>
    </row>
    <row r="99" spans="1:6" ht="12.5" x14ac:dyDescent="0.25">
      <c r="A99" s="2">
        <f ca="1">IFERROR(__xludf.DUMMYFUNCTION("""COMPUTED_VALUE"""),43612.6458333333)</f>
        <v>43612.645833333299</v>
      </c>
      <c r="B99" s="1">
        <f ca="1">IFERROR(__xludf.DUMMYFUNCTION("""COMPUTED_VALUE"""),164.45)</f>
        <v>164.45</v>
      </c>
      <c r="C99" s="1">
        <f ca="1">IFERROR(__xludf.DUMMYFUNCTION("""COMPUTED_VALUE"""),167.8)</f>
        <v>167.8</v>
      </c>
      <c r="D99" s="1">
        <f ca="1">IFERROR(__xludf.DUMMYFUNCTION("""COMPUTED_VALUE"""),163)</f>
        <v>163</v>
      </c>
      <c r="E99" s="1">
        <f ca="1">IFERROR(__xludf.DUMMYFUNCTION("""COMPUTED_VALUE"""),166.5)</f>
        <v>166.5</v>
      </c>
      <c r="F99" s="1">
        <f ca="1">IFERROR(__xludf.DUMMYFUNCTION("""COMPUTED_VALUE"""),6546389)</f>
        <v>6546389</v>
      </c>
    </row>
    <row r="100" spans="1:6" ht="12.5" x14ac:dyDescent="0.25">
      <c r="A100" s="2">
        <f ca="1">IFERROR(__xludf.DUMMYFUNCTION("""COMPUTED_VALUE"""),43613.6458333333)</f>
        <v>43613.645833333299</v>
      </c>
      <c r="B100" s="1">
        <f ca="1">IFERROR(__xludf.DUMMYFUNCTION("""COMPUTED_VALUE"""),166.5)</f>
        <v>166.5</v>
      </c>
      <c r="C100" s="1">
        <f ca="1">IFERROR(__xludf.DUMMYFUNCTION("""COMPUTED_VALUE"""),171.7)</f>
        <v>171.7</v>
      </c>
      <c r="D100" s="1">
        <f ca="1">IFERROR(__xludf.DUMMYFUNCTION("""COMPUTED_VALUE"""),165.75)</f>
        <v>165.75</v>
      </c>
      <c r="E100" s="1">
        <f ca="1">IFERROR(__xludf.DUMMYFUNCTION("""COMPUTED_VALUE"""),169.55)</f>
        <v>169.55</v>
      </c>
      <c r="F100" s="1">
        <f ca="1">IFERROR(__xludf.DUMMYFUNCTION("""COMPUTED_VALUE"""),57384687)</f>
        <v>57384687</v>
      </c>
    </row>
    <row r="101" spans="1:6" ht="12.5" x14ac:dyDescent="0.25">
      <c r="A101" s="2">
        <f ca="1">IFERROR(__xludf.DUMMYFUNCTION("""COMPUTED_VALUE"""),43614.6458333333)</f>
        <v>43614.645833333299</v>
      </c>
      <c r="B101" s="1">
        <f ca="1">IFERROR(__xludf.DUMMYFUNCTION("""COMPUTED_VALUE"""),168.5)</f>
        <v>168.5</v>
      </c>
      <c r="C101" s="1">
        <f ca="1">IFERROR(__xludf.DUMMYFUNCTION("""COMPUTED_VALUE"""),168.75)</f>
        <v>168.75</v>
      </c>
      <c r="D101" s="1">
        <f ca="1">IFERROR(__xludf.DUMMYFUNCTION("""COMPUTED_VALUE"""),163.65)</f>
        <v>163.65</v>
      </c>
      <c r="E101" s="1">
        <f ca="1">IFERROR(__xludf.DUMMYFUNCTION("""COMPUTED_VALUE"""),165.85)</f>
        <v>165.85</v>
      </c>
      <c r="F101" s="1">
        <f ca="1">IFERROR(__xludf.DUMMYFUNCTION("""COMPUTED_VALUE"""),9021985)</f>
        <v>9021985</v>
      </c>
    </row>
    <row r="102" spans="1:6" ht="12.5" x14ac:dyDescent="0.25">
      <c r="A102" s="2">
        <f ca="1">IFERROR(__xludf.DUMMYFUNCTION("""COMPUTED_VALUE"""),43615.6458333333)</f>
        <v>43615.645833333299</v>
      </c>
      <c r="B102" s="1">
        <f ca="1">IFERROR(__xludf.DUMMYFUNCTION("""COMPUTED_VALUE"""),165.25)</f>
        <v>165.25</v>
      </c>
      <c r="C102" s="1">
        <f ca="1">IFERROR(__xludf.DUMMYFUNCTION("""COMPUTED_VALUE"""),166.4)</f>
        <v>166.4</v>
      </c>
      <c r="D102" s="1">
        <f ca="1">IFERROR(__xludf.DUMMYFUNCTION("""COMPUTED_VALUE"""),162.5)</f>
        <v>162.5</v>
      </c>
      <c r="E102" s="1">
        <f ca="1">IFERROR(__xludf.DUMMYFUNCTION("""COMPUTED_VALUE"""),164)</f>
        <v>164</v>
      </c>
      <c r="F102" s="1">
        <f ca="1">IFERROR(__xludf.DUMMYFUNCTION("""COMPUTED_VALUE"""),8001993)</f>
        <v>8001993</v>
      </c>
    </row>
    <row r="103" spans="1:6" ht="12.5" x14ac:dyDescent="0.25">
      <c r="A103" s="2">
        <f ca="1">IFERROR(__xludf.DUMMYFUNCTION("""COMPUTED_VALUE"""),43616.6458333333)</f>
        <v>43616.645833333299</v>
      </c>
      <c r="B103" s="1">
        <f ca="1">IFERROR(__xludf.DUMMYFUNCTION("""COMPUTED_VALUE"""),164.85)</f>
        <v>164.85</v>
      </c>
      <c r="C103" s="1">
        <f ca="1">IFERROR(__xludf.DUMMYFUNCTION("""COMPUTED_VALUE"""),165.5)</f>
        <v>165.5</v>
      </c>
      <c r="D103" s="1">
        <f ca="1">IFERROR(__xludf.DUMMYFUNCTION("""COMPUTED_VALUE"""),158.5)</f>
        <v>158.5</v>
      </c>
      <c r="E103" s="1">
        <f ca="1">IFERROR(__xludf.DUMMYFUNCTION("""COMPUTED_VALUE"""),160.55)</f>
        <v>160.55000000000001</v>
      </c>
      <c r="F103" s="1">
        <f ca="1">IFERROR(__xludf.DUMMYFUNCTION("""COMPUTED_VALUE"""),13343850)</f>
        <v>13343850</v>
      </c>
    </row>
    <row r="104" spans="1:6" ht="12.5" x14ac:dyDescent="0.25">
      <c r="A104" s="2">
        <f ca="1">IFERROR(__xludf.DUMMYFUNCTION("""COMPUTED_VALUE"""),43619.6458333333)</f>
        <v>43619.645833333299</v>
      </c>
      <c r="B104" s="1">
        <f ca="1">IFERROR(__xludf.DUMMYFUNCTION("""COMPUTED_VALUE"""),160.45)</f>
        <v>160.44999999999999</v>
      </c>
      <c r="C104" s="1">
        <f ca="1">IFERROR(__xludf.DUMMYFUNCTION("""COMPUTED_VALUE"""),165)</f>
        <v>165</v>
      </c>
      <c r="D104" s="1">
        <f ca="1">IFERROR(__xludf.DUMMYFUNCTION("""COMPUTED_VALUE"""),159.3)</f>
        <v>159.30000000000001</v>
      </c>
      <c r="E104" s="1">
        <f ca="1">IFERROR(__xludf.DUMMYFUNCTION("""COMPUTED_VALUE"""),164.2)</f>
        <v>164.2</v>
      </c>
      <c r="F104" s="1">
        <f ca="1">IFERROR(__xludf.DUMMYFUNCTION("""COMPUTED_VALUE"""),6115391)</f>
        <v>6115391</v>
      </c>
    </row>
    <row r="105" spans="1:6" ht="12.5" x14ac:dyDescent="0.25">
      <c r="A105" s="2">
        <f ca="1">IFERROR(__xludf.DUMMYFUNCTION("""COMPUTED_VALUE"""),43620.6458333333)</f>
        <v>43620.645833333299</v>
      </c>
      <c r="B105" s="1">
        <f ca="1">IFERROR(__xludf.DUMMYFUNCTION("""COMPUTED_VALUE"""),164.3)</f>
        <v>164.3</v>
      </c>
      <c r="C105" s="1">
        <f ca="1">IFERROR(__xludf.DUMMYFUNCTION("""COMPUTED_VALUE"""),167.7)</f>
        <v>167.7</v>
      </c>
      <c r="D105" s="1">
        <f ca="1">IFERROR(__xludf.DUMMYFUNCTION("""COMPUTED_VALUE"""),164)</f>
        <v>164</v>
      </c>
      <c r="E105" s="1">
        <f ca="1">IFERROR(__xludf.DUMMYFUNCTION("""COMPUTED_VALUE"""),165.9)</f>
        <v>165.9</v>
      </c>
      <c r="F105" s="1">
        <f ca="1">IFERROR(__xludf.DUMMYFUNCTION("""COMPUTED_VALUE"""),7576919)</f>
        <v>7576919</v>
      </c>
    </row>
    <row r="106" spans="1:6" ht="12.5" x14ac:dyDescent="0.25">
      <c r="A106" s="2">
        <f ca="1">IFERROR(__xludf.DUMMYFUNCTION("""COMPUTED_VALUE"""),43622.6458333333)</f>
        <v>43622.645833333299</v>
      </c>
      <c r="B106" s="1">
        <f ca="1">IFERROR(__xludf.DUMMYFUNCTION("""COMPUTED_VALUE"""),165.9)</f>
        <v>165.9</v>
      </c>
      <c r="C106" s="1">
        <f ca="1">IFERROR(__xludf.DUMMYFUNCTION("""COMPUTED_VALUE"""),166.35)</f>
        <v>166.35</v>
      </c>
      <c r="D106" s="1">
        <f ca="1">IFERROR(__xludf.DUMMYFUNCTION("""COMPUTED_VALUE"""),160.8)</f>
        <v>160.80000000000001</v>
      </c>
      <c r="E106" s="1">
        <f ca="1">IFERROR(__xludf.DUMMYFUNCTION("""COMPUTED_VALUE"""),163.1)</f>
        <v>163.1</v>
      </c>
      <c r="F106" s="1">
        <f ca="1">IFERROR(__xludf.DUMMYFUNCTION("""COMPUTED_VALUE"""),9237166)</f>
        <v>9237166</v>
      </c>
    </row>
    <row r="107" spans="1:6" ht="12.5" x14ac:dyDescent="0.25">
      <c r="A107" s="2">
        <f ca="1">IFERROR(__xludf.DUMMYFUNCTION("""COMPUTED_VALUE"""),43623.6458333333)</f>
        <v>43623.645833333299</v>
      </c>
      <c r="B107" s="1">
        <f ca="1">IFERROR(__xludf.DUMMYFUNCTION("""COMPUTED_VALUE"""),163.2)</f>
        <v>163.19999999999999</v>
      </c>
      <c r="C107" s="1">
        <f ca="1">IFERROR(__xludf.DUMMYFUNCTION("""COMPUTED_VALUE"""),167.85)</f>
        <v>167.85</v>
      </c>
      <c r="D107" s="1">
        <f ca="1">IFERROR(__xludf.DUMMYFUNCTION("""COMPUTED_VALUE"""),162.55)</f>
        <v>162.55000000000001</v>
      </c>
      <c r="E107" s="1">
        <f ca="1">IFERROR(__xludf.DUMMYFUNCTION("""COMPUTED_VALUE"""),164.2)</f>
        <v>164.2</v>
      </c>
      <c r="F107" s="1">
        <f ca="1">IFERROR(__xludf.DUMMYFUNCTION("""COMPUTED_VALUE"""),8481061)</f>
        <v>8481061</v>
      </c>
    </row>
    <row r="108" spans="1:6" ht="12.5" x14ac:dyDescent="0.25">
      <c r="A108" s="2">
        <f ca="1">IFERROR(__xludf.DUMMYFUNCTION("""COMPUTED_VALUE"""),43626.6458333333)</f>
        <v>43626.645833333299</v>
      </c>
      <c r="B108" s="1">
        <f ca="1">IFERROR(__xludf.DUMMYFUNCTION("""COMPUTED_VALUE"""),167.1)</f>
        <v>167.1</v>
      </c>
      <c r="C108" s="1">
        <f ca="1">IFERROR(__xludf.DUMMYFUNCTION("""COMPUTED_VALUE"""),168.3)</f>
        <v>168.3</v>
      </c>
      <c r="D108" s="1">
        <f ca="1">IFERROR(__xludf.DUMMYFUNCTION("""COMPUTED_VALUE"""),163.3)</f>
        <v>163.30000000000001</v>
      </c>
      <c r="E108" s="1">
        <f ca="1">IFERROR(__xludf.DUMMYFUNCTION("""COMPUTED_VALUE"""),165.2)</f>
        <v>165.2</v>
      </c>
      <c r="F108" s="1">
        <f ca="1">IFERROR(__xludf.DUMMYFUNCTION("""COMPUTED_VALUE"""),6315883)</f>
        <v>6315883</v>
      </c>
    </row>
    <row r="109" spans="1:6" ht="12.5" x14ac:dyDescent="0.25">
      <c r="A109" s="2">
        <f ca="1">IFERROR(__xludf.DUMMYFUNCTION("""COMPUTED_VALUE"""),43627.6458333333)</f>
        <v>43627.645833333299</v>
      </c>
      <c r="B109" s="1">
        <f ca="1">IFERROR(__xludf.DUMMYFUNCTION("""COMPUTED_VALUE"""),166.1)</f>
        <v>166.1</v>
      </c>
      <c r="C109" s="1">
        <f ca="1">IFERROR(__xludf.DUMMYFUNCTION("""COMPUTED_VALUE"""),169.9)</f>
        <v>169.9</v>
      </c>
      <c r="D109" s="1">
        <f ca="1">IFERROR(__xludf.DUMMYFUNCTION("""COMPUTED_VALUE"""),165.5)</f>
        <v>165.5</v>
      </c>
      <c r="E109" s="1">
        <f ca="1">IFERROR(__xludf.DUMMYFUNCTION("""COMPUTED_VALUE"""),169.35)</f>
        <v>169.35</v>
      </c>
      <c r="F109" s="1">
        <f ca="1">IFERROR(__xludf.DUMMYFUNCTION("""COMPUTED_VALUE"""),9750308)</f>
        <v>9750308</v>
      </c>
    </row>
    <row r="110" spans="1:6" ht="12.5" x14ac:dyDescent="0.25">
      <c r="A110" s="2">
        <f ca="1">IFERROR(__xludf.DUMMYFUNCTION("""COMPUTED_VALUE"""),43628.6458333333)</f>
        <v>43628.645833333299</v>
      </c>
      <c r="B110" s="1">
        <f ca="1">IFERROR(__xludf.DUMMYFUNCTION("""COMPUTED_VALUE"""),168.95)</f>
        <v>168.95</v>
      </c>
      <c r="C110" s="1">
        <f ca="1">IFERROR(__xludf.DUMMYFUNCTION("""COMPUTED_VALUE"""),173.3)</f>
        <v>173.3</v>
      </c>
      <c r="D110" s="1">
        <f ca="1">IFERROR(__xludf.DUMMYFUNCTION("""COMPUTED_VALUE"""),168.35)</f>
        <v>168.35</v>
      </c>
      <c r="E110" s="1">
        <f ca="1">IFERROR(__xludf.DUMMYFUNCTION("""COMPUTED_VALUE"""),170.1)</f>
        <v>170.1</v>
      </c>
      <c r="F110" s="1">
        <f ca="1">IFERROR(__xludf.DUMMYFUNCTION("""COMPUTED_VALUE"""),10815886)</f>
        <v>10815886</v>
      </c>
    </row>
    <row r="111" spans="1:6" ht="12.5" x14ac:dyDescent="0.25">
      <c r="A111" s="2">
        <f ca="1">IFERROR(__xludf.DUMMYFUNCTION("""COMPUTED_VALUE"""),43629.6458333333)</f>
        <v>43629.645833333299</v>
      </c>
      <c r="B111" s="1">
        <f ca="1">IFERROR(__xludf.DUMMYFUNCTION("""COMPUTED_VALUE"""),170)</f>
        <v>170</v>
      </c>
      <c r="C111" s="1">
        <f ca="1">IFERROR(__xludf.DUMMYFUNCTION("""COMPUTED_VALUE"""),170.55)</f>
        <v>170.55</v>
      </c>
      <c r="D111" s="1">
        <f ca="1">IFERROR(__xludf.DUMMYFUNCTION("""COMPUTED_VALUE"""),165.2)</f>
        <v>165.2</v>
      </c>
      <c r="E111" s="1">
        <f ca="1">IFERROR(__xludf.DUMMYFUNCTION("""COMPUTED_VALUE"""),168.45)</f>
        <v>168.45</v>
      </c>
      <c r="F111" s="1">
        <f ca="1">IFERROR(__xludf.DUMMYFUNCTION("""COMPUTED_VALUE"""),6506549)</f>
        <v>6506549</v>
      </c>
    </row>
    <row r="112" spans="1:6" ht="12.5" x14ac:dyDescent="0.25">
      <c r="A112" s="2">
        <f ca="1">IFERROR(__xludf.DUMMYFUNCTION("""COMPUTED_VALUE"""),43630.6458333333)</f>
        <v>43630.645833333299</v>
      </c>
      <c r="B112" s="1">
        <f ca="1">IFERROR(__xludf.DUMMYFUNCTION("""COMPUTED_VALUE"""),168.5)</f>
        <v>168.5</v>
      </c>
      <c r="C112" s="1">
        <f ca="1">IFERROR(__xludf.DUMMYFUNCTION("""COMPUTED_VALUE"""),171.4)</f>
        <v>171.4</v>
      </c>
      <c r="D112" s="1">
        <f ca="1">IFERROR(__xludf.DUMMYFUNCTION("""COMPUTED_VALUE"""),167.6)</f>
        <v>167.6</v>
      </c>
      <c r="E112" s="1">
        <f ca="1">IFERROR(__xludf.DUMMYFUNCTION("""COMPUTED_VALUE"""),169.55)</f>
        <v>169.55</v>
      </c>
      <c r="F112" s="1">
        <f ca="1">IFERROR(__xludf.DUMMYFUNCTION("""COMPUTED_VALUE"""),6333115)</f>
        <v>6333115</v>
      </c>
    </row>
    <row r="113" spans="1:6" ht="12.5" x14ac:dyDescent="0.25">
      <c r="A113" s="2">
        <f ca="1">IFERROR(__xludf.DUMMYFUNCTION("""COMPUTED_VALUE"""),43633.6458333333)</f>
        <v>43633.645833333299</v>
      </c>
      <c r="B113" s="1">
        <f ca="1">IFERROR(__xludf.DUMMYFUNCTION("""COMPUTED_VALUE"""),168.95)</f>
        <v>168.95</v>
      </c>
      <c r="C113" s="1">
        <f ca="1">IFERROR(__xludf.DUMMYFUNCTION("""COMPUTED_VALUE"""),168.95)</f>
        <v>168.95</v>
      </c>
      <c r="D113" s="1">
        <f ca="1">IFERROR(__xludf.DUMMYFUNCTION("""COMPUTED_VALUE"""),163.25)</f>
        <v>163.25</v>
      </c>
      <c r="E113" s="1">
        <f ca="1">IFERROR(__xludf.DUMMYFUNCTION("""COMPUTED_VALUE"""),164.05)</f>
        <v>164.05</v>
      </c>
      <c r="F113" s="1">
        <f ca="1">IFERROR(__xludf.DUMMYFUNCTION("""COMPUTED_VALUE"""),6279475)</f>
        <v>6279475</v>
      </c>
    </row>
    <row r="114" spans="1:6" ht="12.5" x14ac:dyDescent="0.25">
      <c r="A114" s="2">
        <f ca="1">IFERROR(__xludf.DUMMYFUNCTION("""COMPUTED_VALUE"""),43634.6458333333)</f>
        <v>43634.645833333299</v>
      </c>
      <c r="B114" s="1">
        <f ca="1">IFERROR(__xludf.DUMMYFUNCTION("""COMPUTED_VALUE"""),164)</f>
        <v>164</v>
      </c>
      <c r="C114" s="1">
        <f ca="1">IFERROR(__xludf.DUMMYFUNCTION("""COMPUTED_VALUE"""),169.3)</f>
        <v>169.3</v>
      </c>
      <c r="D114" s="1">
        <f ca="1">IFERROR(__xludf.DUMMYFUNCTION("""COMPUTED_VALUE"""),164)</f>
        <v>164</v>
      </c>
      <c r="E114" s="1">
        <f ca="1">IFERROR(__xludf.DUMMYFUNCTION("""COMPUTED_VALUE"""),168.1)</f>
        <v>168.1</v>
      </c>
      <c r="F114" s="1">
        <f ca="1">IFERROR(__xludf.DUMMYFUNCTION("""COMPUTED_VALUE"""),9005602)</f>
        <v>9005602</v>
      </c>
    </row>
    <row r="115" spans="1:6" ht="12.5" x14ac:dyDescent="0.25">
      <c r="A115" s="2">
        <f ca="1">IFERROR(__xludf.DUMMYFUNCTION("""COMPUTED_VALUE"""),43635.6458333333)</f>
        <v>43635.645833333299</v>
      </c>
      <c r="B115" s="1">
        <f ca="1">IFERROR(__xludf.DUMMYFUNCTION("""COMPUTED_VALUE"""),170.55)</f>
        <v>170.55</v>
      </c>
      <c r="C115" s="1">
        <f ca="1">IFERROR(__xludf.DUMMYFUNCTION("""COMPUTED_VALUE"""),172.9)</f>
        <v>172.9</v>
      </c>
      <c r="D115" s="1">
        <f ca="1">IFERROR(__xludf.DUMMYFUNCTION("""COMPUTED_VALUE"""),166.3)</f>
        <v>166.3</v>
      </c>
      <c r="E115" s="1">
        <f ca="1">IFERROR(__xludf.DUMMYFUNCTION("""COMPUTED_VALUE"""),168.5)</f>
        <v>168.5</v>
      </c>
      <c r="F115" s="1">
        <f ca="1">IFERROR(__xludf.DUMMYFUNCTION("""COMPUTED_VALUE"""),11119753)</f>
        <v>11119753</v>
      </c>
    </row>
    <row r="116" spans="1:6" ht="12.5" x14ac:dyDescent="0.25">
      <c r="A116" s="2">
        <f ca="1">IFERROR(__xludf.DUMMYFUNCTION("""COMPUTED_VALUE"""),43636.6458333333)</f>
        <v>43636.645833333299</v>
      </c>
      <c r="B116" s="1">
        <f ca="1">IFERROR(__xludf.DUMMYFUNCTION("""COMPUTED_VALUE"""),168.9)</f>
        <v>168.9</v>
      </c>
      <c r="C116" s="1">
        <f ca="1">IFERROR(__xludf.DUMMYFUNCTION("""COMPUTED_VALUE"""),172.5)</f>
        <v>172.5</v>
      </c>
      <c r="D116" s="1">
        <f ca="1">IFERROR(__xludf.DUMMYFUNCTION("""COMPUTED_VALUE"""),166.5)</f>
        <v>166.5</v>
      </c>
      <c r="E116" s="1">
        <f ca="1">IFERROR(__xludf.DUMMYFUNCTION("""COMPUTED_VALUE"""),172)</f>
        <v>172</v>
      </c>
      <c r="F116" s="1">
        <f ca="1">IFERROR(__xludf.DUMMYFUNCTION("""COMPUTED_VALUE"""),10480809)</f>
        <v>10480809</v>
      </c>
    </row>
    <row r="117" spans="1:6" ht="12.5" x14ac:dyDescent="0.25">
      <c r="A117" s="2">
        <f ca="1">IFERROR(__xludf.DUMMYFUNCTION("""COMPUTED_VALUE"""),43637.6458333333)</f>
        <v>43637.645833333299</v>
      </c>
      <c r="B117" s="1">
        <f ca="1">IFERROR(__xludf.DUMMYFUNCTION("""COMPUTED_VALUE"""),171.95)</f>
        <v>171.95</v>
      </c>
      <c r="C117" s="1">
        <f ca="1">IFERROR(__xludf.DUMMYFUNCTION("""COMPUTED_VALUE"""),173.85)</f>
        <v>173.85</v>
      </c>
      <c r="D117" s="1">
        <f ca="1">IFERROR(__xludf.DUMMYFUNCTION("""COMPUTED_VALUE"""),170.95)</f>
        <v>170.95</v>
      </c>
      <c r="E117" s="1">
        <f ca="1">IFERROR(__xludf.DUMMYFUNCTION("""COMPUTED_VALUE"""),172.4)</f>
        <v>172.4</v>
      </c>
      <c r="F117" s="1">
        <f ca="1">IFERROR(__xludf.DUMMYFUNCTION("""COMPUTED_VALUE"""),10322918)</f>
        <v>10322918</v>
      </c>
    </row>
    <row r="118" spans="1:6" ht="12.5" x14ac:dyDescent="0.25">
      <c r="A118" s="2">
        <f ca="1">IFERROR(__xludf.DUMMYFUNCTION("""COMPUTED_VALUE"""),43640.6458333333)</f>
        <v>43640.645833333299</v>
      </c>
      <c r="B118" s="1">
        <f ca="1">IFERROR(__xludf.DUMMYFUNCTION("""COMPUTED_VALUE"""),172.5)</f>
        <v>172.5</v>
      </c>
      <c r="C118" s="1">
        <f ca="1">IFERROR(__xludf.DUMMYFUNCTION("""COMPUTED_VALUE"""),173.4)</f>
        <v>173.4</v>
      </c>
      <c r="D118" s="1">
        <f ca="1">IFERROR(__xludf.DUMMYFUNCTION("""COMPUTED_VALUE"""),167)</f>
        <v>167</v>
      </c>
      <c r="E118" s="1">
        <f ca="1">IFERROR(__xludf.DUMMYFUNCTION("""COMPUTED_VALUE"""),168.45)</f>
        <v>168.45</v>
      </c>
      <c r="F118" s="1">
        <f ca="1">IFERROR(__xludf.DUMMYFUNCTION("""COMPUTED_VALUE"""),8439464)</f>
        <v>8439464</v>
      </c>
    </row>
    <row r="119" spans="1:6" ht="12.5" x14ac:dyDescent="0.25">
      <c r="A119" s="2">
        <f ca="1">IFERROR(__xludf.DUMMYFUNCTION("""COMPUTED_VALUE"""),43641.6458333333)</f>
        <v>43641.645833333299</v>
      </c>
      <c r="B119" s="1">
        <f ca="1">IFERROR(__xludf.DUMMYFUNCTION("""COMPUTED_VALUE"""),168.15)</f>
        <v>168.15</v>
      </c>
      <c r="C119" s="1">
        <f ca="1">IFERROR(__xludf.DUMMYFUNCTION("""COMPUTED_VALUE"""),171.5)</f>
        <v>171.5</v>
      </c>
      <c r="D119" s="1">
        <f ca="1">IFERROR(__xludf.DUMMYFUNCTION("""COMPUTED_VALUE"""),167)</f>
        <v>167</v>
      </c>
      <c r="E119" s="1">
        <f ca="1">IFERROR(__xludf.DUMMYFUNCTION("""COMPUTED_VALUE"""),170.35)</f>
        <v>170.35</v>
      </c>
      <c r="F119" s="1">
        <f ca="1">IFERROR(__xludf.DUMMYFUNCTION("""COMPUTED_VALUE"""),11563811)</f>
        <v>11563811</v>
      </c>
    </row>
    <row r="120" spans="1:6" ht="12.5" x14ac:dyDescent="0.25">
      <c r="A120" s="2">
        <f ca="1">IFERROR(__xludf.DUMMYFUNCTION("""COMPUTED_VALUE"""),43642.6458333333)</f>
        <v>43642.645833333299</v>
      </c>
      <c r="B120" s="1">
        <f ca="1">IFERROR(__xludf.DUMMYFUNCTION("""COMPUTED_VALUE"""),169.1)</f>
        <v>169.1</v>
      </c>
      <c r="C120" s="1">
        <f ca="1">IFERROR(__xludf.DUMMYFUNCTION("""COMPUTED_VALUE"""),179.35)</f>
        <v>179.35</v>
      </c>
      <c r="D120" s="1">
        <f ca="1">IFERROR(__xludf.DUMMYFUNCTION("""COMPUTED_VALUE"""),168.75)</f>
        <v>168.75</v>
      </c>
      <c r="E120" s="1">
        <f ca="1">IFERROR(__xludf.DUMMYFUNCTION("""COMPUTED_VALUE"""),177.85)</f>
        <v>177.85</v>
      </c>
      <c r="F120" s="1">
        <f ca="1">IFERROR(__xludf.DUMMYFUNCTION("""COMPUTED_VALUE"""),11144849)</f>
        <v>11144849</v>
      </c>
    </row>
    <row r="121" spans="1:6" ht="12.5" x14ac:dyDescent="0.25">
      <c r="A121" s="2">
        <f ca="1">IFERROR(__xludf.DUMMYFUNCTION("""COMPUTED_VALUE"""),43643.6458333333)</f>
        <v>43643.645833333299</v>
      </c>
      <c r="B121" s="1">
        <f ca="1">IFERROR(__xludf.DUMMYFUNCTION("""COMPUTED_VALUE"""),179)</f>
        <v>179</v>
      </c>
      <c r="C121" s="1">
        <f ca="1">IFERROR(__xludf.DUMMYFUNCTION("""COMPUTED_VALUE"""),180)</f>
        <v>180</v>
      </c>
      <c r="D121" s="1">
        <f ca="1">IFERROR(__xludf.DUMMYFUNCTION("""COMPUTED_VALUE"""),176.25)</f>
        <v>176.25</v>
      </c>
      <c r="E121" s="1">
        <f ca="1">IFERROR(__xludf.DUMMYFUNCTION("""COMPUTED_VALUE"""),176.85)</f>
        <v>176.85</v>
      </c>
      <c r="F121" s="1">
        <f ca="1">IFERROR(__xludf.DUMMYFUNCTION("""COMPUTED_VALUE"""),12296851)</f>
        <v>12296851</v>
      </c>
    </row>
    <row r="122" spans="1:6" ht="12.5" x14ac:dyDescent="0.25">
      <c r="A122" s="2">
        <f ca="1">IFERROR(__xludf.DUMMYFUNCTION("""COMPUTED_VALUE"""),43644.6458333333)</f>
        <v>43644.645833333299</v>
      </c>
      <c r="B122" s="1">
        <f ca="1">IFERROR(__xludf.DUMMYFUNCTION("""COMPUTED_VALUE"""),176.75)</f>
        <v>176.75</v>
      </c>
      <c r="C122" s="1">
        <f ca="1">IFERROR(__xludf.DUMMYFUNCTION("""COMPUTED_VALUE"""),177.6)</f>
        <v>177.6</v>
      </c>
      <c r="D122" s="1">
        <f ca="1">IFERROR(__xludf.DUMMYFUNCTION("""COMPUTED_VALUE"""),172.35)</f>
        <v>172.35</v>
      </c>
      <c r="E122" s="1">
        <f ca="1">IFERROR(__xludf.DUMMYFUNCTION("""COMPUTED_VALUE"""),174.35)</f>
        <v>174.35</v>
      </c>
      <c r="F122" s="1">
        <f ca="1">IFERROR(__xludf.DUMMYFUNCTION("""COMPUTED_VALUE"""),6719688)</f>
        <v>6719688</v>
      </c>
    </row>
    <row r="123" spans="1:6" ht="12.5" x14ac:dyDescent="0.25">
      <c r="A123" s="2">
        <f ca="1">IFERROR(__xludf.DUMMYFUNCTION("""COMPUTED_VALUE"""),43647.6458333333)</f>
        <v>43647.645833333299</v>
      </c>
      <c r="B123" s="1">
        <f ca="1">IFERROR(__xludf.DUMMYFUNCTION("""COMPUTED_VALUE"""),177)</f>
        <v>177</v>
      </c>
      <c r="C123" s="1">
        <f ca="1">IFERROR(__xludf.DUMMYFUNCTION("""COMPUTED_VALUE"""),177.15)</f>
        <v>177.15</v>
      </c>
      <c r="D123" s="1">
        <f ca="1">IFERROR(__xludf.DUMMYFUNCTION("""COMPUTED_VALUE"""),172.55)</f>
        <v>172.55</v>
      </c>
      <c r="E123" s="1">
        <f ca="1">IFERROR(__xludf.DUMMYFUNCTION("""COMPUTED_VALUE"""),174.05)</f>
        <v>174.05</v>
      </c>
      <c r="F123" s="1">
        <f ca="1">IFERROR(__xludf.DUMMYFUNCTION("""COMPUTED_VALUE"""),6528994)</f>
        <v>6528994</v>
      </c>
    </row>
    <row r="124" spans="1:6" ht="12.5" x14ac:dyDescent="0.25">
      <c r="A124" s="2">
        <f ca="1">IFERROR(__xludf.DUMMYFUNCTION("""COMPUTED_VALUE"""),43648.6458333333)</f>
        <v>43648.645833333299</v>
      </c>
      <c r="B124" s="1">
        <f ca="1">IFERROR(__xludf.DUMMYFUNCTION("""COMPUTED_VALUE"""),173.95)</f>
        <v>173.95</v>
      </c>
      <c r="C124" s="1">
        <f ca="1">IFERROR(__xludf.DUMMYFUNCTION("""COMPUTED_VALUE"""),175.85)</f>
        <v>175.85</v>
      </c>
      <c r="D124" s="1">
        <f ca="1">IFERROR(__xludf.DUMMYFUNCTION("""COMPUTED_VALUE"""),171.25)</f>
        <v>171.25</v>
      </c>
      <c r="E124" s="1">
        <f ca="1">IFERROR(__xludf.DUMMYFUNCTION("""COMPUTED_VALUE"""),174.65)</f>
        <v>174.65</v>
      </c>
      <c r="F124" s="1">
        <f ca="1">IFERROR(__xludf.DUMMYFUNCTION("""COMPUTED_VALUE"""),6147061)</f>
        <v>6147061</v>
      </c>
    </row>
    <row r="125" spans="1:6" ht="12.5" x14ac:dyDescent="0.25">
      <c r="A125" s="2">
        <f ca="1">IFERROR(__xludf.DUMMYFUNCTION("""COMPUTED_VALUE"""),43649.6458333333)</f>
        <v>43649.645833333299</v>
      </c>
      <c r="B125" s="1">
        <f ca="1">IFERROR(__xludf.DUMMYFUNCTION("""COMPUTED_VALUE"""),174.45)</f>
        <v>174.45</v>
      </c>
      <c r="C125" s="1">
        <f ca="1">IFERROR(__xludf.DUMMYFUNCTION("""COMPUTED_VALUE"""),174.45)</f>
        <v>174.45</v>
      </c>
      <c r="D125" s="1">
        <f ca="1">IFERROR(__xludf.DUMMYFUNCTION("""COMPUTED_VALUE"""),170)</f>
        <v>170</v>
      </c>
      <c r="E125" s="1">
        <f ca="1">IFERROR(__xludf.DUMMYFUNCTION("""COMPUTED_VALUE"""),172.7)</f>
        <v>172.7</v>
      </c>
      <c r="F125" s="1">
        <f ca="1">IFERROR(__xludf.DUMMYFUNCTION("""COMPUTED_VALUE"""),9413540)</f>
        <v>9413540</v>
      </c>
    </row>
    <row r="126" spans="1:6" ht="12.5" x14ac:dyDescent="0.25">
      <c r="A126" s="2">
        <f ca="1">IFERROR(__xludf.DUMMYFUNCTION("""COMPUTED_VALUE"""),43650.6458333333)</f>
        <v>43650.645833333299</v>
      </c>
      <c r="B126" s="1">
        <f ca="1">IFERROR(__xludf.DUMMYFUNCTION("""COMPUTED_VALUE"""),173.6)</f>
        <v>173.6</v>
      </c>
      <c r="C126" s="1">
        <f ca="1">IFERROR(__xludf.DUMMYFUNCTION("""COMPUTED_VALUE"""),174.2)</f>
        <v>174.2</v>
      </c>
      <c r="D126" s="1">
        <f ca="1">IFERROR(__xludf.DUMMYFUNCTION("""COMPUTED_VALUE"""),170.2)</f>
        <v>170.2</v>
      </c>
      <c r="E126" s="1">
        <f ca="1">IFERROR(__xludf.DUMMYFUNCTION("""COMPUTED_VALUE"""),171.05)</f>
        <v>171.05</v>
      </c>
      <c r="F126" s="1">
        <f ca="1">IFERROR(__xludf.DUMMYFUNCTION("""COMPUTED_VALUE"""),5479013)</f>
        <v>5479013</v>
      </c>
    </row>
    <row r="127" spans="1:6" ht="12.5" x14ac:dyDescent="0.25">
      <c r="A127" s="2">
        <f ca="1">IFERROR(__xludf.DUMMYFUNCTION("""COMPUTED_VALUE"""),43651.6458333333)</f>
        <v>43651.645833333299</v>
      </c>
      <c r="B127" s="1">
        <f ca="1">IFERROR(__xludf.DUMMYFUNCTION("""COMPUTED_VALUE"""),171.4)</f>
        <v>171.4</v>
      </c>
      <c r="C127" s="1">
        <f ca="1">IFERROR(__xludf.DUMMYFUNCTION("""COMPUTED_VALUE"""),171.4)</f>
        <v>171.4</v>
      </c>
      <c r="D127" s="1">
        <f ca="1">IFERROR(__xludf.DUMMYFUNCTION("""COMPUTED_VALUE"""),163.1)</f>
        <v>163.1</v>
      </c>
      <c r="E127" s="1">
        <f ca="1">IFERROR(__xludf.DUMMYFUNCTION("""COMPUTED_VALUE"""),163.65)</f>
        <v>163.65</v>
      </c>
      <c r="F127" s="1">
        <f ca="1">IFERROR(__xludf.DUMMYFUNCTION("""COMPUTED_VALUE"""),7559631)</f>
        <v>7559631</v>
      </c>
    </row>
    <row r="128" spans="1:6" ht="12.5" x14ac:dyDescent="0.25">
      <c r="A128" s="2">
        <f ca="1">IFERROR(__xludf.DUMMYFUNCTION("""COMPUTED_VALUE"""),43654.6458333333)</f>
        <v>43654.645833333299</v>
      </c>
      <c r="B128" s="1">
        <f ca="1">IFERROR(__xludf.DUMMYFUNCTION("""COMPUTED_VALUE"""),163)</f>
        <v>163</v>
      </c>
      <c r="C128" s="1">
        <f ca="1">IFERROR(__xludf.DUMMYFUNCTION("""COMPUTED_VALUE"""),165.2)</f>
        <v>165.2</v>
      </c>
      <c r="D128" s="1">
        <f ca="1">IFERROR(__xludf.DUMMYFUNCTION("""COMPUTED_VALUE"""),160.85)</f>
        <v>160.85</v>
      </c>
      <c r="E128" s="1">
        <f ca="1">IFERROR(__xludf.DUMMYFUNCTION("""COMPUTED_VALUE"""),161.95)</f>
        <v>161.94999999999999</v>
      </c>
      <c r="F128" s="1">
        <f ca="1">IFERROR(__xludf.DUMMYFUNCTION("""COMPUTED_VALUE"""),5407752)</f>
        <v>5407752</v>
      </c>
    </row>
    <row r="129" spans="1:6" ht="12.5" x14ac:dyDescent="0.25">
      <c r="A129" s="2">
        <f ca="1">IFERROR(__xludf.DUMMYFUNCTION("""COMPUTED_VALUE"""),43655.6458333333)</f>
        <v>43655.645833333299</v>
      </c>
      <c r="B129" s="1">
        <f ca="1">IFERROR(__xludf.DUMMYFUNCTION("""COMPUTED_VALUE"""),161.9)</f>
        <v>161.9</v>
      </c>
      <c r="C129" s="1">
        <f ca="1">IFERROR(__xludf.DUMMYFUNCTION("""COMPUTED_VALUE"""),163.6)</f>
        <v>163.6</v>
      </c>
      <c r="D129" s="1">
        <f ca="1">IFERROR(__xludf.DUMMYFUNCTION("""COMPUTED_VALUE"""),160)</f>
        <v>160</v>
      </c>
      <c r="E129" s="1">
        <f ca="1">IFERROR(__xludf.DUMMYFUNCTION("""COMPUTED_VALUE"""),161.5)</f>
        <v>161.5</v>
      </c>
      <c r="F129" s="1">
        <f ca="1">IFERROR(__xludf.DUMMYFUNCTION("""COMPUTED_VALUE"""),5086798)</f>
        <v>5086798</v>
      </c>
    </row>
    <row r="130" spans="1:6" ht="12.5" x14ac:dyDescent="0.25">
      <c r="A130" s="2">
        <f ca="1">IFERROR(__xludf.DUMMYFUNCTION("""COMPUTED_VALUE"""),43656.6458333333)</f>
        <v>43656.645833333299</v>
      </c>
      <c r="B130" s="1">
        <f ca="1">IFERROR(__xludf.DUMMYFUNCTION("""COMPUTED_VALUE"""),161.4)</f>
        <v>161.4</v>
      </c>
      <c r="C130" s="1">
        <f ca="1">IFERROR(__xludf.DUMMYFUNCTION("""COMPUTED_VALUE"""),162.1)</f>
        <v>162.1</v>
      </c>
      <c r="D130" s="1">
        <f ca="1">IFERROR(__xludf.DUMMYFUNCTION("""COMPUTED_VALUE"""),156.75)</f>
        <v>156.75</v>
      </c>
      <c r="E130" s="1">
        <f ca="1">IFERROR(__xludf.DUMMYFUNCTION("""COMPUTED_VALUE"""),160)</f>
        <v>160</v>
      </c>
      <c r="F130" s="1">
        <f ca="1">IFERROR(__xludf.DUMMYFUNCTION("""COMPUTED_VALUE"""),5831061)</f>
        <v>5831061</v>
      </c>
    </row>
    <row r="131" spans="1:6" ht="12.5" x14ac:dyDescent="0.25">
      <c r="A131" s="2">
        <f ca="1">IFERROR(__xludf.DUMMYFUNCTION("""COMPUTED_VALUE"""),43657.6458333333)</f>
        <v>43657.645833333299</v>
      </c>
      <c r="B131" s="1">
        <f ca="1">IFERROR(__xludf.DUMMYFUNCTION("""COMPUTED_VALUE"""),162.5)</f>
        <v>162.5</v>
      </c>
      <c r="C131" s="1">
        <f ca="1">IFERROR(__xludf.DUMMYFUNCTION("""COMPUTED_VALUE"""),165.2)</f>
        <v>165.2</v>
      </c>
      <c r="D131" s="1">
        <f ca="1">IFERROR(__xludf.DUMMYFUNCTION("""COMPUTED_VALUE"""),160.8)</f>
        <v>160.80000000000001</v>
      </c>
      <c r="E131" s="1">
        <f ca="1">IFERROR(__xludf.DUMMYFUNCTION("""COMPUTED_VALUE"""),163.65)</f>
        <v>163.65</v>
      </c>
      <c r="F131" s="1">
        <f ca="1">IFERROR(__xludf.DUMMYFUNCTION("""COMPUTED_VALUE"""),9936532)</f>
        <v>9936532</v>
      </c>
    </row>
    <row r="132" spans="1:6" ht="12.5" x14ac:dyDescent="0.25">
      <c r="A132" s="2">
        <f ca="1">IFERROR(__xludf.DUMMYFUNCTION("""COMPUTED_VALUE"""),43658.6458333333)</f>
        <v>43658.645833333299</v>
      </c>
      <c r="B132" s="1">
        <f ca="1">IFERROR(__xludf.DUMMYFUNCTION("""COMPUTED_VALUE"""),164.1)</f>
        <v>164.1</v>
      </c>
      <c r="C132" s="1">
        <f ca="1">IFERROR(__xludf.DUMMYFUNCTION("""COMPUTED_VALUE"""),168.65)</f>
        <v>168.65</v>
      </c>
      <c r="D132" s="1">
        <f ca="1">IFERROR(__xludf.DUMMYFUNCTION("""COMPUTED_VALUE"""),162.35)</f>
        <v>162.35</v>
      </c>
      <c r="E132" s="1">
        <f ca="1">IFERROR(__xludf.DUMMYFUNCTION("""COMPUTED_VALUE"""),167.65)</f>
        <v>167.65</v>
      </c>
      <c r="F132" s="1">
        <f ca="1">IFERROR(__xludf.DUMMYFUNCTION("""COMPUTED_VALUE"""),10129958)</f>
        <v>10129958</v>
      </c>
    </row>
    <row r="133" spans="1:6" ht="12.5" x14ac:dyDescent="0.25">
      <c r="A133" s="2">
        <f ca="1">IFERROR(__xludf.DUMMYFUNCTION("""COMPUTED_VALUE"""),43661.6458333333)</f>
        <v>43661.645833333299</v>
      </c>
      <c r="B133" s="1">
        <f ca="1">IFERROR(__xludf.DUMMYFUNCTION("""COMPUTED_VALUE"""),167.75)</f>
        <v>167.75</v>
      </c>
      <c r="C133" s="1">
        <f ca="1">IFERROR(__xludf.DUMMYFUNCTION("""COMPUTED_VALUE"""),167.75)</f>
        <v>167.75</v>
      </c>
      <c r="D133" s="1">
        <f ca="1">IFERROR(__xludf.DUMMYFUNCTION("""COMPUTED_VALUE"""),162.65)</f>
        <v>162.65</v>
      </c>
      <c r="E133" s="1">
        <f ca="1">IFERROR(__xludf.DUMMYFUNCTION("""COMPUTED_VALUE"""),166.75)</f>
        <v>166.75</v>
      </c>
      <c r="F133" s="1">
        <f ca="1">IFERROR(__xludf.DUMMYFUNCTION("""COMPUTED_VALUE"""),7436769)</f>
        <v>7436769</v>
      </c>
    </row>
    <row r="134" spans="1:6" ht="12.5" x14ac:dyDescent="0.25">
      <c r="A134" s="2">
        <f ca="1">IFERROR(__xludf.DUMMYFUNCTION("""COMPUTED_VALUE"""),43662.6458333333)</f>
        <v>43662.645833333299</v>
      </c>
      <c r="B134" s="1">
        <f ca="1">IFERROR(__xludf.DUMMYFUNCTION("""COMPUTED_VALUE"""),166.65)</f>
        <v>166.65</v>
      </c>
      <c r="C134" s="1">
        <f ca="1">IFERROR(__xludf.DUMMYFUNCTION("""COMPUTED_VALUE"""),170.2)</f>
        <v>170.2</v>
      </c>
      <c r="D134" s="1">
        <f ca="1">IFERROR(__xludf.DUMMYFUNCTION("""COMPUTED_VALUE"""),166)</f>
        <v>166</v>
      </c>
      <c r="E134" s="1">
        <f ca="1">IFERROR(__xludf.DUMMYFUNCTION("""COMPUTED_VALUE"""),166.9)</f>
        <v>166.9</v>
      </c>
      <c r="F134" s="1">
        <f ca="1">IFERROR(__xludf.DUMMYFUNCTION("""COMPUTED_VALUE"""),7442937)</f>
        <v>7442937</v>
      </c>
    </row>
    <row r="135" spans="1:6" ht="12.5" x14ac:dyDescent="0.25">
      <c r="A135" s="2">
        <f ca="1">IFERROR(__xludf.DUMMYFUNCTION("""COMPUTED_VALUE"""),43663.6458333333)</f>
        <v>43663.645833333299</v>
      </c>
      <c r="B135" s="1">
        <f ca="1">IFERROR(__xludf.DUMMYFUNCTION("""COMPUTED_VALUE"""),167.6)</f>
        <v>167.6</v>
      </c>
      <c r="C135" s="1">
        <f ca="1">IFERROR(__xludf.DUMMYFUNCTION("""COMPUTED_VALUE"""),169.1)</f>
        <v>169.1</v>
      </c>
      <c r="D135" s="1">
        <f ca="1">IFERROR(__xludf.DUMMYFUNCTION("""COMPUTED_VALUE"""),166.8)</f>
        <v>166.8</v>
      </c>
      <c r="E135" s="1">
        <f ca="1">IFERROR(__xludf.DUMMYFUNCTION("""COMPUTED_VALUE"""),168.65)</f>
        <v>168.65</v>
      </c>
      <c r="F135" s="1">
        <f ca="1">IFERROR(__xludf.DUMMYFUNCTION("""COMPUTED_VALUE"""),5060979)</f>
        <v>5060979</v>
      </c>
    </row>
    <row r="136" spans="1:6" ht="12.5" x14ac:dyDescent="0.25">
      <c r="A136" s="2">
        <f ca="1">IFERROR(__xludf.DUMMYFUNCTION("""COMPUTED_VALUE"""),43664.6458333333)</f>
        <v>43664.645833333299</v>
      </c>
      <c r="B136" s="1">
        <f ca="1">IFERROR(__xludf.DUMMYFUNCTION("""COMPUTED_VALUE"""),167.55)</f>
        <v>167.55</v>
      </c>
      <c r="C136" s="1">
        <f ca="1">IFERROR(__xludf.DUMMYFUNCTION("""COMPUTED_VALUE"""),167.7)</f>
        <v>167.7</v>
      </c>
      <c r="D136" s="1">
        <f ca="1">IFERROR(__xludf.DUMMYFUNCTION("""COMPUTED_VALUE"""),162.1)</f>
        <v>162.1</v>
      </c>
      <c r="E136" s="1">
        <f ca="1">IFERROR(__xludf.DUMMYFUNCTION("""COMPUTED_VALUE"""),163.05)</f>
        <v>163.05000000000001</v>
      </c>
      <c r="F136" s="1">
        <f ca="1">IFERROR(__xludf.DUMMYFUNCTION("""COMPUTED_VALUE"""),6825281)</f>
        <v>6825281</v>
      </c>
    </row>
    <row r="137" spans="1:6" ht="12.5" x14ac:dyDescent="0.25">
      <c r="A137" s="2">
        <f ca="1">IFERROR(__xludf.DUMMYFUNCTION("""COMPUTED_VALUE"""),43665.6458333333)</f>
        <v>43665.645833333299</v>
      </c>
      <c r="B137" s="1">
        <f ca="1">IFERROR(__xludf.DUMMYFUNCTION("""COMPUTED_VALUE"""),164.05)</f>
        <v>164.05</v>
      </c>
      <c r="C137" s="1">
        <f ca="1">IFERROR(__xludf.DUMMYFUNCTION("""COMPUTED_VALUE"""),165.85)</f>
        <v>165.85</v>
      </c>
      <c r="D137" s="1">
        <f ca="1">IFERROR(__xludf.DUMMYFUNCTION("""COMPUTED_VALUE"""),160.6)</f>
        <v>160.6</v>
      </c>
      <c r="E137" s="1">
        <f ca="1">IFERROR(__xludf.DUMMYFUNCTION("""COMPUTED_VALUE"""),161.25)</f>
        <v>161.25</v>
      </c>
      <c r="F137" s="1">
        <f ca="1">IFERROR(__xludf.DUMMYFUNCTION("""COMPUTED_VALUE"""),6974005)</f>
        <v>6974005</v>
      </c>
    </row>
    <row r="138" spans="1:6" ht="12.5" x14ac:dyDescent="0.25">
      <c r="A138" s="2">
        <f ca="1">IFERROR(__xludf.DUMMYFUNCTION("""COMPUTED_VALUE"""),43668.6458333333)</f>
        <v>43668.645833333299</v>
      </c>
      <c r="B138" s="1">
        <f ca="1">IFERROR(__xludf.DUMMYFUNCTION("""COMPUTED_VALUE"""),161.3)</f>
        <v>161.30000000000001</v>
      </c>
      <c r="C138" s="1">
        <f ca="1">IFERROR(__xludf.DUMMYFUNCTION("""COMPUTED_VALUE"""),168.75)</f>
        <v>168.75</v>
      </c>
      <c r="D138" s="1">
        <f ca="1">IFERROR(__xludf.DUMMYFUNCTION("""COMPUTED_VALUE"""),161.3)</f>
        <v>161.30000000000001</v>
      </c>
      <c r="E138" s="1">
        <f ca="1">IFERROR(__xludf.DUMMYFUNCTION("""COMPUTED_VALUE"""),167.25)</f>
        <v>167.25</v>
      </c>
      <c r="F138" s="1">
        <f ca="1">IFERROR(__xludf.DUMMYFUNCTION("""COMPUTED_VALUE"""),17654993)</f>
        <v>17654993</v>
      </c>
    </row>
    <row r="139" spans="1:6" ht="12.5" x14ac:dyDescent="0.25">
      <c r="A139" s="2">
        <f ca="1">IFERROR(__xludf.DUMMYFUNCTION("""COMPUTED_VALUE"""),43669.6458333333)</f>
        <v>43669.645833333299</v>
      </c>
      <c r="B139" s="1">
        <f ca="1">IFERROR(__xludf.DUMMYFUNCTION("""COMPUTED_VALUE"""),167.35)</f>
        <v>167.35</v>
      </c>
      <c r="C139" s="1">
        <f ca="1">IFERROR(__xludf.DUMMYFUNCTION("""COMPUTED_VALUE"""),168.4)</f>
        <v>168.4</v>
      </c>
      <c r="D139" s="1">
        <f ca="1">IFERROR(__xludf.DUMMYFUNCTION("""COMPUTED_VALUE"""),164.75)</f>
        <v>164.75</v>
      </c>
      <c r="E139" s="1">
        <f ca="1">IFERROR(__xludf.DUMMYFUNCTION("""COMPUTED_VALUE"""),168.1)</f>
        <v>168.1</v>
      </c>
      <c r="F139" s="1">
        <f ca="1">IFERROR(__xludf.DUMMYFUNCTION("""COMPUTED_VALUE"""),8409760)</f>
        <v>8409760</v>
      </c>
    </row>
    <row r="140" spans="1:6" ht="12.5" x14ac:dyDescent="0.25">
      <c r="A140" s="2">
        <f ca="1">IFERROR(__xludf.DUMMYFUNCTION("""COMPUTED_VALUE"""),43670.6458333333)</f>
        <v>43670.645833333299</v>
      </c>
      <c r="B140" s="1">
        <f ca="1">IFERROR(__xludf.DUMMYFUNCTION("""COMPUTED_VALUE"""),168)</f>
        <v>168</v>
      </c>
      <c r="C140" s="1">
        <f ca="1">IFERROR(__xludf.DUMMYFUNCTION("""COMPUTED_VALUE"""),168.4)</f>
        <v>168.4</v>
      </c>
      <c r="D140" s="1">
        <f ca="1">IFERROR(__xludf.DUMMYFUNCTION("""COMPUTED_VALUE"""),160.8)</f>
        <v>160.80000000000001</v>
      </c>
      <c r="E140" s="1">
        <f ca="1">IFERROR(__xludf.DUMMYFUNCTION("""COMPUTED_VALUE"""),165.05)</f>
        <v>165.05</v>
      </c>
      <c r="F140" s="1">
        <f ca="1">IFERROR(__xludf.DUMMYFUNCTION("""COMPUTED_VALUE"""),9396709)</f>
        <v>9396709</v>
      </c>
    </row>
    <row r="141" spans="1:6" ht="12.5" x14ac:dyDescent="0.25">
      <c r="A141" s="2">
        <f ca="1">IFERROR(__xludf.DUMMYFUNCTION("""COMPUTED_VALUE"""),43671.6458333333)</f>
        <v>43671.645833333299</v>
      </c>
      <c r="B141" s="1">
        <f ca="1">IFERROR(__xludf.DUMMYFUNCTION("""COMPUTED_VALUE"""),164.85)</f>
        <v>164.85</v>
      </c>
      <c r="C141" s="1">
        <f ca="1">IFERROR(__xludf.DUMMYFUNCTION("""COMPUTED_VALUE"""),172.7)</f>
        <v>172.7</v>
      </c>
      <c r="D141" s="1">
        <f ca="1">IFERROR(__xludf.DUMMYFUNCTION("""COMPUTED_VALUE"""),164.25)</f>
        <v>164.25</v>
      </c>
      <c r="E141" s="1">
        <f ca="1">IFERROR(__xludf.DUMMYFUNCTION("""COMPUTED_VALUE"""),171.45)</f>
        <v>171.45</v>
      </c>
      <c r="F141" s="1">
        <f ca="1">IFERROR(__xludf.DUMMYFUNCTION("""COMPUTED_VALUE"""),19724263)</f>
        <v>19724263</v>
      </c>
    </row>
    <row r="142" spans="1:6" ht="12.5" x14ac:dyDescent="0.25">
      <c r="A142" s="2">
        <f ca="1">IFERROR(__xludf.DUMMYFUNCTION("""COMPUTED_VALUE"""),43672.6458333333)</f>
        <v>43672.645833333299</v>
      </c>
      <c r="B142" s="1">
        <f ca="1">IFERROR(__xludf.DUMMYFUNCTION("""COMPUTED_VALUE"""),175.1)</f>
        <v>175.1</v>
      </c>
      <c r="C142" s="1">
        <f ca="1">IFERROR(__xludf.DUMMYFUNCTION("""COMPUTED_VALUE"""),175.9)</f>
        <v>175.9</v>
      </c>
      <c r="D142" s="1">
        <f ca="1">IFERROR(__xludf.DUMMYFUNCTION("""COMPUTED_VALUE"""),162.75)</f>
        <v>162.75</v>
      </c>
      <c r="E142" s="1">
        <f ca="1">IFERROR(__xludf.DUMMYFUNCTION("""COMPUTED_VALUE"""),164.1)</f>
        <v>164.1</v>
      </c>
      <c r="F142" s="1">
        <f ca="1">IFERROR(__xludf.DUMMYFUNCTION("""COMPUTED_VALUE"""),23645819)</f>
        <v>23645819</v>
      </c>
    </row>
    <row r="143" spans="1:6" ht="12.5" x14ac:dyDescent="0.25">
      <c r="A143" s="2">
        <f ca="1">IFERROR(__xludf.DUMMYFUNCTION("""COMPUTED_VALUE"""),43675.6458333333)</f>
        <v>43675.645833333299</v>
      </c>
      <c r="B143" s="1">
        <f ca="1">IFERROR(__xludf.DUMMYFUNCTION("""COMPUTED_VALUE"""),165)</f>
        <v>165</v>
      </c>
      <c r="C143" s="1">
        <f ca="1">IFERROR(__xludf.DUMMYFUNCTION("""COMPUTED_VALUE"""),165.5)</f>
        <v>165.5</v>
      </c>
      <c r="D143" s="1">
        <f ca="1">IFERROR(__xludf.DUMMYFUNCTION("""COMPUTED_VALUE"""),155.05)</f>
        <v>155.05000000000001</v>
      </c>
      <c r="E143" s="1">
        <f ca="1">IFERROR(__xludf.DUMMYFUNCTION("""COMPUTED_VALUE"""),155.65)</f>
        <v>155.65</v>
      </c>
      <c r="F143" s="1">
        <f ca="1">IFERROR(__xludf.DUMMYFUNCTION("""COMPUTED_VALUE"""),14681724)</f>
        <v>14681724</v>
      </c>
    </row>
    <row r="144" spans="1:6" ht="12.5" x14ac:dyDescent="0.25">
      <c r="A144" s="2">
        <f ca="1">IFERROR(__xludf.DUMMYFUNCTION("""COMPUTED_VALUE"""),43676.6458333333)</f>
        <v>43676.645833333299</v>
      </c>
      <c r="B144" s="1">
        <f ca="1">IFERROR(__xludf.DUMMYFUNCTION("""COMPUTED_VALUE"""),155.5)</f>
        <v>155.5</v>
      </c>
      <c r="C144" s="1">
        <f ca="1">IFERROR(__xludf.DUMMYFUNCTION("""COMPUTED_VALUE"""),159)</f>
        <v>159</v>
      </c>
      <c r="D144" s="1">
        <f ca="1">IFERROR(__xludf.DUMMYFUNCTION("""COMPUTED_VALUE"""),149.8)</f>
        <v>149.80000000000001</v>
      </c>
      <c r="E144" s="1">
        <f ca="1">IFERROR(__xludf.DUMMYFUNCTION("""COMPUTED_VALUE"""),150.6)</f>
        <v>150.6</v>
      </c>
      <c r="F144" s="1">
        <f ca="1">IFERROR(__xludf.DUMMYFUNCTION("""COMPUTED_VALUE"""),15109871)</f>
        <v>15109871</v>
      </c>
    </row>
    <row r="145" spans="1:6" ht="12.5" x14ac:dyDescent="0.25">
      <c r="A145" s="2">
        <f ca="1">IFERROR(__xludf.DUMMYFUNCTION("""COMPUTED_VALUE"""),43677.6458333333)</f>
        <v>43677.645833333299</v>
      </c>
      <c r="B145" s="1">
        <f ca="1">IFERROR(__xludf.DUMMYFUNCTION("""COMPUTED_VALUE"""),150.35)</f>
        <v>150.35</v>
      </c>
      <c r="C145" s="1">
        <f ca="1">IFERROR(__xludf.DUMMYFUNCTION("""COMPUTED_VALUE"""),154.65)</f>
        <v>154.65</v>
      </c>
      <c r="D145" s="1">
        <f ca="1">IFERROR(__xludf.DUMMYFUNCTION("""COMPUTED_VALUE"""),148.1)</f>
        <v>148.1</v>
      </c>
      <c r="E145" s="1">
        <f ca="1">IFERROR(__xludf.DUMMYFUNCTION("""COMPUTED_VALUE"""),154.1)</f>
        <v>154.1</v>
      </c>
      <c r="F145" s="1">
        <f ca="1">IFERROR(__xludf.DUMMYFUNCTION("""COMPUTED_VALUE"""),13730987)</f>
        <v>13730987</v>
      </c>
    </row>
    <row r="146" spans="1:6" ht="12.5" x14ac:dyDescent="0.25">
      <c r="A146" s="2">
        <f ca="1">IFERROR(__xludf.DUMMYFUNCTION("""COMPUTED_VALUE"""),43678.6458333333)</f>
        <v>43678.645833333299</v>
      </c>
      <c r="B146" s="1">
        <f ca="1">IFERROR(__xludf.DUMMYFUNCTION("""COMPUTED_VALUE"""),152.2)</f>
        <v>152.19999999999999</v>
      </c>
      <c r="C146" s="1">
        <f ca="1">IFERROR(__xludf.DUMMYFUNCTION("""COMPUTED_VALUE"""),152.4)</f>
        <v>152.4</v>
      </c>
      <c r="D146" s="1">
        <f ca="1">IFERROR(__xludf.DUMMYFUNCTION("""COMPUTED_VALUE"""),144)</f>
        <v>144</v>
      </c>
      <c r="E146" s="1">
        <f ca="1">IFERROR(__xludf.DUMMYFUNCTION("""COMPUTED_VALUE"""),145.45)</f>
        <v>145.44999999999999</v>
      </c>
      <c r="F146" s="1">
        <f ca="1">IFERROR(__xludf.DUMMYFUNCTION("""COMPUTED_VALUE"""),17870111)</f>
        <v>17870111</v>
      </c>
    </row>
    <row r="147" spans="1:6" ht="12.5" x14ac:dyDescent="0.25">
      <c r="A147" s="2">
        <f ca="1">IFERROR(__xludf.DUMMYFUNCTION("""COMPUTED_VALUE"""),43679.6458333333)</f>
        <v>43679.645833333299</v>
      </c>
      <c r="B147" s="1">
        <f ca="1">IFERROR(__xludf.DUMMYFUNCTION("""COMPUTED_VALUE"""),141.9)</f>
        <v>141.9</v>
      </c>
      <c r="C147" s="1">
        <f ca="1">IFERROR(__xludf.DUMMYFUNCTION("""COMPUTED_VALUE"""),145)</f>
        <v>145</v>
      </c>
      <c r="D147" s="1">
        <f ca="1">IFERROR(__xludf.DUMMYFUNCTION("""COMPUTED_VALUE"""),139.25)</f>
        <v>139.25</v>
      </c>
      <c r="E147" s="1">
        <f ca="1">IFERROR(__xludf.DUMMYFUNCTION("""COMPUTED_VALUE"""),143)</f>
        <v>143</v>
      </c>
      <c r="F147" s="1">
        <f ca="1">IFERROR(__xludf.DUMMYFUNCTION("""COMPUTED_VALUE"""),16346941)</f>
        <v>16346941</v>
      </c>
    </row>
    <row r="148" spans="1:6" ht="12.5" x14ac:dyDescent="0.25">
      <c r="A148" s="2">
        <f ca="1">IFERROR(__xludf.DUMMYFUNCTION("""COMPUTED_VALUE"""),43682.6458333333)</f>
        <v>43682.645833333299</v>
      </c>
      <c r="B148" s="1">
        <f ca="1">IFERROR(__xludf.DUMMYFUNCTION("""COMPUTED_VALUE"""),140.3)</f>
        <v>140.30000000000001</v>
      </c>
      <c r="C148" s="1">
        <f ca="1">IFERROR(__xludf.DUMMYFUNCTION("""COMPUTED_VALUE"""),142.8)</f>
        <v>142.80000000000001</v>
      </c>
      <c r="D148" s="1">
        <f ca="1">IFERROR(__xludf.DUMMYFUNCTION("""COMPUTED_VALUE"""),134.45)</f>
        <v>134.44999999999999</v>
      </c>
      <c r="E148" s="1">
        <f ca="1">IFERROR(__xludf.DUMMYFUNCTION("""COMPUTED_VALUE"""),140.7)</f>
        <v>140.69999999999999</v>
      </c>
      <c r="F148" s="1">
        <f ca="1">IFERROR(__xludf.DUMMYFUNCTION("""COMPUTED_VALUE"""),12989610)</f>
        <v>12989610</v>
      </c>
    </row>
    <row r="149" spans="1:6" ht="12.5" x14ac:dyDescent="0.25">
      <c r="A149" s="2">
        <f ca="1">IFERROR(__xludf.DUMMYFUNCTION("""COMPUTED_VALUE"""),43683.6458333333)</f>
        <v>43683.645833333299</v>
      </c>
      <c r="B149" s="1">
        <f ca="1">IFERROR(__xludf.DUMMYFUNCTION("""COMPUTED_VALUE"""),139.3)</f>
        <v>139.30000000000001</v>
      </c>
      <c r="C149" s="1">
        <f ca="1">IFERROR(__xludf.DUMMYFUNCTION("""COMPUTED_VALUE"""),143.8)</f>
        <v>143.80000000000001</v>
      </c>
      <c r="D149" s="1">
        <f ca="1">IFERROR(__xludf.DUMMYFUNCTION("""COMPUTED_VALUE"""),138.3)</f>
        <v>138.30000000000001</v>
      </c>
      <c r="E149" s="1">
        <f ca="1">IFERROR(__xludf.DUMMYFUNCTION("""COMPUTED_VALUE"""),140.8)</f>
        <v>140.80000000000001</v>
      </c>
      <c r="F149" s="1">
        <f ca="1">IFERROR(__xludf.DUMMYFUNCTION("""COMPUTED_VALUE"""),11754023)</f>
        <v>11754023</v>
      </c>
    </row>
    <row r="150" spans="1:6" ht="12.5" x14ac:dyDescent="0.25">
      <c r="A150" s="2">
        <f ca="1">IFERROR(__xludf.DUMMYFUNCTION("""COMPUTED_VALUE"""),43684.6458333333)</f>
        <v>43684.645833333299</v>
      </c>
      <c r="B150" s="1">
        <f ca="1">IFERROR(__xludf.DUMMYFUNCTION("""COMPUTED_VALUE"""),140)</f>
        <v>140</v>
      </c>
      <c r="C150" s="1">
        <f ca="1">IFERROR(__xludf.DUMMYFUNCTION("""COMPUTED_VALUE"""),141.2)</f>
        <v>141.19999999999999</v>
      </c>
      <c r="D150" s="1">
        <f ca="1">IFERROR(__xludf.DUMMYFUNCTION("""COMPUTED_VALUE"""),136.05)</f>
        <v>136.05000000000001</v>
      </c>
      <c r="E150" s="1">
        <f ca="1">IFERROR(__xludf.DUMMYFUNCTION("""COMPUTED_VALUE"""),136.65)</f>
        <v>136.65</v>
      </c>
      <c r="F150" s="1">
        <f ca="1">IFERROR(__xludf.DUMMYFUNCTION("""COMPUTED_VALUE"""),8696881)</f>
        <v>8696881</v>
      </c>
    </row>
    <row r="151" spans="1:6" ht="12.5" x14ac:dyDescent="0.25">
      <c r="A151" s="2">
        <f ca="1">IFERROR(__xludf.DUMMYFUNCTION("""COMPUTED_VALUE"""),43685.6458333333)</f>
        <v>43685.645833333299</v>
      </c>
      <c r="B151" s="1">
        <f ca="1">IFERROR(__xludf.DUMMYFUNCTION("""COMPUTED_VALUE"""),137)</f>
        <v>137</v>
      </c>
      <c r="C151" s="1">
        <f ca="1">IFERROR(__xludf.DUMMYFUNCTION("""COMPUTED_VALUE"""),139)</f>
        <v>139</v>
      </c>
      <c r="D151" s="1">
        <f ca="1">IFERROR(__xludf.DUMMYFUNCTION("""COMPUTED_VALUE"""),134.8)</f>
        <v>134.80000000000001</v>
      </c>
      <c r="E151" s="1">
        <f ca="1">IFERROR(__xludf.DUMMYFUNCTION("""COMPUTED_VALUE"""),138.7)</f>
        <v>138.69999999999999</v>
      </c>
      <c r="F151" s="1">
        <f ca="1">IFERROR(__xludf.DUMMYFUNCTION("""COMPUTED_VALUE"""),7940096)</f>
        <v>7940096</v>
      </c>
    </row>
    <row r="152" spans="1:6" ht="12.5" x14ac:dyDescent="0.25">
      <c r="A152" s="2">
        <f ca="1">IFERROR(__xludf.DUMMYFUNCTION("""COMPUTED_VALUE"""),43686.6458333333)</f>
        <v>43686.645833333299</v>
      </c>
      <c r="B152" s="1">
        <f ca="1">IFERROR(__xludf.DUMMYFUNCTION("""COMPUTED_VALUE"""),139)</f>
        <v>139</v>
      </c>
      <c r="C152" s="1">
        <f ca="1">IFERROR(__xludf.DUMMYFUNCTION("""COMPUTED_VALUE"""),144.8)</f>
        <v>144.80000000000001</v>
      </c>
      <c r="D152" s="1">
        <f ca="1">IFERROR(__xludf.DUMMYFUNCTION("""COMPUTED_VALUE"""),138.4)</f>
        <v>138.4</v>
      </c>
      <c r="E152" s="1">
        <f ca="1">IFERROR(__xludf.DUMMYFUNCTION("""COMPUTED_VALUE"""),141.5)</f>
        <v>141.5</v>
      </c>
      <c r="F152" s="1">
        <f ca="1">IFERROR(__xludf.DUMMYFUNCTION("""COMPUTED_VALUE"""),13464098)</f>
        <v>13464098</v>
      </c>
    </row>
    <row r="153" spans="1:6" ht="12.5" x14ac:dyDescent="0.25">
      <c r="A153" s="2">
        <f ca="1">IFERROR(__xludf.DUMMYFUNCTION("""COMPUTED_VALUE"""),43690.6458333333)</f>
        <v>43690.645833333299</v>
      </c>
      <c r="B153" s="1">
        <f ca="1">IFERROR(__xludf.DUMMYFUNCTION("""COMPUTED_VALUE"""),138)</f>
        <v>138</v>
      </c>
      <c r="C153" s="1">
        <f ca="1">IFERROR(__xludf.DUMMYFUNCTION("""COMPUTED_VALUE"""),142.9)</f>
        <v>142.9</v>
      </c>
      <c r="D153" s="1">
        <f ca="1">IFERROR(__xludf.DUMMYFUNCTION("""COMPUTED_VALUE"""),136.45)</f>
        <v>136.44999999999999</v>
      </c>
      <c r="E153" s="1">
        <f ca="1">IFERROR(__xludf.DUMMYFUNCTION("""COMPUTED_VALUE"""),139.75)</f>
        <v>139.75</v>
      </c>
      <c r="F153" s="1">
        <f ca="1">IFERROR(__xludf.DUMMYFUNCTION("""COMPUTED_VALUE"""),12052449)</f>
        <v>12052449</v>
      </c>
    </row>
    <row r="154" spans="1:6" ht="12.5" x14ac:dyDescent="0.25">
      <c r="A154" s="2">
        <f ca="1">IFERROR(__xludf.DUMMYFUNCTION("""COMPUTED_VALUE"""),43691.6458333333)</f>
        <v>43691.645833333299</v>
      </c>
      <c r="B154" s="1">
        <f ca="1">IFERROR(__xludf.DUMMYFUNCTION("""COMPUTED_VALUE"""),140.6)</f>
        <v>140.6</v>
      </c>
      <c r="C154" s="1">
        <f ca="1">IFERROR(__xludf.DUMMYFUNCTION("""COMPUTED_VALUE"""),148.1)</f>
        <v>148.1</v>
      </c>
      <c r="D154" s="1">
        <f ca="1">IFERROR(__xludf.DUMMYFUNCTION("""COMPUTED_VALUE"""),140.6)</f>
        <v>140.6</v>
      </c>
      <c r="E154" s="1">
        <f ca="1">IFERROR(__xludf.DUMMYFUNCTION("""COMPUTED_VALUE"""),146.55)</f>
        <v>146.55000000000001</v>
      </c>
      <c r="F154" s="1">
        <f ca="1">IFERROR(__xludf.DUMMYFUNCTION("""COMPUTED_VALUE"""),15672869)</f>
        <v>15672869</v>
      </c>
    </row>
    <row r="155" spans="1:6" ht="12.5" x14ac:dyDescent="0.25">
      <c r="A155" s="2">
        <f ca="1">IFERROR(__xludf.DUMMYFUNCTION("""COMPUTED_VALUE"""),43693.6458333333)</f>
        <v>43693.645833333299</v>
      </c>
      <c r="B155" s="1">
        <f ca="1">IFERROR(__xludf.DUMMYFUNCTION("""COMPUTED_VALUE"""),144.35)</f>
        <v>144.35</v>
      </c>
      <c r="C155" s="1">
        <f ca="1">IFERROR(__xludf.DUMMYFUNCTION("""COMPUTED_VALUE"""),145.7)</f>
        <v>145.69999999999999</v>
      </c>
      <c r="D155" s="1">
        <f ca="1">IFERROR(__xludf.DUMMYFUNCTION("""COMPUTED_VALUE"""),140.95)</f>
        <v>140.94999999999999</v>
      </c>
      <c r="E155" s="1">
        <f ca="1">IFERROR(__xludf.DUMMYFUNCTION("""COMPUTED_VALUE"""),144.4)</f>
        <v>144.4</v>
      </c>
      <c r="F155" s="1">
        <f ca="1">IFERROR(__xludf.DUMMYFUNCTION("""COMPUTED_VALUE"""),10374454)</f>
        <v>10374454</v>
      </c>
    </row>
    <row r="156" spans="1:6" ht="12.5" x14ac:dyDescent="0.25">
      <c r="A156" s="2">
        <f ca="1">IFERROR(__xludf.DUMMYFUNCTION("""COMPUTED_VALUE"""),43696.6458333333)</f>
        <v>43696.645833333299</v>
      </c>
      <c r="B156" s="1">
        <f ca="1">IFERROR(__xludf.DUMMYFUNCTION("""COMPUTED_VALUE"""),145.4)</f>
        <v>145.4</v>
      </c>
      <c r="C156" s="1">
        <f ca="1">IFERROR(__xludf.DUMMYFUNCTION("""COMPUTED_VALUE"""),146.15)</f>
        <v>146.15</v>
      </c>
      <c r="D156" s="1">
        <f ca="1">IFERROR(__xludf.DUMMYFUNCTION("""COMPUTED_VALUE"""),142.25)</f>
        <v>142.25</v>
      </c>
      <c r="E156" s="1">
        <f ca="1">IFERROR(__xludf.DUMMYFUNCTION("""COMPUTED_VALUE"""),144.3)</f>
        <v>144.30000000000001</v>
      </c>
      <c r="F156" s="1">
        <f ca="1">IFERROR(__xludf.DUMMYFUNCTION("""COMPUTED_VALUE"""),6189406)</f>
        <v>6189406</v>
      </c>
    </row>
    <row r="157" spans="1:6" ht="12.5" x14ac:dyDescent="0.25">
      <c r="A157" s="2">
        <f ca="1">IFERROR(__xludf.DUMMYFUNCTION("""COMPUTED_VALUE"""),43697.6458333333)</f>
        <v>43697.645833333299</v>
      </c>
      <c r="B157" s="1">
        <f ca="1">IFERROR(__xludf.DUMMYFUNCTION("""COMPUTED_VALUE"""),143.8)</f>
        <v>143.80000000000001</v>
      </c>
      <c r="C157" s="1">
        <f ca="1">IFERROR(__xludf.DUMMYFUNCTION("""COMPUTED_VALUE"""),144.85)</f>
        <v>144.85</v>
      </c>
      <c r="D157" s="1">
        <f ca="1">IFERROR(__xludf.DUMMYFUNCTION("""COMPUTED_VALUE"""),141.6)</f>
        <v>141.6</v>
      </c>
      <c r="E157" s="1">
        <f ca="1">IFERROR(__xludf.DUMMYFUNCTION("""COMPUTED_VALUE"""),142.4)</f>
        <v>142.4</v>
      </c>
      <c r="F157" s="1">
        <f ca="1">IFERROR(__xludf.DUMMYFUNCTION("""COMPUTED_VALUE"""),5974495)</f>
        <v>5974495</v>
      </c>
    </row>
    <row r="158" spans="1:6" ht="12.5" x14ac:dyDescent="0.25">
      <c r="A158" s="2">
        <f ca="1">IFERROR(__xludf.DUMMYFUNCTION("""COMPUTED_VALUE"""),43698.6458333333)</f>
        <v>43698.645833333299</v>
      </c>
      <c r="B158" s="1">
        <f ca="1">IFERROR(__xludf.DUMMYFUNCTION("""COMPUTED_VALUE"""),141.1)</f>
        <v>141.1</v>
      </c>
      <c r="C158" s="1">
        <f ca="1">IFERROR(__xludf.DUMMYFUNCTION("""COMPUTED_VALUE"""),141.7)</f>
        <v>141.69999999999999</v>
      </c>
      <c r="D158" s="1">
        <f ca="1">IFERROR(__xludf.DUMMYFUNCTION("""COMPUTED_VALUE"""),138.05)</f>
        <v>138.05000000000001</v>
      </c>
      <c r="E158" s="1">
        <f ca="1">IFERROR(__xludf.DUMMYFUNCTION("""COMPUTED_VALUE"""),139.95)</f>
        <v>139.94999999999999</v>
      </c>
      <c r="F158" s="1">
        <f ca="1">IFERROR(__xludf.DUMMYFUNCTION("""COMPUTED_VALUE"""),8264015)</f>
        <v>8264015</v>
      </c>
    </row>
    <row r="159" spans="1:6" ht="12.5" x14ac:dyDescent="0.25">
      <c r="A159" s="2">
        <f ca="1">IFERROR(__xludf.DUMMYFUNCTION("""COMPUTED_VALUE"""),43699.6458333333)</f>
        <v>43699.645833333299</v>
      </c>
      <c r="B159" s="1">
        <f ca="1">IFERROR(__xludf.DUMMYFUNCTION("""COMPUTED_VALUE"""),138.6)</f>
        <v>138.6</v>
      </c>
      <c r="C159" s="1">
        <f ca="1">IFERROR(__xludf.DUMMYFUNCTION("""COMPUTED_VALUE"""),138.9)</f>
        <v>138.9</v>
      </c>
      <c r="D159" s="1">
        <f ca="1">IFERROR(__xludf.DUMMYFUNCTION("""COMPUTED_VALUE"""),125.3)</f>
        <v>125.3</v>
      </c>
      <c r="E159" s="1">
        <f ca="1">IFERROR(__xludf.DUMMYFUNCTION("""COMPUTED_VALUE"""),129.05)</f>
        <v>129.05000000000001</v>
      </c>
      <c r="F159" s="1">
        <f ca="1">IFERROR(__xludf.DUMMYFUNCTION("""COMPUTED_VALUE"""),18923757)</f>
        <v>18923757</v>
      </c>
    </row>
    <row r="160" spans="1:6" ht="12.5" x14ac:dyDescent="0.25">
      <c r="A160" s="2">
        <f ca="1">IFERROR(__xludf.DUMMYFUNCTION("""COMPUTED_VALUE"""),43700.6458333333)</f>
        <v>43700.645833333299</v>
      </c>
      <c r="B160" s="1">
        <f ca="1">IFERROR(__xludf.DUMMYFUNCTION("""COMPUTED_VALUE"""),129.3)</f>
        <v>129.30000000000001</v>
      </c>
      <c r="C160" s="1">
        <f ca="1">IFERROR(__xludf.DUMMYFUNCTION("""COMPUTED_VALUE"""),138.35)</f>
        <v>138.35</v>
      </c>
      <c r="D160" s="1">
        <f ca="1">IFERROR(__xludf.DUMMYFUNCTION("""COMPUTED_VALUE"""),127.55)</f>
        <v>127.55</v>
      </c>
      <c r="E160" s="1">
        <f ca="1">IFERROR(__xludf.DUMMYFUNCTION("""COMPUTED_VALUE"""),137.4)</f>
        <v>137.4</v>
      </c>
      <c r="F160" s="1">
        <f ca="1">IFERROR(__xludf.DUMMYFUNCTION("""COMPUTED_VALUE"""),16357720)</f>
        <v>16357720</v>
      </c>
    </row>
    <row r="161" spans="1:6" ht="12.5" x14ac:dyDescent="0.25">
      <c r="A161" s="2">
        <f ca="1">IFERROR(__xludf.DUMMYFUNCTION("""COMPUTED_VALUE"""),43703.6458333333)</f>
        <v>43703.645833333299</v>
      </c>
      <c r="B161" s="1">
        <f ca="1">IFERROR(__xludf.DUMMYFUNCTION("""COMPUTED_VALUE"""),136.5)</f>
        <v>136.5</v>
      </c>
      <c r="C161" s="1">
        <f ca="1">IFERROR(__xludf.DUMMYFUNCTION("""COMPUTED_VALUE"""),137.8)</f>
        <v>137.80000000000001</v>
      </c>
      <c r="D161" s="1">
        <f ca="1">IFERROR(__xludf.DUMMYFUNCTION("""COMPUTED_VALUE"""),129.6)</f>
        <v>129.6</v>
      </c>
      <c r="E161" s="1">
        <f ca="1">IFERROR(__xludf.DUMMYFUNCTION("""COMPUTED_VALUE"""),135.05)</f>
        <v>135.05000000000001</v>
      </c>
      <c r="F161" s="1">
        <f ca="1">IFERROR(__xludf.DUMMYFUNCTION("""COMPUTED_VALUE"""),15862333)</f>
        <v>15862333</v>
      </c>
    </row>
    <row r="162" spans="1:6" ht="12.5" x14ac:dyDescent="0.25">
      <c r="A162" s="2">
        <f ca="1">IFERROR(__xludf.DUMMYFUNCTION("""COMPUTED_VALUE"""),43704.6458333333)</f>
        <v>43704.645833333299</v>
      </c>
      <c r="B162" s="1">
        <f ca="1">IFERROR(__xludf.DUMMYFUNCTION("""COMPUTED_VALUE"""),136.7)</f>
        <v>136.69999999999999</v>
      </c>
      <c r="C162" s="1">
        <f ca="1">IFERROR(__xludf.DUMMYFUNCTION("""COMPUTED_VALUE"""),138.95)</f>
        <v>138.94999999999999</v>
      </c>
      <c r="D162" s="1">
        <f ca="1">IFERROR(__xludf.DUMMYFUNCTION("""COMPUTED_VALUE"""),134.85)</f>
        <v>134.85</v>
      </c>
      <c r="E162" s="1">
        <f ca="1">IFERROR(__xludf.DUMMYFUNCTION("""COMPUTED_VALUE"""),138.1)</f>
        <v>138.1</v>
      </c>
      <c r="F162" s="1">
        <f ca="1">IFERROR(__xludf.DUMMYFUNCTION("""COMPUTED_VALUE"""),12205592)</f>
        <v>12205592</v>
      </c>
    </row>
    <row r="163" spans="1:6" ht="12.5" x14ac:dyDescent="0.25">
      <c r="A163" s="2">
        <f ca="1">IFERROR(__xludf.DUMMYFUNCTION("""COMPUTED_VALUE"""),43705.6458333333)</f>
        <v>43705.645833333299</v>
      </c>
      <c r="B163" s="1">
        <f ca="1">IFERROR(__xludf.DUMMYFUNCTION("""COMPUTED_VALUE"""),138.1)</f>
        <v>138.1</v>
      </c>
      <c r="C163" s="1">
        <f ca="1">IFERROR(__xludf.DUMMYFUNCTION("""COMPUTED_VALUE"""),138.45)</f>
        <v>138.44999999999999</v>
      </c>
      <c r="D163" s="1">
        <f ca="1">IFERROR(__xludf.DUMMYFUNCTION("""COMPUTED_VALUE"""),131.6)</f>
        <v>131.6</v>
      </c>
      <c r="E163" s="1">
        <f ca="1">IFERROR(__xludf.DUMMYFUNCTION("""COMPUTED_VALUE"""),132.35)</f>
        <v>132.35</v>
      </c>
      <c r="F163" s="1">
        <f ca="1">IFERROR(__xludf.DUMMYFUNCTION("""COMPUTED_VALUE"""),8697082)</f>
        <v>8697082</v>
      </c>
    </row>
    <row r="164" spans="1:6" ht="12.5" x14ac:dyDescent="0.25">
      <c r="A164" s="2">
        <f ca="1">IFERROR(__xludf.DUMMYFUNCTION("""COMPUTED_VALUE"""),43706.6458333333)</f>
        <v>43706.645833333299</v>
      </c>
      <c r="B164" s="1">
        <f ca="1">IFERROR(__xludf.DUMMYFUNCTION("""COMPUTED_VALUE"""),132.7)</f>
        <v>132.69999999999999</v>
      </c>
      <c r="C164" s="1">
        <f ca="1">IFERROR(__xludf.DUMMYFUNCTION("""COMPUTED_VALUE"""),137.95)</f>
        <v>137.94999999999999</v>
      </c>
      <c r="D164" s="1">
        <f ca="1">IFERROR(__xludf.DUMMYFUNCTION("""COMPUTED_VALUE"""),130.8)</f>
        <v>130.80000000000001</v>
      </c>
      <c r="E164" s="1">
        <f ca="1">IFERROR(__xludf.DUMMYFUNCTION("""COMPUTED_VALUE"""),135.75)</f>
        <v>135.75</v>
      </c>
      <c r="F164" s="1">
        <f ca="1">IFERROR(__xludf.DUMMYFUNCTION("""COMPUTED_VALUE"""),14378990)</f>
        <v>14378990</v>
      </c>
    </row>
    <row r="165" spans="1:6" ht="12.5" x14ac:dyDescent="0.25">
      <c r="A165" s="2">
        <f ca="1">IFERROR(__xludf.DUMMYFUNCTION("""COMPUTED_VALUE"""),43707.6458333333)</f>
        <v>43707.645833333299</v>
      </c>
      <c r="B165" s="1">
        <f ca="1">IFERROR(__xludf.DUMMYFUNCTION("""COMPUTED_VALUE"""),137.65)</f>
        <v>137.65</v>
      </c>
      <c r="C165" s="1">
        <f ca="1">IFERROR(__xludf.DUMMYFUNCTION("""COMPUTED_VALUE"""),140.6)</f>
        <v>140.6</v>
      </c>
      <c r="D165" s="1">
        <f ca="1">IFERROR(__xludf.DUMMYFUNCTION("""COMPUTED_VALUE"""),135)</f>
        <v>135</v>
      </c>
      <c r="E165" s="1">
        <f ca="1">IFERROR(__xludf.DUMMYFUNCTION("""COMPUTED_VALUE"""),139.15)</f>
        <v>139.15</v>
      </c>
      <c r="F165" s="1">
        <f ca="1">IFERROR(__xludf.DUMMYFUNCTION("""COMPUTED_VALUE"""),20341975)</f>
        <v>20341975</v>
      </c>
    </row>
    <row r="166" spans="1:6" ht="12.5" x14ac:dyDescent="0.25">
      <c r="A166" s="2">
        <f ca="1">IFERROR(__xludf.DUMMYFUNCTION("""COMPUTED_VALUE"""),43711.6458333333)</f>
        <v>43711.645833333299</v>
      </c>
      <c r="B166" s="1">
        <f ca="1">IFERROR(__xludf.DUMMYFUNCTION("""COMPUTED_VALUE"""),139.25)</f>
        <v>139.25</v>
      </c>
      <c r="C166" s="1">
        <f ca="1">IFERROR(__xludf.DUMMYFUNCTION("""COMPUTED_VALUE"""),139.3)</f>
        <v>139.30000000000001</v>
      </c>
      <c r="D166" s="1">
        <f ca="1">IFERROR(__xludf.DUMMYFUNCTION("""COMPUTED_VALUE"""),133.55)</f>
        <v>133.55000000000001</v>
      </c>
      <c r="E166" s="1">
        <f ca="1">IFERROR(__xludf.DUMMYFUNCTION("""COMPUTED_VALUE"""),134.15)</f>
        <v>134.15</v>
      </c>
      <c r="F166" s="1">
        <f ca="1">IFERROR(__xludf.DUMMYFUNCTION("""COMPUTED_VALUE"""),8146883)</f>
        <v>8146883</v>
      </c>
    </row>
    <row r="167" spans="1:6" ht="12.5" x14ac:dyDescent="0.25">
      <c r="A167" s="2">
        <f ca="1">IFERROR(__xludf.DUMMYFUNCTION("""COMPUTED_VALUE"""),43712.6458333333)</f>
        <v>43712.645833333299</v>
      </c>
      <c r="B167" s="1">
        <f ca="1">IFERROR(__xludf.DUMMYFUNCTION("""COMPUTED_VALUE"""),135)</f>
        <v>135</v>
      </c>
      <c r="C167" s="1">
        <f ca="1">IFERROR(__xludf.DUMMYFUNCTION("""COMPUTED_VALUE"""),137.6)</f>
        <v>137.6</v>
      </c>
      <c r="D167" s="1">
        <f ca="1">IFERROR(__xludf.DUMMYFUNCTION("""COMPUTED_VALUE"""),132.5)</f>
        <v>132.5</v>
      </c>
      <c r="E167" s="1">
        <f ca="1">IFERROR(__xludf.DUMMYFUNCTION("""COMPUTED_VALUE"""),136.7)</f>
        <v>136.69999999999999</v>
      </c>
      <c r="F167" s="1">
        <f ca="1">IFERROR(__xludf.DUMMYFUNCTION("""COMPUTED_VALUE"""),9615169)</f>
        <v>9615169</v>
      </c>
    </row>
    <row r="168" spans="1:6" ht="12.5" x14ac:dyDescent="0.25">
      <c r="A168" s="2">
        <f ca="1">IFERROR(__xludf.DUMMYFUNCTION("""COMPUTED_VALUE"""),43713.6458333333)</f>
        <v>43713.645833333299</v>
      </c>
      <c r="B168" s="1">
        <f ca="1">IFERROR(__xludf.DUMMYFUNCTION("""COMPUTED_VALUE"""),139.1)</f>
        <v>139.1</v>
      </c>
      <c r="C168" s="1">
        <f ca="1">IFERROR(__xludf.DUMMYFUNCTION("""COMPUTED_VALUE"""),142.5)</f>
        <v>142.5</v>
      </c>
      <c r="D168" s="1">
        <f ca="1">IFERROR(__xludf.DUMMYFUNCTION("""COMPUTED_VALUE"""),138.3)</f>
        <v>138.30000000000001</v>
      </c>
      <c r="E168" s="1">
        <f ca="1">IFERROR(__xludf.DUMMYFUNCTION("""COMPUTED_VALUE"""),139.3)</f>
        <v>139.30000000000001</v>
      </c>
      <c r="F168" s="1">
        <f ca="1">IFERROR(__xludf.DUMMYFUNCTION("""COMPUTED_VALUE"""),10281615)</f>
        <v>10281615</v>
      </c>
    </row>
    <row r="169" spans="1:6" ht="12.5" x14ac:dyDescent="0.25">
      <c r="A169" s="2">
        <f ca="1">IFERROR(__xludf.DUMMYFUNCTION("""COMPUTED_VALUE"""),43714.6458333333)</f>
        <v>43714.645833333299</v>
      </c>
      <c r="B169" s="1">
        <f ca="1">IFERROR(__xludf.DUMMYFUNCTION("""COMPUTED_VALUE"""),140.3)</f>
        <v>140.30000000000001</v>
      </c>
      <c r="C169" s="1">
        <f ca="1">IFERROR(__xludf.DUMMYFUNCTION("""COMPUTED_VALUE"""),143)</f>
        <v>143</v>
      </c>
      <c r="D169" s="1">
        <f ca="1">IFERROR(__xludf.DUMMYFUNCTION("""COMPUTED_VALUE"""),138.85)</f>
        <v>138.85</v>
      </c>
      <c r="E169" s="1">
        <f ca="1">IFERROR(__xludf.DUMMYFUNCTION("""COMPUTED_VALUE"""),141.8)</f>
        <v>141.80000000000001</v>
      </c>
      <c r="F169" s="1">
        <f ca="1">IFERROR(__xludf.DUMMYFUNCTION("""COMPUTED_VALUE"""),7956853)</f>
        <v>7956853</v>
      </c>
    </row>
    <row r="170" spans="1:6" ht="12.5" x14ac:dyDescent="0.25">
      <c r="A170" s="2">
        <f ca="1">IFERROR(__xludf.DUMMYFUNCTION("""COMPUTED_VALUE"""),43717.6458333333)</f>
        <v>43717.645833333299</v>
      </c>
      <c r="B170" s="1">
        <f ca="1">IFERROR(__xludf.DUMMYFUNCTION("""COMPUTED_VALUE"""),141.95)</f>
        <v>141.94999999999999</v>
      </c>
      <c r="C170" s="1">
        <f ca="1">IFERROR(__xludf.DUMMYFUNCTION("""COMPUTED_VALUE"""),143.8)</f>
        <v>143.80000000000001</v>
      </c>
      <c r="D170" s="1">
        <f ca="1">IFERROR(__xludf.DUMMYFUNCTION("""COMPUTED_VALUE"""),139.2)</f>
        <v>139.19999999999999</v>
      </c>
      <c r="E170" s="1">
        <f ca="1">IFERROR(__xludf.DUMMYFUNCTION("""COMPUTED_VALUE"""),141.25)</f>
        <v>141.25</v>
      </c>
      <c r="F170" s="1">
        <f ca="1">IFERROR(__xludf.DUMMYFUNCTION("""COMPUTED_VALUE"""),7617972)</f>
        <v>7617972</v>
      </c>
    </row>
    <row r="171" spans="1:6" ht="12.5" x14ac:dyDescent="0.25">
      <c r="A171" s="2">
        <f ca="1">IFERROR(__xludf.DUMMYFUNCTION("""COMPUTED_VALUE"""),43719.6458333333)</f>
        <v>43719.645833333299</v>
      </c>
      <c r="B171" s="1">
        <f ca="1">IFERROR(__xludf.DUMMYFUNCTION("""COMPUTED_VALUE"""),144.9)</f>
        <v>144.9</v>
      </c>
      <c r="C171" s="1">
        <f ca="1">IFERROR(__xludf.DUMMYFUNCTION("""COMPUTED_VALUE"""),147)</f>
        <v>147</v>
      </c>
      <c r="D171" s="1">
        <f ca="1">IFERROR(__xludf.DUMMYFUNCTION("""COMPUTED_VALUE"""),143.4)</f>
        <v>143.4</v>
      </c>
      <c r="E171" s="1">
        <f ca="1">IFERROR(__xludf.DUMMYFUNCTION("""COMPUTED_VALUE"""),146.3)</f>
        <v>146.30000000000001</v>
      </c>
      <c r="F171" s="1">
        <f ca="1">IFERROR(__xludf.DUMMYFUNCTION("""COMPUTED_VALUE"""),10023394)</f>
        <v>10023394</v>
      </c>
    </row>
    <row r="172" spans="1:6" ht="12.5" x14ac:dyDescent="0.25">
      <c r="A172" s="2">
        <f ca="1">IFERROR(__xludf.DUMMYFUNCTION("""COMPUTED_VALUE"""),43720.6458333333)</f>
        <v>43720.645833333299</v>
      </c>
      <c r="B172" s="1">
        <f ca="1">IFERROR(__xludf.DUMMYFUNCTION("""COMPUTED_VALUE"""),146.9)</f>
        <v>146.9</v>
      </c>
      <c r="C172" s="1">
        <f ca="1">IFERROR(__xludf.DUMMYFUNCTION("""COMPUTED_VALUE"""),147.9)</f>
        <v>147.9</v>
      </c>
      <c r="D172" s="1">
        <f ca="1">IFERROR(__xludf.DUMMYFUNCTION("""COMPUTED_VALUE"""),144.5)</f>
        <v>144.5</v>
      </c>
      <c r="E172" s="1">
        <f ca="1">IFERROR(__xludf.DUMMYFUNCTION("""COMPUTED_VALUE"""),145.45)</f>
        <v>145.44999999999999</v>
      </c>
      <c r="F172" s="1">
        <f ca="1">IFERROR(__xludf.DUMMYFUNCTION("""COMPUTED_VALUE"""),6713704)</f>
        <v>6713704</v>
      </c>
    </row>
    <row r="173" spans="1:6" ht="12.5" x14ac:dyDescent="0.25">
      <c r="A173" s="2">
        <f ca="1">IFERROR(__xludf.DUMMYFUNCTION("""COMPUTED_VALUE"""),43721.6458333333)</f>
        <v>43721.645833333299</v>
      </c>
      <c r="B173" s="1">
        <f ca="1">IFERROR(__xludf.DUMMYFUNCTION("""COMPUTED_VALUE"""),146)</f>
        <v>146</v>
      </c>
      <c r="C173" s="1">
        <f ca="1">IFERROR(__xludf.DUMMYFUNCTION("""COMPUTED_VALUE"""),150.15)</f>
        <v>150.15</v>
      </c>
      <c r="D173" s="1">
        <f ca="1">IFERROR(__xludf.DUMMYFUNCTION("""COMPUTED_VALUE"""),143.55)</f>
        <v>143.55000000000001</v>
      </c>
      <c r="E173" s="1">
        <f ca="1">IFERROR(__xludf.DUMMYFUNCTION("""COMPUTED_VALUE"""),149.3)</f>
        <v>149.30000000000001</v>
      </c>
      <c r="F173" s="1">
        <f ca="1">IFERROR(__xludf.DUMMYFUNCTION("""COMPUTED_VALUE"""),7364480)</f>
        <v>7364480</v>
      </c>
    </row>
    <row r="174" spans="1:6" ht="12.5" x14ac:dyDescent="0.25">
      <c r="A174" s="2">
        <f ca="1">IFERROR(__xludf.DUMMYFUNCTION("""COMPUTED_VALUE"""),43724.6458333333)</f>
        <v>43724.645833333299</v>
      </c>
      <c r="B174" s="1">
        <f ca="1">IFERROR(__xludf.DUMMYFUNCTION("""COMPUTED_VALUE"""),147.95)</f>
        <v>147.94999999999999</v>
      </c>
      <c r="C174" s="1">
        <f ca="1">IFERROR(__xludf.DUMMYFUNCTION("""COMPUTED_VALUE"""),151)</f>
        <v>151</v>
      </c>
      <c r="D174" s="1">
        <f ca="1">IFERROR(__xludf.DUMMYFUNCTION("""COMPUTED_VALUE"""),147.15)</f>
        <v>147.15</v>
      </c>
      <c r="E174" s="1">
        <f ca="1">IFERROR(__xludf.DUMMYFUNCTION("""COMPUTED_VALUE"""),148.65)</f>
        <v>148.65</v>
      </c>
      <c r="F174" s="1">
        <f ca="1">IFERROR(__xludf.DUMMYFUNCTION("""COMPUTED_VALUE"""),8496144)</f>
        <v>8496144</v>
      </c>
    </row>
    <row r="175" spans="1:6" ht="12.5" x14ac:dyDescent="0.25">
      <c r="A175" s="2">
        <f ca="1">IFERROR(__xludf.DUMMYFUNCTION("""COMPUTED_VALUE"""),43725.6458333333)</f>
        <v>43725.645833333299</v>
      </c>
      <c r="B175" s="1">
        <f ca="1">IFERROR(__xludf.DUMMYFUNCTION("""COMPUTED_VALUE"""),149.8)</f>
        <v>149.80000000000001</v>
      </c>
      <c r="C175" s="1">
        <f ca="1">IFERROR(__xludf.DUMMYFUNCTION("""COMPUTED_VALUE"""),153.2)</f>
        <v>153.19999999999999</v>
      </c>
      <c r="D175" s="1">
        <f ca="1">IFERROR(__xludf.DUMMYFUNCTION("""COMPUTED_VALUE"""),144.45)</f>
        <v>144.44999999999999</v>
      </c>
      <c r="E175" s="1">
        <f ca="1">IFERROR(__xludf.DUMMYFUNCTION("""COMPUTED_VALUE"""),145.4)</f>
        <v>145.4</v>
      </c>
      <c r="F175" s="1">
        <f ca="1">IFERROR(__xludf.DUMMYFUNCTION("""COMPUTED_VALUE"""),16299407)</f>
        <v>16299407</v>
      </c>
    </row>
    <row r="176" spans="1:6" ht="12.5" x14ac:dyDescent="0.25">
      <c r="A176" s="2">
        <f ca="1">IFERROR(__xludf.DUMMYFUNCTION("""COMPUTED_VALUE"""),43726.6458333333)</f>
        <v>43726.645833333299</v>
      </c>
      <c r="B176" s="1">
        <f ca="1">IFERROR(__xludf.DUMMYFUNCTION("""COMPUTED_VALUE"""),146)</f>
        <v>146</v>
      </c>
      <c r="C176" s="1">
        <f ca="1">IFERROR(__xludf.DUMMYFUNCTION("""COMPUTED_VALUE"""),150.5)</f>
        <v>150.5</v>
      </c>
      <c r="D176" s="1">
        <f ca="1">IFERROR(__xludf.DUMMYFUNCTION("""COMPUTED_VALUE"""),145.1)</f>
        <v>145.1</v>
      </c>
      <c r="E176" s="1">
        <f ca="1">IFERROR(__xludf.DUMMYFUNCTION("""COMPUTED_VALUE"""),149.7)</f>
        <v>149.69999999999999</v>
      </c>
      <c r="F176" s="1">
        <f ca="1">IFERROR(__xludf.DUMMYFUNCTION("""COMPUTED_VALUE"""),12067032)</f>
        <v>12067032</v>
      </c>
    </row>
    <row r="177" spans="1:6" ht="12.5" x14ac:dyDescent="0.25">
      <c r="A177" s="2">
        <f ca="1">IFERROR(__xludf.DUMMYFUNCTION("""COMPUTED_VALUE"""),43727.6458333333)</f>
        <v>43727.645833333299</v>
      </c>
      <c r="B177" s="1">
        <f ca="1">IFERROR(__xludf.DUMMYFUNCTION("""COMPUTED_VALUE"""),149)</f>
        <v>149</v>
      </c>
      <c r="C177" s="1">
        <f ca="1">IFERROR(__xludf.DUMMYFUNCTION("""COMPUTED_VALUE"""),150.1)</f>
        <v>150.1</v>
      </c>
      <c r="D177" s="1">
        <f ca="1">IFERROR(__xludf.DUMMYFUNCTION("""COMPUTED_VALUE"""),142)</f>
        <v>142</v>
      </c>
      <c r="E177" s="1">
        <f ca="1">IFERROR(__xludf.DUMMYFUNCTION("""COMPUTED_VALUE"""),146.15)</f>
        <v>146.15</v>
      </c>
      <c r="F177" s="1">
        <f ca="1">IFERROR(__xludf.DUMMYFUNCTION("""COMPUTED_VALUE"""),8905979)</f>
        <v>8905979</v>
      </c>
    </row>
    <row r="178" spans="1:6" ht="12.5" x14ac:dyDescent="0.25">
      <c r="A178" s="2">
        <f ca="1">IFERROR(__xludf.DUMMYFUNCTION("""COMPUTED_VALUE"""),43728.6458333333)</f>
        <v>43728.645833333299</v>
      </c>
      <c r="B178" s="1">
        <f ca="1">IFERROR(__xludf.DUMMYFUNCTION("""COMPUTED_VALUE"""),147.6)</f>
        <v>147.6</v>
      </c>
      <c r="C178" s="1">
        <f ca="1">IFERROR(__xludf.DUMMYFUNCTION("""COMPUTED_VALUE"""),161.4)</f>
        <v>161.4</v>
      </c>
      <c r="D178" s="1">
        <f ca="1">IFERROR(__xludf.DUMMYFUNCTION("""COMPUTED_VALUE"""),145.5)</f>
        <v>145.5</v>
      </c>
      <c r="E178" s="1">
        <f ca="1">IFERROR(__xludf.DUMMYFUNCTION("""COMPUTED_VALUE"""),158.95)</f>
        <v>158.94999999999999</v>
      </c>
      <c r="F178" s="1">
        <f ca="1">IFERROR(__xludf.DUMMYFUNCTION("""COMPUTED_VALUE"""),23167808)</f>
        <v>23167808</v>
      </c>
    </row>
    <row r="179" spans="1:6" ht="12.5" x14ac:dyDescent="0.25">
      <c r="A179" s="2">
        <f ca="1">IFERROR(__xludf.DUMMYFUNCTION("""COMPUTED_VALUE"""),43731.6458333333)</f>
        <v>43731.645833333299</v>
      </c>
      <c r="B179" s="1">
        <f ca="1">IFERROR(__xludf.DUMMYFUNCTION("""COMPUTED_VALUE"""),164)</f>
        <v>164</v>
      </c>
      <c r="C179" s="1">
        <f ca="1">IFERROR(__xludf.DUMMYFUNCTION("""COMPUTED_VALUE"""),165.05)</f>
        <v>165.05</v>
      </c>
      <c r="D179" s="1">
        <f ca="1">IFERROR(__xludf.DUMMYFUNCTION("""COMPUTED_VALUE"""),155.2)</f>
        <v>155.19999999999999</v>
      </c>
      <c r="E179" s="1">
        <f ca="1">IFERROR(__xludf.DUMMYFUNCTION("""COMPUTED_VALUE"""),157.9)</f>
        <v>157.9</v>
      </c>
      <c r="F179" s="1">
        <f ca="1">IFERROR(__xludf.DUMMYFUNCTION("""COMPUTED_VALUE"""),14441035)</f>
        <v>14441035</v>
      </c>
    </row>
    <row r="180" spans="1:6" ht="12.5" x14ac:dyDescent="0.25">
      <c r="A180" s="2">
        <f ca="1">IFERROR(__xludf.DUMMYFUNCTION("""COMPUTED_VALUE"""),43732.6458333333)</f>
        <v>43732.645833333299</v>
      </c>
      <c r="B180" s="1">
        <f ca="1">IFERROR(__xludf.DUMMYFUNCTION("""COMPUTED_VALUE"""),158.25)</f>
        <v>158.25</v>
      </c>
      <c r="C180" s="1">
        <f ca="1">IFERROR(__xludf.DUMMYFUNCTION("""COMPUTED_VALUE"""),162.15)</f>
        <v>162.15</v>
      </c>
      <c r="D180" s="1">
        <f ca="1">IFERROR(__xludf.DUMMYFUNCTION("""COMPUTED_VALUE"""),156.7)</f>
        <v>156.69999999999999</v>
      </c>
      <c r="E180" s="1">
        <f ca="1">IFERROR(__xludf.DUMMYFUNCTION("""COMPUTED_VALUE"""),159.95)</f>
        <v>159.94999999999999</v>
      </c>
      <c r="F180" s="1">
        <f ca="1">IFERROR(__xludf.DUMMYFUNCTION("""COMPUTED_VALUE"""),12039429)</f>
        <v>12039429</v>
      </c>
    </row>
    <row r="181" spans="1:6" ht="12.5" x14ac:dyDescent="0.25">
      <c r="A181" s="2">
        <f ca="1">IFERROR(__xludf.DUMMYFUNCTION("""COMPUTED_VALUE"""),43733.6458333333)</f>
        <v>43733.645833333299</v>
      </c>
      <c r="B181" s="1">
        <f ca="1">IFERROR(__xludf.DUMMYFUNCTION("""COMPUTED_VALUE"""),157)</f>
        <v>157</v>
      </c>
      <c r="C181" s="1">
        <f ca="1">IFERROR(__xludf.DUMMYFUNCTION("""COMPUTED_VALUE"""),158.5)</f>
        <v>158.5</v>
      </c>
      <c r="D181" s="1">
        <f ca="1">IFERROR(__xludf.DUMMYFUNCTION("""COMPUTED_VALUE"""),152.75)</f>
        <v>152.75</v>
      </c>
      <c r="E181" s="1">
        <f ca="1">IFERROR(__xludf.DUMMYFUNCTION("""COMPUTED_VALUE"""),156.2)</f>
        <v>156.19999999999999</v>
      </c>
      <c r="F181" s="1">
        <f ca="1">IFERROR(__xludf.DUMMYFUNCTION("""COMPUTED_VALUE"""),7214137)</f>
        <v>7214137</v>
      </c>
    </row>
    <row r="182" spans="1:6" ht="12.5" x14ac:dyDescent="0.25">
      <c r="A182" s="2">
        <f ca="1">IFERROR(__xludf.DUMMYFUNCTION("""COMPUTED_VALUE"""),43734.6458333333)</f>
        <v>43734.645833333299</v>
      </c>
      <c r="B182" s="1">
        <f ca="1">IFERROR(__xludf.DUMMYFUNCTION("""COMPUTED_VALUE"""),157.2)</f>
        <v>157.19999999999999</v>
      </c>
      <c r="C182" s="1">
        <f ca="1">IFERROR(__xludf.DUMMYFUNCTION("""COMPUTED_VALUE"""),167)</f>
        <v>167</v>
      </c>
      <c r="D182" s="1">
        <f ca="1">IFERROR(__xludf.DUMMYFUNCTION("""COMPUTED_VALUE"""),156.4)</f>
        <v>156.4</v>
      </c>
      <c r="E182" s="1">
        <f ca="1">IFERROR(__xludf.DUMMYFUNCTION("""COMPUTED_VALUE"""),166.1)</f>
        <v>166.1</v>
      </c>
      <c r="F182" s="1">
        <f ca="1">IFERROR(__xludf.DUMMYFUNCTION("""COMPUTED_VALUE"""),31706679)</f>
        <v>31706679</v>
      </c>
    </row>
    <row r="183" spans="1:6" ht="12.5" x14ac:dyDescent="0.25">
      <c r="A183" s="2">
        <f ca="1">IFERROR(__xludf.DUMMYFUNCTION("""COMPUTED_VALUE"""),43735.6458333333)</f>
        <v>43735.645833333299</v>
      </c>
      <c r="B183" s="1">
        <f ca="1">IFERROR(__xludf.DUMMYFUNCTION("""COMPUTED_VALUE"""),165.5)</f>
        <v>165.5</v>
      </c>
      <c r="C183" s="1">
        <f ca="1">IFERROR(__xludf.DUMMYFUNCTION("""COMPUTED_VALUE"""),165.5)</f>
        <v>165.5</v>
      </c>
      <c r="D183" s="1">
        <f ca="1">IFERROR(__xludf.DUMMYFUNCTION("""COMPUTED_VALUE"""),156.3)</f>
        <v>156.30000000000001</v>
      </c>
      <c r="E183" s="1">
        <f ca="1">IFERROR(__xludf.DUMMYFUNCTION("""COMPUTED_VALUE"""),157.25)</f>
        <v>157.25</v>
      </c>
      <c r="F183" s="1">
        <f ca="1">IFERROR(__xludf.DUMMYFUNCTION("""COMPUTED_VALUE"""),14867094)</f>
        <v>14867094</v>
      </c>
    </row>
    <row r="184" spans="1:6" ht="12.5" x14ac:dyDescent="0.25">
      <c r="A184" s="2">
        <f ca="1">IFERROR(__xludf.DUMMYFUNCTION("""COMPUTED_VALUE"""),43738.6458333333)</f>
        <v>43738.645833333299</v>
      </c>
      <c r="B184" s="1">
        <f ca="1">IFERROR(__xludf.DUMMYFUNCTION("""COMPUTED_VALUE"""),155.6)</f>
        <v>155.6</v>
      </c>
      <c r="C184" s="1">
        <f ca="1">IFERROR(__xludf.DUMMYFUNCTION("""COMPUTED_VALUE"""),156)</f>
        <v>156</v>
      </c>
      <c r="D184" s="1">
        <f ca="1">IFERROR(__xludf.DUMMYFUNCTION("""COMPUTED_VALUE"""),151.25)</f>
        <v>151.25</v>
      </c>
      <c r="E184" s="1">
        <f ca="1">IFERROR(__xludf.DUMMYFUNCTION("""COMPUTED_VALUE"""),154.15)</f>
        <v>154.15</v>
      </c>
      <c r="F184" s="1">
        <f ca="1">IFERROR(__xludf.DUMMYFUNCTION("""COMPUTED_VALUE"""),11868637)</f>
        <v>11868637</v>
      </c>
    </row>
    <row r="185" spans="1:6" ht="12.5" x14ac:dyDescent="0.25">
      <c r="A185" s="2">
        <f ca="1">IFERROR(__xludf.DUMMYFUNCTION("""COMPUTED_VALUE"""),43739.6458333333)</f>
        <v>43739.645833333299</v>
      </c>
      <c r="B185" s="1">
        <f ca="1">IFERROR(__xludf.DUMMYFUNCTION("""COMPUTED_VALUE"""),154.4)</f>
        <v>154.4</v>
      </c>
      <c r="C185" s="1">
        <f ca="1">IFERROR(__xludf.DUMMYFUNCTION("""COMPUTED_VALUE"""),156.1)</f>
        <v>156.1</v>
      </c>
      <c r="D185" s="1">
        <f ca="1">IFERROR(__xludf.DUMMYFUNCTION("""COMPUTED_VALUE"""),145.3)</f>
        <v>145.30000000000001</v>
      </c>
      <c r="E185" s="1">
        <f ca="1">IFERROR(__xludf.DUMMYFUNCTION("""COMPUTED_VALUE"""),151.3)</f>
        <v>151.30000000000001</v>
      </c>
      <c r="F185" s="1">
        <f ca="1">IFERROR(__xludf.DUMMYFUNCTION("""COMPUTED_VALUE"""),9430842)</f>
        <v>9430842</v>
      </c>
    </row>
    <row r="186" spans="1:6" ht="12.5" x14ac:dyDescent="0.25">
      <c r="A186" s="2">
        <f ca="1">IFERROR(__xludf.DUMMYFUNCTION("""COMPUTED_VALUE"""),43741.6458333333)</f>
        <v>43741.645833333299</v>
      </c>
      <c r="B186" s="1">
        <f ca="1">IFERROR(__xludf.DUMMYFUNCTION("""COMPUTED_VALUE"""),149)</f>
        <v>149</v>
      </c>
      <c r="C186" s="1">
        <f ca="1">IFERROR(__xludf.DUMMYFUNCTION("""COMPUTED_VALUE"""),149)</f>
        <v>149</v>
      </c>
      <c r="D186" s="1">
        <f ca="1">IFERROR(__xludf.DUMMYFUNCTION("""COMPUTED_VALUE"""),143.3)</f>
        <v>143.30000000000001</v>
      </c>
      <c r="E186" s="1">
        <f ca="1">IFERROR(__xludf.DUMMYFUNCTION("""COMPUTED_VALUE"""),144.4)</f>
        <v>144.4</v>
      </c>
      <c r="F186" s="1">
        <f ca="1">IFERROR(__xludf.DUMMYFUNCTION("""COMPUTED_VALUE"""),13962779)</f>
        <v>13962779</v>
      </c>
    </row>
    <row r="187" spans="1:6" ht="12.5" x14ac:dyDescent="0.25">
      <c r="A187" s="2">
        <f ca="1">IFERROR(__xludf.DUMMYFUNCTION("""COMPUTED_VALUE"""),43742.6458333333)</f>
        <v>43742.645833333299</v>
      </c>
      <c r="B187" s="1">
        <f ca="1">IFERROR(__xludf.DUMMYFUNCTION("""COMPUTED_VALUE"""),145.75)</f>
        <v>145.75</v>
      </c>
      <c r="C187" s="1">
        <f ca="1">IFERROR(__xludf.DUMMYFUNCTION("""COMPUTED_VALUE"""),147.05)</f>
        <v>147.05000000000001</v>
      </c>
      <c r="D187" s="1">
        <f ca="1">IFERROR(__xludf.DUMMYFUNCTION("""COMPUTED_VALUE"""),142.5)</f>
        <v>142.5</v>
      </c>
      <c r="E187" s="1">
        <f ca="1">IFERROR(__xludf.DUMMYFUNCTION("""COMPUTED_VALUE"""),143.3)</f>
        <v>143.30000000000001</v>
      </c>
      <c r="F187" s="1">
        <f ca="1">IFERROR(__xludf.DUMMYFUNCTION("""COMPUTED_VALUE"""),7816113)</f>
        <v>7816113</v>
      </c>
    </row>
    <row r="188" spans="1:6" ht="12.5" x14ac:dyDescent="0.25">
      <c r="A188" s="2">
        <f ca="1">IFERROR(__xludf.DUMMYFUNCTION("""COMPUTED_VALUE"""),43745.6458333333)</f>
        <v>43745.645833333299</v>
      </c>
      <c r="B188" s="1">
        <f ca="1">IFERROR(__xludf.DUMMYFUNCTION("""COMPUTED_VALUE"""),144)</f>
        <v>144</v>
      </c>
      <c r="C188" s="1">
        <f ca="1">IFERROR(__xludf.DUMMYFUNCTION("""COMPUTED_VALUE"""),145.7)</f>
        <v>145.69999999999999</v>
      </c>
      <c r="D188" s="1">
        <f ca="1">IFERROR(__xludf.DUMMYFUNCTION("""COMPUTED_VALUE"""),141.5)</f>
        <v>141.5</v>
      </c>
      <c r="E188" s="1">
        <f ca="1">IFERROR(__xludf.DUMMYFUNCTION("""COMPUTED_VALUE"""),142.65)</f>
        <v>142.65</v>
      </c>
      <c r="F188" s="1">
        <f ca="1">IFERROR(__xludf.DUMMYFUNCTION("""COMPUTED_VALUE"""),7480593)</f>
        <v>7480593</v>
      </c>
    </row>
    <row r="189" spans="1:6" ht="12.5" x14ac:dyDescent="0.25">
      <c r="A189" s="2">
        <f ca="1">IFERROR(__xludf.DUMMYFUNCTION("""COMPUTED_VALUE"""),43747.6458333333)</f>
        <v>43747.645833333299</v>
      </c>
      <c r="B189" s="1">
        <f ca="1">IFERROR(__xludf.DUMMYFUNCTION("""COMPUTED_VALUE"""),142)</f>
        <v>142</v>
      </c>
      <c r="C189" s="1">
        <f ca="1">IFERROR(__xludf.DUMMYFUNCTION("""COMPUTED_VALUE"""),146.5)</f>
        <v>146.5</v>
      </c>
      <c r="D189" s="1">
        <f ca="1">IFERROR(__xludf.DUMMYFUNCTION("""COMPUTED_VALUE"""),141.15)</f>
        <v>141.15</v>
      </c>
      <c r="E189" s="1">
        <f ca="1">IFERROR(__xludf.DUMMYFUNCTION("""COMPUTED_VALUE"""),145.7)</f>
        <v>145.69999999999999</v>
      </c>
      <c r="F189" s="1">
        <f ca="1">IFERROR(__xludf.DUMMYFUNCTION("""COMPUTED_VALUE"""),6695090)</f>
        <v>6695090</v>
      </c>
    </row>
    <row r="190" spans="1:6" ht="12.5" x14ac:dyDescent="0.25">
      <c r="A190" s="2">
        <f ca="1">IFERROR(__xludf.DUMMYFUNCTION("""COMPUTED_VALUE"""),43748.6458333333)</f>
        <v>43748.645833333299</v>
      </c>
      <c r="B190" s="1">
        <f ca="1">IFERROR(__xludf.DUMMYFUNCTION("""COMPUTED_VALUE"""),143.9)</f>
        <v>143.9</v>
      </c>
      <c r="C190" s="1">
        <f ca="1">IFERROR(__xludf.DUMMYFUNCTION("""COMPUTED_VALUE"""),145.5)</f>
        <v>145.5</v>
      </c>
      <c r="D190" s="1">
        <f ca="1">IFERROR(__xludf.DUMMYFUNCTION("""COMPUTED_VALUE"""),140.5)</f>
        <v>140.5</v>
      </c>
      <c r="E190" s="1">
        <f ca="1">IFERROR(__xludf.DUMMYFUNCTION("""COMPUTED_VALUE"""),141.15)</f>
        <v>141.15</v>
      </c>
      <c r="F190" s="1">
        <f ca="1">IFERROR(__xludf.DUMMYFUNCTION("""COMPUTED_VALUE"""),8466309)</f>
        <v>8466309</v>
      </c>
    </row>
    <row r="191" spans="1:6" ht="12.5" x14ac:dyDescent="0.25">
      <c r="A191" s="2">
        <f ca="1">IFERROR(__xludf.DUMMYFUNCTION("""COMPUTED_VALUE"""),43749.6458333333)</f>
        <v>43749.645833333299</v>
      </c>
      <c r="B191" s="1">
        <f ca="1">IFERROR(__xludf.DUMMYFUNCTION("""COMPUTED_VALUE"""),142.55)</f>
        <v>142.55000000000001</v>
      </c>
      <c r="C191" s="1">
        <f ca="1">IFERROR(__xludf.DUMMYFUNCTION("""COMPUTED_VALUE"""),148.2)</f>
        <v>148.19999999999999</v>
      </c>
      <c r="D191" s="1">
        <f ca="1">IFERROR(__xludf.DUMMYFUNCTION("""COMPUTED_VALUE"""),141.15)</f>
        <v>141.15</v>
      </c>
      <c r="E191" s="1">
        <f ca="1">IFERROR(__xludf.DUMMYFUNCTION("""COMPUTED_VALUE"""),147.05)</f>
        <v>147.05000000000001</v>
      </c>
      <c r="F191" s="1">
        <f ca="1">IFERROR(__xludf.DUMMYFUNCTION("""COMPUTED_VALUE"""),20089933)</f>
        <v>20089933</v>
      </c>
    </row>
    <row r="192" spans="1:6" ht="12.5" x14ac:dyDescent="0.25">
      <c r="A192" s="2">
        <f ca="1">IFERROR(__xludf.DUMMYFUNCTION("""COMPUTED_VALUE"""),43752.6458333333)</f>
        <v>43752.645833333299</v>
      </c>
      <c r="B192" s="1">
        <f ca="1">IFERROR(__xludf.DUMMYFUNCTION("""COMPUTED_VALUE"""),148.75)</f>
        <v>148.75</v>
      </c>
      <c r="C192" s="1">
        <f ca="1">IFERROR(__xludf.DUMMYFUNCTION("""COMPUTED_VALUE"""),152.8)</f>
        <v>152.80000000000001</v>
      </c>
      <c r="D192" s="1">
        <f ca="1">IFERROR(__xludf.DUMMYFUNCTION("""COMPUTED_VALUE"""),147)</f>
        <v>147</v>
      </c>
      <c r="E192" s="1">
        <f ca="1">IFERROR(__xludf.DUMMYFUNCTION("""COMPUTED_VALUE"""),147.8)</f>
        <v>147.80000000000001</v>
      </c>
      <c r="F192" s="1">
        <f ca="1">IFERROR(__xludf.DUMMYFUNCTION("""COMPUTED_VALUE"""),12919085)</f>
        <v>12919085</v>
      </c>
    </row>
    <row r="193" spans="1:6" ht="12.5" x14ac:dyDescent="0.25">
      <c r="A193" s="2">
        <f ca="1">IFERROR(__xludf.DUMMYFUNCTION("""COMPUTED_VALUE"""),43753.6458333333)</f>
        <v>43753.645833333299</v>
      </c>
      <c r="B193" s="1">
        <f ca="1">IFERROR(__xludf.DUMMYFUNCTION("""COMPUTED_VALUE"""),147.15)</f>
        <v>147.15</v>
      </c>
      <c r="C193" s="1">
        <f ca="1">IFERROR(__xludf.DUMMYFUNCTION("""COMPUTED_VALUE"""),155.9)</f>
        <v>155.9</v>
      </c>
      <c r="D193" s="1">
        <f ca="1">IFERROR(__xludf.DUMMYFUNCTION("""COMPUTED_VALUE"""),144.5)</f>
        <v>144.5</v>
      </c>
      <c r="E193" s="1">
        <f ca="1">IFERROR(__xludf.DUMMYFUNCTION("""COMPUTED_VALUE"""),153.5)</f>
        <v>153.5</v>
      </c>
      <c r="F193" s="1">
        <f ca="1">IFERROR(__xludf.DUMMYFUNCTION("""COMPUTED_VALUE"""),17789048)</f>
        <v>17789048</v>
      </c>
    </row>
    <row r="194" spans="1:6" ht="12.5" x14ac:dyDescent="0.25">
      <c r="A194" s="2">
        <f ca="1">IFERROR(__xludf.DUMMYFUNCTION("""COMPUTED_VALUE"""),43754.6458333333)</f>
        <v>43754.645833333299</v>
      </c>
      <c r="B194" s="1">
        <f ca="1">IFERROR(__xludf.DUMMYFUNCTION("""COMPUTED_VALUE"""),153.75)</f>
        <v>153.75</v>
      </c>
      <c r="C194" s="1">
        <f ca="1">IFERROR(__xludf.DUMMYFUNCTION("""COMPUTED_VALUE"""),153.8)</f>
        <v>153.80000000000001</v>
      </c>
      <c r="D194" s="1">
        <f ca="1">IFERROR(__xludf.DUMMYFUNCTION("""COMPUTED_VALUE"""),149.15)</f>
        <v>149.15</v>
      </c>
      <c r="E194" s="1">
        <f ca="1">IFERROR(__xludf.DUMMYFUNCTION("""COMPUTED_VALUE"""),149.9)</f>
        <v>149.9</v>
      </c>
      <c r="F194" s="1">
        <f ca="1">IFERROR(__xludf.DUMMYFUNCTION("""COMPUTED_VALUE"""),12056082)</f>
        <v>12056082</v>
      </c>
    </row>
    <row r="195" spans="1:6" ht="12.5" x14ac:dyDescent="0.25">
      <c r="A195" s="2">
        <f ca="1">IFERROR(__xludf.DUMMYFUNCTION("""COMPUTED_VALUE"""),43755.6458333333)</f>
        <v>43755.645833333299</v>
      </c>
      <c r="B195" s="1">
        <f ca="1">IFERROR(__xludf.DUMMYFUNCTION("""COMPUTED_VALUE"""),148.05)</f>
        <v>148.05000000000001</v>
      </c>
      <c r="C195" s="1">
        <f ca="1">IFERROR(__xludf.DUMMYFUNCTION("""COMPUTED_VALUE"""),149.7)</f>
        <v>149.69999999999999</v>
      </c>
      <c r="D195" s="1">
        <f ca="1">IFERROR(__xludf.DUMMYFUNCTION("""COMPUTED_VALUE"""),144.75)</f>
        <v>144.75</v>
      </c>
      <c r="E195" s="1">
        <f ca="1">IFERROR(__xludf.DUMMYFUNCTION("""COMPUTED_VALUE"""),148.3)</f>
        <v>148.30000000000001</v>
      </c>
      <c r="F195" s="1">
        <f ca="1">IFERROR(__xludf.DUMMYFUNCTION("""COMPUTED_VALUE"""),18475493)</f>
        <v>18475493</v>
      </c>
    </row>
    <row r="196" spans="1:6" ht="12.5" x14ac:dyDescent="0.25">
      <c r="A196" s="2">
        <f ca="1">IFERROR(__xludf.DUMMYFUNCTION("""COMPUTED_VALUE"""),43756.6458333333)</f>
        <v>43756.645833333299</v>
      </c>
      <c r="B196" s="1">
        <f ca="1">IFERROR(__xludf.DUMMYFUNCTION("""COMPUTED_VALUE"""),148.4)</f>
        <v>148.4</v>
      </c>
      <c r="C196" s="1">
        <f ca="1">IFERROR(__xludf.DUMMYFUNCTION("""COMPUTED_VALUE"""),152.2)</f>
        <v>152.19999999999999</v>
      </c>
      <c r="D196" s="1">
        <f ca="1">IFERROR(__xludf.DUMMYFUNCTION("""COMPUTED_VALUE"""),147.8)</f>
        <v>147.80000000000001</v>
      </c>
      <c r="E196" s="1">
        <f ca="1">IFERROR(__xludf.DUMMYFUNCTION("""COMPUTED_VALUE"""),150.25)</f>
        <v>150.25</v>
      </c>
      <c r="F196" s="1">
        <f ca="1">IFERROR(__xludf.DUMMYFUNCTION("""COMPUTED_VALUE"""),10985219)</f>
        <v>10985219</v>
      </c>
    </row>
    <row r="197" spans="1:6" ht="12.5" x14ac:dyDescent="0.25">
      <c r="A197" s="2">
        <f ca="1">IFERROR(__xludf.DUMMYFUNCTION("""COMPUTED_VALUE"""),43760.6458333333)</f>
        <v>43760.645833333299</v>
      </c>
      <c r="B197" s="1">
        <f ca="1">IFERROR(__xludf.DUMMYFUNCTION("""COMPUTED_VALUE"""),150.6)</f>
        <v>150.6</v>
      </c>
      <c r="C197" s="1">
        <f ca="1">IFERROR(__xludf.DUMMYFUNCTION("""COMPUTED_VALUE"""),151.95)</f>
        <v>151.94999999999999</v>
      </c>
      <c r="D197" s="1">
        <f ca="1">IFERROR(__xludf.DUMMYFUNCTION("""COMPUTED_VALUE"""),147.2)</f>
        <v>147.19999999999999</v>
      </c>
      <c r="E197" s="1">
        <f ca="1">IFERROR(__xludf.DUMMYFUNCTION("""COMPUTED_VALUE"""),149.15)</f>
        <v>149.15</v>
      </c>
      <c r="F197" s="1">
        <f ca="1">IFERROR(__xludf.DUMMYFUNCTION("""COMPUTED_VALUE"""),8487404)</f>
        <v>8487404</v>
      </c>
    </row>
    <row r="198" spans="1:6" ht="12.5" x14ac:dyDescent="0.25">
      <c r="A198" s="2">
        <f ca="1">IFERROR(__xludf.DUMMYFUNCTION("""COMPUTED_VALUE"""),43761.6458333333)</f>
        <v>43761.645833333299</v>
      </c>
      <c r="B198" s="1">
        <f ca="1">IFERROR(__xludf.DUMMYFUNCTION("""COMPUTED_VALUE"""),149)</f>
        <v>149</v>
      </c>
      <c r="C198" s="1">
        <f ca="1">IFERROR(__xludf.DUMMYFUNCTION("""COMPUTED_VALUE"""),150)</f>
        <v>150</v>
      </c>
      <c r="D198" s="1">
        <f ca="1">IFERROR(__xludf.DUMMYFUNCTION("""COMPUTED_VALUE"""),145.5)</f>
        <v>145.5</v>
      </c>
      <c r="E198" s="1">
        <f ca="1">IFERROR(__xludf.DUMMYFUNCTION("""COMPUTED_VALUE"""),146.25)</f>
        <v>146.25</v>
      </c>
      <c r="F198" s="1">
        <f ca="1">IFERROR(__xludf.DUMMYFUNCTION("""COMPUTED_VALUE"""),9045790)</f>
        <v>9045790</v>
      </c>
    </row>
    <row r="199" spans="1:6" ht="12.5" x14ac:dyDescent="0.25">
      <c r="A199" s="2">
        <f ca="1">IFERROR(__xludf.DUMMYFUNCTION("""COMPUTED_VALUE"""),43762.6458333333)</f>
        <v>43762.645833333299</v>
      </c>
      <c r="B199" s="1">
        <f ca="1">IFERROR(__xludf.DUMMYFUNCTION("""COMPUTED_VALUE"""),147)</f>
        <v>147</v>
      </c>
      <c r="C199" s="1">
        <f ca="1">IFERROR(__xludf.DUMMYFUNCTION("""COMPUTED_VALUE"""),148.6)</f>
        <v>148.6</v>
      </c>
      <c r="D199" s="1">
        <f ca="1">IFERROR(__xludf.DUMMYFUNCTION("""COMPUTED_VALUE"""),145)</f>
        <v>145</v>
      </c>
      <c r="E199" s="1">
        <f ca="1">IFERROR(__xludf.DUMMYFUNCTION("""COMPUTED_VALUE"""),145.7)</f>
        <v>145.69999999999999</v>
      </c>
      <c r="F199" s="1">
        <f ca="1">IFERROR(__xludf.DUMMYFUNCTION("""COMPUTED_VALUE"""),11714667)</f>
        <v>11714667</v>
      </c>
    </row>
    <row r="200" spans="1:6" ht="12.5" x14ac:dyDescent="0.25">
      <c r="A200" s="2">
        <f ca="1">IFERROR(__xludf.DUMMYFUNCTION("""COMPUTED_VALUE"""),43763.7916666666)</f>
        <v>43763.791666666599</v>
      </c>
      <c r="B200" s="1">
        <f ca="1">IFERROR(__xludf.DUMMYFUNCTION("""COMPUTED_VALUE"""),145.95)</f>
        <v>145.94999999999999</v>
      </c>
      <c r="C200" s="1">
        <f ca="1">IFERROR(__xludf.DUMMYFUNCTION("""COMPUTED_VALUE"""),146.9)</f>
        <v>146.9</v>
      </c>
      <c r="D200" s="1">
        <f ca="1">IFERROR(__xludf.DUMMYFUNCTION("""COMPUTED_VALUE"""),141.6)</f>
        <v>141.6</v>
      </c>
      <c r="E200" s="1">
        <f ca="1">IFERROR(__xludf.DUMMYFUNCTION("""COMPUTED_VALUE"""),142.2)</f>
        <v>142.19999999999999</v>
      </c>
      <c r="F200" s="1">
        <f ca="1">IFERROR(__xludf.DUMMYFUNCTION("""COMPUTED_VALUE"""),11787504)</f>
        <v>11787504</v>
      </c>
    </row>
    <row r="201" spans="1:6" ht="12.5" x14ac:dyDescent="0.25">
      <c r="A201" s="2">
        <f ca="1">IFERROR(__xludf.DUMMYFUNCTION("""COMPUTED_VALUE"""),43765.8090277777)</f>
        <v>43765.809027777701</v>
      </c>
      <c r="B201" s="1">
        <f ca="1">IFERROR(__xludf.DUMMYFUNCTION("""COMPUTED_VALUE"""),144.1)</f>
        <v>144.1</v>
      </c>
      <c r="C201" s="1">
        <f ca="1">IFERROR(__xludf.DUMMYFUNCTION("""COMPUTED_VALUE"""),145.15)</f>
        <v>145.15</v>
      </c>
      <c r="D201" s="1">
        <f ca="1">IFERROR(__xludf.DUMMYFUNCTION("""COMPUTED_VALUE"""),143.35)</f>
        <v>143.35</v>
      </c>
      <c r="E201" s="1">
        <f ca="1">IFERROR(__xludf.DUMMYFUNCTION("""COMPUTED_VALUE"""),145.1)</f>
        <v>145.1</v>
      </c>
      <c r="F201" s="1">
        <f ca="1">IFERROR(__xludf.DUMMYFUNCTION("""COMPUTED_VALUE"""),1765530)</f>
        <v>1765530</v>
      </c>
    </row>
    <row r="202" spans="1:6" ht="12.5" x14ac:dyDescent="0.25">
      <c r="A202" s="2">
        <f ca="1">IFERROR(__xludf.DUMMYFUNCTION("""COMPUTED_VALUE"""),43767.6458333333)</f>
        <v>43767.645833333299</v>
      </c>
      <c r="B202" s="1">
        <f ca="1">IFERROR(__xludf.DUMMYFUNCTION("""COMPUTED_VALUE"""),145.55)</f>
        <v>145.55000000000001</v>
      </c>
      <c r="C202" s="1">
        <f ca="1">IFERROR(__xludf.DUMMYFUNCTION("""COMPUTED_VALUE"""),152.5)</f>
        <v>152.5</v>
      </c>
      <c r="D202" s="1">
        <f ca="1">IFERROR(__xludf.DUMMYFUNCTION("""COMPUTED_VALUE"""),145.55)</f>
        <v>145.55000000000001</v>
      </c>
      <c r="E202" s="1">
        <f ca="1">IFERROR(__xludf.DUMMYFUNCTION("""COMPUTED_VALUE"""),149.5)</f>
        <v>149.5</v>
      </c>
      <c r="F202" s="1">
        <f ca="1">IFERROR(__xludf.DUMMYFUNCTION("""COMPUTED_VALUE"""),18348776)</f>
        <v>18348776</v>
      </c>
    </row>
    <row r="203" spans="1:6" ht="12.5" x14ac:dyDescent="0.25">
      <c r="A203" s="2">
        <f ca="1">IFERROR(__xludf.DUMMYFUNCTION("""COMPUTED_VALUE"""),43768.6458333333)</f>
        <v>43768.645833333299</v>
      </c>
      <c r="B203" s="1">
        <f ca="1">IFERROR(__xludf.DUMMYFUNCTION("""COMPUTED_VALUE"""),151.45)</f>
        <v>151.44999999999999</v>
      </c>
      <c r="C203" s="1">
        <f ca="1">IFERROR(__xludf.DUMMYFUNCTION("""COMPUTED_VALUE"""),151.6)</f>
        <v>151.6</v>
      </c>
      <c r="D203" s="1">
        <f ca="1">IFERROR(__xludf.DUMMYFUNCTION("""COMPUTED_VALUE"""),149.35)</f>
        <v>149.35</v>
      </c>
      <c r="E203" s="1">
        <f ca="1">IFERROR(__xludf.DUMMYFUNCTION("""COMPUTED_VALUE"""),150.1)</f>
        <v>150.1</v>
      </c>
      <c r="F203" s="1">
        <f ca="1">IFERROR(__xludf.DUMMYFUNCTION("""COMPUTED_VALUE"""),14348160)</f>
        <v>14348160</v>
      </c>
    </row>
    <row r="204" spans="1:6" ht="12.5" x14ac:dyDescent="0.25">
      <c r="A204" s="2">
        <f ca="1">IFERROR(__xludf.DUMMYFUNCTION("""COMPUTED_VALUE"""),43769.6458333333)</f>
        <v>43769.645833333299</v>
      </c>
      <c r="B204" s="1">
        <f ca="1">IFERROR(__xludf.DUMMYFUNCTION("""COMPUTED_VALUE"""),151)</f>
        <v>151</v>
      </c>
      <c r="C204" s="1">
        <f ca="1">IFERROR(__xludf.DUMMYFUNCTION("""COMPUTED_VALUE"""),151.2)</f>
        <v>151.19999999999999</v>
      </c>
      <c r="D204" s="1">
        <f ca="1">IFERROR(__xludf.DUMMYFUNCTION("""COMPUTED_VALUE"""),147.05)</f>
        <v>147.05000000000001</v>
      </c>
      <c r="E204" s="1">
        <f ca="1">IFERROR(__xludf.DUMMYFUNCTION("""COMPUTED_VALUE"""),148.35)</f>
        <v>148.35</v>
      </c>
      <c r="F204" s="1">
        <f ca="1">IFERROR(__xludf.DUMMYFUNCTION("""COMPUTED_VALUE"""),14829460)</f>
        <v>14829460</v>
      </c>
    </row>
    <row r="205" spans="1:6" ht="12.5" x14ac:dyDescent="0.25">
      <c r="A205" s="2">
        <f ca="1">IFERROR(__xludf.DUMMYFUNCTION("""COMPUTED_VALUE"""),43770.6458333333)</f>
        <v>43770.645833333299</v>
      </c>
      <c r="B205" s="1">
        <f ca="1">IFERROR(__xludf.DUMMYFUNCTION("""COMPUTED_VALUE"""),148.45)</f>
        <v>148.44999999999999</v>
      </c>
      <c r="C205" s="1">
        <f ca="1">IFERROR(__xludf.DUMMYFUNCTION("""COMPUTED_VALUE"""),155)</f>
        <v>155</v>
      </c>
      <c r="D205" s="1">
        <f ca="1">IFERROR(__xludf.DUMMYFUNCTION("""COMPUTED_VALUE"""),146.7)</f>
        <v>146.69999999999999</v>
      </c>
      <c r="E205" s="1">
        <f ca="1">IFERROR(__xludf.DUMMYFUNCTION("""COMPUTED_VALUE"""),153.05)</f>
        <v>153.05000000000001</v>
      </c>
      <c r="F205" s="1">
        <f ca="1">IFERROR(__xludf.DUMMYFUNCTION("""COMPUTED_VALUE"""),21310225)</f>
        <v>21310225</v>
      </c>
    </row>
    <row r="206" spans="1:6" ht="12.5" x14ac:dyDescent="0.25">
      <c r="A206" s="2">
        <f ca="1">IFERROR(__xludf.DUMMYFUNCTION("""COMPUTED_VALUE"""),43773.6458333333)</f>
        <v>43773.645833333299</v>
      </c>
      <c r="B206" s="1">
        <f ca="1">IFERROR(__xludf.DUMMYFUNCTION("""COMPUTED_VALUE"""),156.55)</f>
        <v>156.55000000000001</v>
      </c>
      <c r="C206" s="1">
        <f ca="1">IFERROR(__xludf.DUMMYFUNCTION("""COMPUTED_VALUE"""),161.2)</f>
        <v>161.19999999999999</v>
      </c>
      <c r="D206" s="1">
        <f ca="1">IFERROR(__xludf.DUMMYFUNCTION("""COMPUTED_VALUE"""),156)</f>
        <v>156</v>
      </c>
      <c r="E206" s="1">
        <f ca="1">IFERROR(__xludf.DUMMYFUNCTION("""COMPUTED_VALUE"""),157.6)</f>
        <v>157.6</v>
      </c>
      <c r="F206" s="1">
        <f ca="1">IFERROR(__xludf.DUMMYFUNCTION("""COMPUTED_VALUE"""),26458173)</f>
        <v>26458173</v>
      </c>
    </row>
    <row r="207" spans="1:6" ht="12.5" x14ac:dyDescent="0.25">
      <c r="A207" s="2">
        <f ca="1">IFERROR(__xludf.DUMMYFUNCTION("""COMPUTED_VALUE"""),43774.6458333333)</f>
        <v>43774.645833333299</v>
      </c>
      <c r="B207" s="1">
        <f ca="1">IFERROR(__xludf.DUMMYFUNCTION("""COMPUTED_VALUE"""),159.6)</f>
        <v>159.6</v>
      </c>
      <c r="C207" s="1">
        <f ca="1">IFERROR(__xludf.DUMMYFUNCTION("""COMPUTED_VALUE"""),160.9)</f>
        <v>160.9</v>
      </c>
      <c r="D207" s="1">
        <f ca="1">IFERROR(__xludf.DUMMYFUNCTION("""COMPUTED_VALUE"""),156.2)</f>
        <v>156.19999999999999</v>
      </c>
      <c r="E207" s="1">
        <f ca="1">IFERROR(__xludf.DUMMYFUNCTION("""COMPUTED_VALUE"""),157.5)</f>
        <v>157.5</v>
      </c>
      <c r="F207" s="1">
        <f ca="1">IFERROR(__xludf.DUMMYFUNCTION("""COMPUTED_VALUE"""),13732684)</f>
        <v>13732684</v>
      </c>
    </row>
    <row r="208" spans="1:6" ht="12.5" x14ac:dyDescent="0.25">
      <c r="A208" s="2">
        <f ca="1">IFERROR(__xludf.DUMMYFUNCTION("""COMPUTED_VALUE"""),43775.6458333333)</f>
        <v>43775.645833333299</v>
      </c>
      <c r="B208" s="1">
        <f ca="1">IFERROR(__xludf.DUMMYFUNCTION("""COMPUTED_VALUE"""),157)</f>
        <v>157</v>
      </c>
      <c r="C208" s="1">
        <f ca="1">IFERROR(__xludf.DUMMYFUNCTION("""COMPUTED_VALUE"""),161.15)</f>
        <v>161.15</v>
      </c>
      <c r="D208" s="1">
        <f ca="1">IFERROR(__xludf.DUMMYFUNCTION("""COMPUTED_VALUE"""),156.7)</f>
        <v>156.69999999999999</v>
      </c>
      <c r="E208" s="1">
        <f ca="1">IFERROR(__xludf.DUMMYFUNCTION("""COMPUTED_VALUE"""),157.95)</f>
        <v>157.94999999999999</v>
      </c>
      <c r="F208" s="1">
        <f ca="1">IFERROR(__xludf.DUMMYFUNCTION("""COMPUTED_VALUE"""),12911295)</f>
        <v>12911295</v>
      </c>
    </row>
    <row r="209" spans="1:6" ht="12.5" x14ac:dyDescent="0.25">
      <c r="A209" s="2">
        <f ca="1">IFERROR(__xludf.DUMMYFUNCTION("""COMPUTED_VALUE"""),43776.6458333333)</f>
        <v>43776.645833333299</v>
      </c>
      <c r="B209" s="1">
        <f ca="1">IFERROR(__xludf.DUMMYFUNCTION("""COMPUTED_VALUE"""),158.95)</f>
        <v>158.94999999999999</v>
      </c>
      <c r="C209" s="1">
        <f ca="1">IFERROR(__xludf.DUMMYFUNCTION("""COMPUTED_VALUE"""),163)</f>
        <v>163</v>
      </c>
      <c r="D209" s="1">
        <f ca="1">IFERROR(__xludf.DUMMYFUNCTION("""COMPUTED_VALUE"""),155.35)</f>
        <v>155.35</v>
      </c>
      <c r="E209" s="1">
        <f ca="1">IFERROR(__xludf.DUMMYFUNCTION("""COMPUTED_VALUE"""),160.95)</f>
        <v>160.94999999999999</v>
      </c>
      <c r="F209" s="1">
        <f ca="1">IFERROR(__xludf.DUMMYFUNCTION("""COMPUTED_VALUE"""),15683045)</f>
        <v>15683045</v>
      </c>
    </row>
    <row r="210" spans="1:6" ht="12.5" x14ac:dyDescent="0.25">
      <c r="A210" s="2">
        <f ca="1">IFERROR(__xludf.DUMMYFUNCTION("""COMPUTED_VALUE"""),43777.6458333333)</f>
        <v>43777.645833333299</v>
      </c>
      <c r="B210" s="1">
        <f ca="1">IFERROR(__xludf.DUMMYFUNCTION("""COMPUTED_VALUE"""),160.2)</f>
        <v>160.19999999999999</v>
      </c>
      <c r="C210" s="1">
        <f ca="1">IFERROR(__xludf.DUMMYFUNCTION("""COMPUTED_VALUE"""),161.8)</f>
        <v>161.80000000000001</v>
      </c>
      <c r="D210" s="1">
        <f ca="1">IFERROR(__xludf.DUMMYFUNCTION("""COMPUTED_VALUE"""),155)</f>
        <v>155</v>
      </c>
      <c r="E210" s="1">
        <f ca="1">IFERROR(__xludf.DUMMYFUNCTION("""COMPUTED_VALUE"""),155.5)</f>
        <v>155.5</v>
      </c>
      <c r="F210" s="1">
        <f ca="1">IFERROR(__xludf.DUMMYFUNCTION("""COMPUTED_VALUE"""),14502611)</f>
        <v>14502611</v>
      </c>
    </row>
    <row r="211" spans="1:6" ht="12.5" x14ac:dyDescent="0.25">
      <c r="A211" s="2">
        <f ca="1">IFERROR(__xludf.DUMMYFUNCTION("""COMPUTED_VALUE"""),43780.6458333333)</f>
        <v>43780.645833333299</v>
      </c>
      <c r="B211" s="1">
        <f ca="1">IFERROR(__xludf.DUMMYFUNCTION("""COMPUTED_VALUE"""),155.35)</f>
        <v>155.35</v>
      </c>
      <c r="C211" s="1">
        <f ca="1">IFERROR(__xludf.DUMMYFUNCTION("""COMPUTED_VALUE"""),156.25)</f>
        <v>156.25</v>
      </c>
      <c r="D211" s="1">
        <f ca="1">IFERROR(__xludf.DUMMYFUNCTION("""COMPUTED_VALUE"""),152.2)</f>
        <v>152.19999999999999</v>
      </c>
      <c r="E211" s="1">
        <f ca="1">IFERROR(__xludf.DUMMYFUNCTION("""COMPUTED_VALUE"""),152.7)</f>
        <v>152.69999999999999</v>
      </c>
      <c r="F211" s="1">
        <f ca="1">IFERROR(__xludf.DUMMYFUNCTION("""COMPUTED_VALUE"""),10071390)</f>
        <v>10071390</v>
      </c>
    </row>
    <row r="212" spans="1:6" ht="12.5" x14ac:dyDescent="0.25">
      <c r="A212" s="2">
        <f ca="1">IFERROR(__xludf.DUMMYFUNCTION("""COMPUTED_VALUE"""),43782.6458333333)</f>
        <v>43782.645833333299</v>
      </c>
      <c r="B212" s="1">
        <f ca="1">IFERROR(__xludf.DUMMYFUNCTION("""COMPUTED_VALUE"""),152.4)</f>
        <v>152.4</v>
      </c>
      <c r="C212" s="1">
        <f ca="1">IFERROR(__xludf.DUMMYFUNCTION("""COMPUTED_VALUE"""),154.45)</f>
        <v>154.44999999999999</v>
      </c>
      <c r="D212" s="1">
        <f ca="1">IFERROR(__xludf.DUMMYFUNCTION("""COMPUTED_VALUE"""),147.65)</f>
        <v>147.65</v>
      </c>
      <c r="E212" s="1">
        <f ca="1">IFERROR(__xludf.DUMMYFUNCTION("""COMPUTED_VALUE"""),148.4)</f>
        <v>148.4</v>
      </c>
      <c r="F212" s="1">
        <f ca="1">IFERROR(__xludf.DUMMYFUNCTION("""COMPUTED_VALUE"""),12134093)</f>
        <v>12134093</v>
      </c>
    </row>
    <row r="213" spans="1:6" ht="12.5" x14ac:dyDescent="0.25">
      <c r="A213" s="2">
        <f ca="1">IFERROR(__xludf.DUMMYFUNCTION("""COMPUTED_VALUE"""),43783.6458333333)</f>
        <v>43783.645833333299</v>
      </c>
      <c r="B213" s="1">
        <f ca="1">IFERROR(__xludf.DUMMYFUNCTION("""COMPUTED_VALUE"""),150)</f>
        <v>150</v>
      </c>
      <c r="C213" s="1">
        <f ca="1">IFERROR(__xludf.DUMMYFUNCTION("""COMPUTED_VALUE"""),150.5)</f>
        <v>150.5</v>
      </c>
      <c r="D213" s="1">
        <f ca="1">IFERROR(__xludf.DUMMYFUNCTION("""COMPUTED_VALUE"""),142.75)</f>
        <v>142.75</v>
      </c>
      <c r="E213" s="1">
        <f ca="1">IFERROR(__xludf.DUMMYFUNCTION("""COMPUTED_VALUE"""),144)</f>
        <v>144</v>
      </c>
      <c r="F213" s="1">
        <f ca="1">IFERROR(__xludf.DUMMYFUNCTION("""COMPUTED_VALUE"""),26065437)</f>
        <v>26065437</v>
      </c>
    </row>
    <row r="214" spans="1:6" ht="12.5" x14ac:dyDescent="0.25">
      <c r="A214" s="2">
        <f ca="1">IFERROR(__xludf.DUMMYFUNCTION("""COMPUTED_VALUE"""),43784.6458333333)</f>
        <v>43784.645833333299</v>
      </c>
      <c r="B214" s="1">
        <f ca="1">IFERROR(__xludf.DUMMYFUNCTION("""COMPUTED_VALUE"""),145.8)</f>
        <v>145.80000000000001</v>
      </c>
      <c r="C214" s="1">
        <f ca="1">IFERROR(__xludf.DUMMYFUNCTION("""COMPUTED_VALUE"""),146.15)</f>
        <v>146.15</v>
      </c>
      <c r="D214" s="1">
        <f ca="1">IFERROR(__xludf.DUMMYFUNCTION("""COMPUTED_VALUE"""),141.7)</f>
        <v>141.69999999999999</v>
      </c>
      <c r="E214" s="1">
        <f ca="1">IFERROR(__xludf.DUMMYFUNCTION("""COMPUTED_VALUE"""),142.1)</f>
        <v>142.1</v>
      </c>
      <c r="F214" s="1">
        <f ca="1">IFERROR(__xludf.DUMMYFUNCTION("""COMPUTED_VALUE"""),17581870)</f>
        <v>17581870</v>
      </c>
    </row>
    <row r="215" spans="1:6" ht="12.5" x14ac:dyDescent="0.25">
      <c r="A215" s="2">
        <f ca="1">IFERROR(__xludf.DUMMYFUNCTION("""COMPUTED_VALUE"""),43787.6458333333)</f>
        <v>43787.645833333299</v>
      </c>
      <c r="B215" s="1">
        <f ca="1">IFERROR(__xludf.DUMMYFUNCTION("""COMPUTED_VALUE"""),143)</f>
        <v>143</v>
      </c>
      <c r="C215" s="1">
        <f ca="1">IFERROR(__xludf.DUMMYFUNCTION("""COMPUTED_VALUE"""),144.9)</f>
        <v>144.9</v>
      </c>
      <c r="D215" s="1">
        <f ca="1">IFERROR(__xludf.DUMMYFUNCTION("""COMPUTED_VALUE"""),142.4)</f>
        <v>142.4</v>
      </c>
      <c r="E215" s="1">
        <f ca="1">IFERROR(__xludf.DUMMYFUNCTION("""COMPUTED_VALUE"""),143.4)</f>
        <v>143.4</v>
      </c>
      <c r="F215" s="1">
        <f ca="1">IFERROR(__xludf.DUMMYFUNCTION("""COMPUTED_VALUE"""),12285871)</f>
        <v>12285871</v>
      </c>
    </row>
    <row r="216" spans="1:6" ht="12.5" x14ac:dyDescent="0.25">
      <c r="A216" s="2">
        <f ca="1">IFERROR(__xludf.DUMMYFUNCTION("""COMPUTED_VALUE"""),43788.6458333333)</f>
        <v>43788.645833333299</v>
      </c>
      <c r="B216" s="1">
        <f ca="1">IFERROR(__xludf.DUMMYFUNCTION("""COMPUTED_VALUE"""),143.75)</f>
        <v>143.75</v>
      </c>
      <c r="C216" s="1">
        <f ca="1">IFERROR(__xludf.DUMMYFUNCTION("""COMPUTED_VALUE"""),143.9)</f>
        <v>143.9</v>
      </c>
      <c r="D216" s="1">
        <f ca="1">IFERROR(__xludf.DUMMYFUNCTION("""COMPUTED_VALUE"""),140.4)</f>
        <v>140.4</v>
      </c>
      <c r="E216" s="1">
        <f ca="1">IFERROR(__xludf.DUMMYFUNCTION("""COMPUTED_VALUE"""),141.7)</f>
        <v>141.69999999999999</v>
      </c>
      <c r="F216" s="1">
        <f ca="1">IFERROR(__xludf.DUMMYFUNCTION("""COMPUTED_VALUE"""),11847416)</f>
        <v>11847416</v>
      </c>
    </row>
    <row r="217" spans="1:6" ht="12.5" x14ac:dyDescent="0.25">
      <c r="A217" s="2">
        <f ca="1">IFERROR(__xludf.DUMMYFUNCTION("""COMPUTED_VALUE"""),43789.6458333333)</f>
        <v>43789.645833333299</v>
      </c>
      <c r="B217" s="1">
        <f ca="1">IFERROR(__xludf.DUMMYFUNCTION("""COMPUTED_VALUE"""),141.35)</f>
        <v>141.35</v>
      </c>
      <c r="C217" s="1">
        <f ca="1">IFERROR(__xludf.DUMMYFUNCTION("""COMPUTED_VALUE"""),143.8)</f>
        <v>143.80000000000001</v>
      </c>
      <c r="D217" s="1">
        <f ca="1">IFERROR(__xludf.DUMMYFUNCTION("""COMPUTED_VALUE"""),140.4)</f>
        <v>140.4</v>
      </c>
      <c r="E217" s="1">
        <f ca="1">IFERROR(__xludf.DUMMYFUNCTION("""COMPUTED_VALUE"""),141.45)</f>
        <v>141.44999999999999</v>
      </c>
      <c r="F217" s="1">
        <f ca="1">IFERROR(__xludf.DUMMYFUNCTION("""COMPUTED_VALUE"""),14546763)</f>
        <v>14546763</v>
      </c>
    </row>
    <row r="218" spans="1:6" ht="12.5" x14ac:dyDescent="0.25">
      <c r="A218" s="2">
        <f ca="1">IFERROR(__xludf.DUMMYFUNCTION("""COMPUTED_VALUE"""),43790.6458333333)</f>
        <v>43790.645833333299</v>
      </c>
      <c r="B218" s="1">
        <f ca="1">IFERROR(__xludf.DUMMYFUNCTION("""COMPUTED_VALUE"""),142)</f>
        <v>142</v>
      </c>
      <c r="C218" s="1">
        <f ca="1">IFERROR(__xludf.DUMMYFUNCTION("""COMPUTED_VALUE"""),142.35)</f>
        <v>142.35</v>
      </c>
      <c r="D218" s="1">
        <f ca="1">IFERROR(__xludf.DUMMYFUNCTION("""COMPUTED_VALUE"""),138.8)</f>
        <v>138.80000000000001</v>
      </c>
      <c r="E218" s="1">
        <f ca="1">IFERROR(__xludf.DUMMYFUNCTION("""COMPUTED_VALUE"""),139.05)</f>
        <v>139.05000000000001</v>
      </c>
      <c r="F218" s="1">
        <f ca="1">IFERROR(__xludf.DUMMYFUNCTION("""COMPUTED_VALUE"""),11986660)</f>
        <v>11986660</v>
      </c>
    </row>
    <row r="219" spans="1:6" ht="12.5" x14ac:dyDescent="0.25">
      <c r="A219" s="2">
        <f ca="1">IFERROR(__xludf.DUMMYFUNCTION("""COMPUTED_VALUE"""),43791.6458333333)</f>
        <v>43791.645833333299</v>
      </c>
      <c r="B219" s="1">
        <f ca="1">IFERROR(__xludf.DUMMYFUNCTION("""COMPUTED_VALUE"""),139.5)</f>
        <v>139.5</v>
      </c>
      <c r="C219" s="1">
        <f ca="1">IFERROR(__xludf.DUMMYFUNCTION("""COMPUTED_VALUE"""),142.85)</f>
        <v>142.85</v>
      </c>
      <c r="D219" s="1">
        <f ca="1">IFERROR(__xludf.DUMMYFUNCTION("""COMPUTED_VALUE"""),138.7)</f>
        <v>138.69999999999999</v>
      </c>
      <c r="E219" s="1">
        <f ca="1">IFERROR(__xludf.DUMMYFUNCTION("""COMPUTED_VALUE"""),142.25)</f>
        <v>142.25</v>
      </c>
      <c r="F219" s="1">
        <f ca="1">IFERROR(__xludf.DUMMYFUNCTION("""COMPUTED_VALUE"""),10173301)</f>
        <v>10173301</v>
      </c>
    </row>
    <row r="220" spans="1:6" ht="12.5" x14ac:dyDescent="0.25">
      <c r="A220" s="2">
        <f ca="1">IFERROR(__xludf.DUMMYFUNCTION("""COMPUTED_VALUE"""),43794.6458333333)</f>
        <v>43794.645833333299</v>
      </c>
      <c r="B220" s="1">
        <f ca="1">IFERROR(__xludf.DUMMYFUNCTION("""COMPUTED_VALUE"""),142.25)</f>
        <v>142.25</v>
      </c>
      <c r="C220" s="1">
        <f ca="1">IFERROR(__xludf.DUMMYFUNCTION("""COMPUTED_VALUE"""),146.85)</f>
        <v>146.85</v>
      </c>
      <c r="D220" s="1">
        <f ca="1">IFERROR(__xludf.DUMMYFUNCTION("""COMPUTED_VALUE"""),142.1)</f>
        <v>142.1</v>
      </c>
      <c r="E220" s="1">
        <f ca="1">IFERROR(__xludf.DUMMYFUNCTION("""COMPUTED_VALUE"""),146.15)</f>
        <v>146.15</v>
      </c>
      <c r="F220" s="1">
        <f ca="1">IFERROR(__xludf.DUMMYFUNCTION("""COMPUTED_VALUE"""),13356348)</f>
        <v>13356348</v>
      </c>
    </row>
    <row r="221" spans="1:6" ht="12.5" x14ac:dyDescent="0.25">
      <c r="A221" s="2">
        <f ca="1">IFERROR(__xludf.DUMMYFUNCTION("""COMPUTED_VALUE"""),43795.6458333333)</f>
        <v>43795.645833333299</v>
      </c>
      <c r="B221" s="1">
        <f ca="1">IFERROR(__xludf.DUMMYFUNCTION("""COMPUTED_VALUE"""),147)</f>
        <v>147</v>
      </c>
      <c r="C221" s="1">
        <f ca="1">IFERROR(__xludf.DUMMYFUNCTION("""COMPUTED_VALUE"""),147.5)</f>
        <v>147.5</v>
      </c>
      <c r="D221" s="1">
        <f ca="1">IFERROR(__xludf.DUMMYFUNCTION("""COMPUTED_VALUE"""),143.6)</f>
        <v>143.6</v>
      </c>
      <c r="E221" s="1">
        <f ca="1">IFERROR(__xludf.DUMMYFUNCTION("""COMPUTED_VALUE"""),145.1)</f>
        <v>145.1</v>
      </c>
      <c r="F221" s="1">
        <f ca="1">IFERROR(__xludf.DUMMYFUNCTION("""COMPUTED_VALUE"""),14715876)</f>
        <v>14715876</v>
      </c>
    </row>
    <row r="222" spans="1:6" ht="12.5" x14ac:dyDescent="0.25">
      <c r="A222" s="2">
        <f ca="1">IFERROR(__xludf.DUMMYFUNCTION("""COMPUTED_VALUE"""),43796.6458333333)</f>
        <v>43796.645833333299</v>
      </c>
      <c r="B222" s="1">
        <f ca="1">IFERROR(__xludf.DUMMYFUNCTION("""COMPUTED_VALUE"""),145)</f>
        <v>145</v>
      </c>
      <c r="C222" s="1">
        <f ca="1">IFERROR(__xludf.DUMMYFUNCTION("""COMPUTED_VALUE"""),148.8)</f>
        <v>148.80000000000001</v>
      </c>
      <c r="D222" s="1">
        <f ca="1">IFERROR(__xludf.DUMMYFUNCTION("""COMPUTED_VALUE"""),144.65)</f>
        <v>144.65</v>
      </c>
      <c r="E222" s="1">
        <f ca="1">IFERROR(__xludf.DUMMYFUNCTION("""COMPUTED_VALUE"""),146.95)</f>
        <v>146.94999999999999</v>
      </c>
      <c r="F222" s="1">
        <f ca="1">IFERROR(__xludf.DUMMYFUNCTION("""COMPUTED_VALUE"""),8923473)</f>
        <v>8923473</v>
      </c>
    </row>
    <row r="223" spans="1:6" ht="12.5" x14ac:dyDescent="0.25">
      <c r="A223" s="2">
        <f ca="1">IFERROR(__xludf.DUMMYFUNCTION("""COMPUTED_VALUE"""),43797.6458333333)</f>
        <v>43797.645833333299</v>
      </c>
      <c r="B223" s="1">
        <f ca="1">IFERROR(__xludf.DUMMYFUNCTION("""COMPUTED_VALUE"""),146.7)</f>
        <v>146.69999999999999</v>
      </c>
      <c r="C223" s="1">
        <f ca="1">IFERROR(__xludf.DUMMYFUNCTION("""COMPUTED_VALUE"""),148.2)</f>
        <v>148.19999999999999</v>
      </c>
      <c r="D223" s="1">
        <f ca="1">IFERROR(__xludf.DUMMYFUNCTION("""COMPUTED_VALUE"""),145.1)</f>
        <v>145.1</v>
      </c>
      <c r="E223" s="1">
        <f ca="1">IFERROR(__xludf.DUMMYFUNCTION("""COMPUTED_VALUE"""),147.4)</f>
        <v>147.4</v>
      </c>
      <c r="F223" s="1">
        <f ca="1">IFERROR(__xludf.DUMMYFUNCTION("""COMPUTED_VALUE"""),8002957)</f>
        <v>8002957</v>
      </c>
    </row>
    <row r="224" spans="1:6" ht="12.5" x14ac:dyDescent="0.25">
      <c r="A224" s="2">
        <f ca="1">IFERROR(__xludf.DUMMYFUNCTION("""COMPUTED_VALUE"""),43798.6458333333)</f>
        <v>43798.645833333299</v>
      </c>
      <c r="B224" s="1">
        <f ca="1">IFERROR(__xludf.DUMMYFUNCTION("""COMPUTED_VALUE"""),146.1)</f>
        <v>146.1</v>
      </c>
      <c r="C224" s="1">
        <f ca="1">IFERROR(__xludf.DUMMYFUNCTION("""COMPUTED_VALUE"""),148.4)</f>
        <v>148.4</v>
      </c>
      <c r="D224" s="1">
        <f ca="1">IFERROR(__xludf.DUMMYFUNCTION("""COMPUTED_VALUE"""),144)</f>
        <v>144</v>
      </c>
      <c r="E224" s="1">
        <f ca="1">IFERROR(__xludf.DUMMYFUNCTION("""COMPUTED_VALUE"""),144.6)</f>
        <v>144.6</v>
      </c>
      <c r="F224" s="1">
        <f ca="1">IFERROR(__xludf.DUMMYFUNCTION("""COMPUTED_VALUE"""),8531814)</f>
        <v>8531814</v>
      </c>
    </row>
    <row r="225" spans="1:6" ht="12.5" x14ac:dyDescent="0.25">
      <c r="A225" s="2">
        <f ca="1">IFERROR(__xludf.DUMMYFUNCTION("""COMPUTED_VALUE"""),43802.6458333333)</f>
        <v>43802.645833333299</v>
      </c>
      <c r="B225" s="1">
        <f ca="1">IFERROR(__xludf.DUMMYFUNCTION("""COMPUTED_VALUE"""),144.5)</f>
        <v>144.5</v>
      </c>
      <c r="C225" s="1">
        <f ca="1">IFERROR(__xludf.DUMMYFUNCTION("""COMPUTED_VALUE"""),144.5)</f>
        <v>144.5</v>
      </c>
      <c r="D225" s="1">
        <f ca="1">IFERROR(__xludf.DUMMYFUNCTION("""COMPUTED_VALUE"""),139.2)</f>
        <v>139.19999999999999</v>
      </c>
      <c r="E225" s="1">
        <f ca="1">IFERROR(__xludf.DUMMYFUNCTION("""COMPUTED_VALUE"""),139.7)</f>
        <v>139.69999999999999</v>
      </c>
      <c r="F225" s="1">
        <f ca="1">IFERROR(__xludf.DUMMYFUNCTION("""COMPUTED_VALUE"""),11274419)</f>
        <v>11274419</v>
      </c>
    </row>
    <row r="226" spans="1:6" ht="12.5" x14ac:dyDescent="0.25">
      <c r="A226" s="2">
        <f ca="1">IFERROR(__xludf.DUMMYFUNCTION("""COMPUTED_VALUE"""),43803.6458333333)</f>
        <v>43803.645833333299</v>
      </c>
      <c r="B226" s="1">
        <f ca="1">IFERROR(__xludf.DUMMYFUNCTION("""COMPUTED_VALUE"""),138.2)</f>
        <v>138.19999999999999</v>
      </c>
      <c r="C226" s="1">
        <f ca="1">IFERROR(__xludf.DUMMYFUNCTION("""COMPUTED_VALUE"""),144.75)</f>
        <v>144.75</v>
      </c>
      <c r="D226" s="1">
        <f ca="1">IFERROR(__xludf.DUMMYFUNCTION("""COMPUTED_VALUE"""),136.7)</f>
        <v>136.69999999999999</v>
      </c>
      <c r="E226" s="1">
        <f ca="1">IFERROR(__xludf.DUMMYFUNCTION("""COMPUTED_VALUE"""),144.2)</f>
        <v>144.19999999999999</v>
      </c>
      <c r="F226" s="1">
        <f ca="1">IFERROR(__xludf.DUMMYFUNCTION("""COMPUTED_VALUE"""),16157084)</f>
        <v>16157084</v>
      </c>
    </row>
    <row r="227" spans="1:6" ht="12.5" x14ac:dyDescent="0.25">
      <c r="A227" s="2">
        <f ca="1">IFERROR(__xludf.DUMMYFUNCTION("""COMPUTED_VALUE"""),43804.6458333333)</f>
        <v>43804.645833333299</v>
      </c>
      <c r="B227" s="1">
        <f ca="1">IFERROR(__xludf.DUMMYFUNCTION("""COMPUTED_VALUE"""),145)</f>
        <v>145</v>
      </c>
      <c r="C227" s="1">
        <f ca="1">IFERROR(__xludf.DUMMYFUNCTION("""COMPUTED_VALUE"""),145.1)</f>
        <v>145.1</v>
      </c>
      <c r="D227" s="1">
        <f ca="1">IFERROR(__xludf.DUMMYFUNCTION("""COMPUTED_VALUE"""),141.4)</f>
        <v>141.4</v>
      </c>
      <c r="E227" s="1">
        <f ca="1">IFERROR(__xludf.DUMMYFUNCTION("""COMPUTED_VALUE"""),142.5)</f>
        <v>142.5</v>
      </c>
      <c r="F227" s="1">
        <f ca="1">IFERROR(__xludf.DUMMYFUNCTION("""COMPUTED_VALUE"""),8652671)</f>
        <v>8652671</v>
      </c>
    </row>
    <row r="228" spans="1:6" ht="12.5" x14ac:dyDescent="0.25">
      <c r="A228" s="2">
        <f ca="1">IFERROR(__xludf.DUMMYFUNCTION("""COMPUTED_VALUE"""),43805.6458333333)</f>
        <v>43805.645833333299</v>
      </c>
      <c r="B228" s="1">
        <f ca="1">IFERROR(__xludf.DUMMYFUNCTION("""COMPUTED_VALUE"""),143.3)</f>
        <v>143.30000000000001</v>
      </c>
      <c r="C228" s="1">
        <f ca="1">IFERROR(__xludf.DUMMYFUNCTION("""COMPUTED_VALUE"""),144.35)</f>
        <v>144.35</v>
      </c>
      <c r="D228" s="1">
        <f ca="1">IFERROR(__xludf.DUMMYFUNCTION("""COMPUTED_VALUE"""),140.6)</f>
        <v>140.6</v>
      </c>
      <c r="E228" s="1">
        <f ca="1">IFERROR(__xludf.DUMMYFUNCTION("""COMPUTED_VALUE"""),141.95)</f>
        <v>141.94999999999999</v>
      </c>
      <c r="F228" s="1">
        <f ca="1">IFERROR(__xludf.DUMMYFUNCTION("""COMPUTED_VALUE"""),6580597)</f>
        <v>6580597</v>
      </c>
    </row>
    <row r="229" spans="1:6" ht="12.5" x14ac:dyDescent="0.25">
      <c r="A229" s="2">
        <f ca="1">IFERROR(__xludf.DUMMYFUNCTION("""COMPUTED_VALUE"""),43808.6458333333)</f>
        <v>43808.645833333299</v>
      </c>
      <c r="B229" s="1">
        <f ca="1">IFERROR(__xludf.DUMMYFUNCTION("""COMPUTED_VALUE"""),142.7)</f>
        <v>142.69999999999999</v>
      </c>
      <c r="C229" s="1">
        <f ca="1">IFERROR(__xludf.DUMMYFUNCTION("""COMPUTED_VALUE"""),145.5)</f>
        <v>145.5</v>
      </c>
      <c r="D229" s="1">
        <f ca="1">IFERROR(__xludf.DUMMYFUNCTION("""COMPUTED_VALUE"""),142.1)</f>
        <v>142.1</v>
      </c>
      <c r="E229" s="1">
        <f ca="1">IFERROR(__xludf.DUMMYFUNCTION("""COMPUTED_VALUE"""),142.6)</f>
        <v>142.6</v>
      </c>
      <c r="F229" s="1">
        <f ca="1">IFERROR(__xludf.DUMMYFUNCTION("""COMPUTED_VALUE"""),8174769)</f>
        <v>8174769</v>
      </c>
    </row>
    <row r="230" spans="1:6" ht="12.5" x14ac:dyDescent="0.25">
      <c r="A230" s="2">
        <f ca="1">IFERROR(__xludf.DUMMYFUNCTION("""COMPUTED_VALUE"""),43809.6458333333)</f>
        <v>43809.645833333299</v>
      </c>
      <c r="B230" s="1">
        <f ca="1">IFERROR(__xludf.DUMMYFUNCTION("""COMPUTED_VALUE"""),143.2)</f>
        <v>143.19999999999999</v>
      </c>
      <c r="C230" s="1">
        <f ca="1">IFERROR(__xludf.DUMMYFUNCTION("""COMPUTED_VALUE"""),143.3)</f>
        <v>143.30000000000001</v>
      </c>
      <c r="D230" s="1">
        <f ca="1">IFERROR(__xludf.DUMMYFUNCTION("""COMPUTED_VALUE"""),140.4)</f>
        <v>140.4</v>
      </c>
      <c r="E230" s="1">
        <f ca="1">IFERROR(__xludf.DUMMYFUNCTION("""COMPUTED_VALUE"""),140.85)</f>
        <v>140.85</v>
      </c>
      <c r="F230" s="1">
        <f ca="1">IFERROR(__xludf.DUMMYFUNCTION("""COMPUTED_VALUE"""),5793363)</f>
        <v>5793363</v>
      </c>
    </row>
    <row r="231" spans="1:6" ht="12.5" x14ac:dyDescent="0.25">
      <c r="A231" s="2">
        <f ca="1">IFERROR(__xludf.DUMMYFUNCTION("""COMPUTED_VALUE"""),43810.6458333333)</f>
        <v>43810.645833333299</v>
      </c>
      <c r="B231" s="1">
        <f ca="1">IFERROR(__xludf.DUMMYFUNCTION("""COMPUTED_VALUE"""),141.65)</f>
        <v>141.65</v>
      </c>
      <c r="C231" s="1">
        <f ca="1">IFERROR(__xludf.DUMMYFUNCTION("""COMPUTED_VALUE"""),142.15)</f>
        <v>142.15</v>
      </c>
      <c r="D231" s="1">
        <f ca="1">IFERROR(__xludf.DUMMYFUNCTION("""COMPUTED_VALUE"""),136.55)</f>
        <v>136.55000000000001</v>
      </c>
      <c r="E231" s="1">
        <f ca="1">IFERROR(__xludf.DUMMYFUNCTION("""COMPUTED_VALUE"""),138.5)</f>
        <v>138.5</v>
      </c>
      <c r="F231" s="1">
        <f ca="1">IFERROR(__xludf.DUMMYFUNCTION("""COMPUTED_VALUE"""),9011644)</f>
        <v>9011644</v>
      </c>
    </row>
    <row r="232" spans="1:6" ht="12.5" x14ac:dyDescent="0.25">
      <c r="A232" s="2">
        <f ca="1">IFERROR(__xludf.DUMMYFUNCTION("""COMPUTED_VALUE"""),43811.6458333333)</f>
        <v>43811.645833333299</v>
      </c>
      <c r="B232" s="1">
        <f ca="1">IFERROR(__xludf.DUMMYFUNCTION("""COMPUTED_VALUE"""),140)</f>
        <v>140</v>
      </c>
      <c r="C232" s="1">
        <f ca="1">IFERROR(__xludf.DUMMYFUNCTION("""COMPUTED_VALUE"""),144.8)</f>
        <v>144.80000000000001</v>
      </c>
      <c r="D232" s="1">
        <f ca="1">IFERROR(__xludf.DUMMYFUNCTION("""COMPUTED_VALUE"""),139)</f>
        <v>139</v>
      </c>
      <c r="E232" s="1">
        <f ca="1">IFERROR(__xludf.DUMMYFUNCTION("""COMPUTED_VALUE"""),144)</f>
        <v>144</v>
      </c>
      <c r="F232" s="1">
        <f ca="1">IFERROR(__xludf.DUMMYFUNCTION("""COMPUTED_VALUE"""),12648825)</f>
        <v>12648825</v>
      </c>
    </row>
    <row r="233" spans="1:6" ht="12.5" x14ac:dyDescent="0.25">
      <c r="A233" s="2">
        <f ca="1">IFERROR(__xludf.DUMMYFUNCTION("""COMPUTED_VALUE"""),43812.6458333333)</f>
        <v>43812.645833333299</v>
      </c>
      <c r="B233" s="1">
        <f ca="1">IFERROR(__xludf.DUMMYFUNCTION("""COMPUTED_VALUE"""),147.6)</f>
        <v>147.6</v>
      </c>
      <c r="C233" s="1">
        <f ca="1">IFERROR(__xludf.DUMMYFUNCTION("""COMPUTED_VALUE"""),150.7)</f>
        <v>150.69999999999999</v>
      </c>
      <c r="D233" s="1">
        <f ca="1">IFERROR(__xludf.DUMMYFUNCTION("""COMPUTED_VALUE"""),147.6)</f>
        <v>147.6</v>
      </c>
      <c r="E233" s="1">
        <f ca="1">IFERROR(__xludf.DUMMYFUNCTION("""COMPUTED_VALUE"""),149.4)</f>
        <v>149.4</v>
      </c>
      <c r="F233" s="1">
        <f ca="1">IFERROR(__xludf.DUMMYFUNCTION("""COMPUTED_VALUE"""),20297117)</f>
        <v>20297117</v>
      </c>
    </row>
    <row r="234" spans="1:6" ht="12.5" x14ac:dyDescent="0.25">
      <c r="A234" s="2">
        <f ca="1">IFERROR(__xludf.DUMMYFUNCTION("""COMPUTED_VALUE"""),43815.6458333333)</f>
        <v>43815.645833333299</v>
      </c>
      <c r="B234" s="1">
        <f ca="1">IFERROR(__xludf.DUMMYFUNCTION("""COMPUTED_VALUE"""),149.5)</f>
        <v>149.5</v>
      </c>
      <c r="C234" s="1">
        <f ca="1">IFERROR(__xludf.DUMMYFUNCTION("""COMPUTED_VALUE"""),150.85)</f>
        <v>150.85</v>
      </c>
      <c r="D234" s="1">
        <f ca="1">IFERROR(__xludf.DUMMYFUNCTION("""COMPUTED_VALUE"""),146.2)</f>
        <v>146.19999999999999</v>
      </c>
      <c r="E234" s="1">
        <f ca="1">IFERROR(__xludf.DUMMYFUNCTION("""COMPUTED_VALUE"""),147.15)</f>
        <v>147.15</v>
      </c>
      <c r="F234" s="1">
        <f ca="1">IFERROR(__xludf.DUMMYFUNCTION("""COMPUTED_VALUE"""),9220405)</f>
        <v>9220405</v>
      </c>
    </row>
    <row r="235" spans="1:6" ht="12.5" x14ac:dyDescent="0.25">
      <c r="A235" s="2">
        <f ca="1">IFERROR(__xludf.DUMMYFUNCTION("""COMPUTED_VALUE"""),43816.6458333333)</f>
        <v>43816.645833333299</v>
      </c>
      <c r="B235" s="1">
        <f ca="1">IFERROR(__xludf.DUMMYFUNCTION("""COMPUTED_VALUE"""),148.05)</f>
        <v>148.05000000000001</v>
      </c>
      <c r="C235" s="1">
        <f ca="1">IFERROR(__xludf.DUMMYFUNCTION("""COMPUTED_VALUE"""),154.25)</f>
        <v>154.25</v>
      </c>
      <c r="D235" s="1">
        <f ca="1">IFERROR(__xludf.DUMMYFUNCTION("""COMPUTED_VALUE"""),148)</f>
        <v>148</v>
      </c>
      <c r="E235" s="1">
        <f ca="1">IFERROR(__xludf.DUMMYFUNCTION("""COMPUTED_VALUE"""),152.35)</f>
        <v>152.35</v>
      </c>
      <c r="F235" s="1">
        <f ca="1">IFERROR(__xludf.DUMMYFUNCTION("""COMPUTED_VALUE"""),25796975)</f>
        <v>25796975</v>
      </c>
    </row>
    <row r="236" spans="1:6" ht="12.5" x14ac:dyDescent="0.25">
      <c r="A236" s="2">
        <f ca="1">IFERROR(__xludf.DUMMYFUNCTION("""COMPUTED_VALUE"""),43817.6458333333)</f>
        <v>43817.645833333299</v>
      </c>
      <c r="B236" s="1">
        <f ca="1">IFERROR(__xludf.DUMMYFUNCTION("""COMPUTED_VALUE"""),152.3)</f>
        <v>152.30000000000001</v>
      </c>
      <c r="C236" s="1">
        <f ca="1">IFERROR(__xludf.DUMMYFUNCTION("""COMPUTED_VALUE"""),154)</f>
        <v>154</v>
      </c>
      <c r="D236" s="1">
        <f ca="1">IFERROR(__xludf.DUMMYFUNCTION("""COMPUTED_VALUE"""),150.3)</f>
        <v>150.30000000000001</v>
      </c>
      <c r="E236" s="1">
        <f ca="1">IFERROR(__xludf.DUMMYFUNCTION("""COMPUTED_VALUE"""),152.8)</f>
        <v>152.80000000000001</v>
      </c>
      <c r="F236" s="1">
        <f ca="1">IFERROR(__xludf.DUMMYFUNCTION("""COMPUTED_VALUE"""),13726266)</f>
        <v>13726266</v>
      </c>
    </row>
    <row r="237" spans="1:6" ht="12.5" x14ac:dyDescent="0.25">
      <c r="A237" s="2">
        <f ca="1">IFERROR(__xludf.DUMMYFUNCTION("""COMPUTED_VALUE"""),43818.6458333333)</f>
        <v>43818.645833333299</v>
      </c>
      <c r="B237" s="1">
        <f ca="1">IFERROR(__xludf.DUMMYFUNCTION("""COMPUTED_VALUE"""),152.5)</f>
        <v>152.5</v>
      </c>
      <c r="C237" s="1">
        <f ca="1">IFERROR(__xludf.DUMMYFUNCTION("""COMPUTED_VALUE"""),153.9)</f>
        <v>153.9</v>
      </c>
      <c r="D237" s="1">
        <f ca="1">IFERROR(__xludf.DUMMYFUNCTION("""COMPUTED_VALUE"""),148.3)</f>
        <v>148.30000000000001</v>
      </c>
      <c r="E237" s="1">
        <f ca="1">IFERROR(__xludf.DUMMYFUNCTION("""COMPUTED_VALUE"""),149.35)</f>
        <v>149.35</v>
      </c>
      <c r="F237" s="1">
        <f ca="1">IFERROR(__xludf.DUMMYFUNCTION("""COMPUTED_VALUE"""),17713003)</f>
        <v>17713003</v>
      </c>
    </row>
    <row r="238" spans="1:6" ht="12.5" x14ac:dyDescent="0.25">
      <c r="A238" s="2">
        <f ca="1">IFERROR(__xludf.DUMMYFUNCTION("""COMPUTED_VALUE"""),43819.6458333333)</f>
        <v>43819.645833333299</v>
      </c>
      <c r="B238" s="1">
        <f ca="1">IFERROR(__xludf.DUMMYFUNCTION("""COMPUTED_VALUE"""),149.8)</f>
        <v>149.80000000000001</v>
      </c>
      <c r="C238" s="1">
        <f ca="1">IFERROR(__xludf.DUMMYFUNCTION("""COMPUTED_VALUE"""),150.5)</f>
        <v>150.5</v>
      </c>
      <c r="D238" s="1">
        <f ca="1">IFERROR(__xludf.DUMMYFUNCTION("""COMPUTED_VALUE"""),143.2)</f>
        <v>143.19999999999999</v>
      </c>
      <c r="E238" s="1">
        <f ca="1">IFERROR(__xludf.DUMMYFUNCTION("""COMPUTED_VALUE"""),144.25)</f>
        <v>144.25</v>
      </c>
      <c r="F238" s="1">
        <f ca="1">IFERROR(__xludf.DUMMYFUNCTION("""COMPUTED_VALUE"""),47171871)</f>
        <v>47171871</v>
      </c>
    </row>
    <row r="239" spans="1:6" ht="12.5" x14ac:dyDescent="0.25">
      <c r="A239" s="2">
        <f ca="1">IFERROR(__xludf.DUMMYFUNCTION("""COMPUTED_VALUE"""),43822.6458333333)</f>
        <v>43822.645833333299</v>
      </c>
      <c r="B239" s="1">
        <f ca="1">IFERROR(__xludf.DUMMYFUNCTION("""COMPUTED_VALUE"""),145)</f>
        <v>145</v>
      </c>
      <c r="C239" s="1">
        <f ca="1">IFERROR(__xludf.DUMMYFUNCTION("""COMPUTED_VALUE"""),148)</f>
        <v>148</v>
      </c>
      <c r="D239" s="1">
        <f ca="1">IFERROR(__xludf.DUMMYFUNCTION("""COMPUTED_VALUE"""),145)</f>
        <v>145</v>
      </c>
      <c r="E239" s="1">
        <f ca="1">IFERROR(__xludf.DUMMYFUNCTION("""COMPUTED_VALUE"""),147.75)</f>
        <v>147.75</v>
      </c>
      <c r="F239" s="1">
        <f ca="1">IFERROR(__xludf.DUMMYFUNCTION("""COMPUTED_VALUE"""),15357549)</f>
        <v>15357549</v>
      </c>
    </row>
    <row r="240" spans="1:6" ht="12.5" x14ac:dyDescent="0.25">
      <c r="A240" s="2">
        <f ca="1">IFERROR(__xludf.DUMMYFUNCTION("""COMPUTED_VALUE"""),43823.6458333333)</f>
        <v>43823.645833333299</v>
      </c>
      <c r="B240" s="1">
        <f ca="1">IFERROR(__xludf.DUMMYFUNCTION("""COMPUTED_VALUE"""),148.35)</f>
        <v>148.35</v>
      </c>
      <c r="C240" s="1">
        <f ca="1">IFERROR(__xludf.DUMMYFUNCTION("""COMPUTED_VALUE"""),149.4)</f>
        <v>149.4</v>
      </c>
      <c r="D240" s="1">
        <f ca="1">IFERROR(__xludf.DUMMYFUNCTION("""COMPUTED_VALUE"""),147.2)</f>
        <v>147.19999999999999</v>
      </c>
      <c r="E240" s="1">
        <f ca="1">IFERROR(__xludf.DUMMYFUNCTION("""COMPUTED_VALUE"""),148.05)</f>
        <v>148.05000000000001</v>
      </c>
      <c r="F240" s="1">
        <f ca="1">IFERROR(__xludf.DUMMYFUNCTION("""COMPUTED_VALUE"""),10766485)</f>
        <v>10766485</v>
      </c>
    </row>
    <row r="241" spans="1:6" ht="12.5" x14ac:dyDescent="0.25">
      <c r="A241" s="2">
        <f ca="1">IFERROR(__xludf.DUMMYFUNCTION("""COMPUTED_VALUE"""),43825.6458333333)</f>
        <v>43825.645833333299</v>
      </c>
      <c r="B241" s="1">
        <f ca="1">IFERROR(__xludf.DUMMYFUNCTION("""COMPUTED_VALUE"""),148.3)</f>
        <v>148.30000000000001</v>
      </c>
      <c r="C241" s="1">
        <f ca="1">IFERROR(__xludf.DUMMYFUNCTION("""COMPUTED_VALUE"""),152.5)</f>
        <v>152.5</v>
      </c>
      <c r="D241" s="1">
        <f ca="1">IFERROR(__xludf.DUMMYFUNCTION("""COMPUTED_VALUE"""),147.55)</f>
        <v>147.55000000000001</v>
      </c>
      <c r="E241" s="1">
        <f ca="1">IFERROR(__xludf.DUMMYFUNCTION("""COMPUTED_VALUE"""),150.7)</f>
        <v>150.69999999999999</v>
      </c>
      <c r="F241" s="1">
        <f ca="1">IFERROR(__xludf.DUMMYFUNCTION("""COMPUTED_VALUE"""),19969941)</f>
        <v>19969941</v>
      </c>
    </row>
    <row r="242" spans="1:6" ht="12.5" x14ac:dyDescent="0.25">
      <c r="A242" s="2">
        <f ca="1">IFERROR(__xludf.DUMMYFUNCTION("""COMPUTED_VALUE"""),43826.6458333333)</f>
        <v>43826.645833333299</v>
      </c>
      <c r="B242" s="1">
        <f ca="1">IFERROR(__xludf.DUMMYFUNCTION("""COMPUTED_VALUE"""),151.45)</f>
        <v>151.44999999999999</v>
      </c>
      <c r="C242" s="1">
        <f ca="1">IFERROR(__xludf.DUMMYFUNCTION("""COMPUTED_VALUE"""),152.9)</f>
        <v>152.9</v>
      </c>
      <c r="D242" s="1">
        <f ca="1">IFERROR(__xludf.DUMMYFUNCTION("""COMPUTED_VALUE"""),150.05)</f>
        <v>150.05000000000001</v>
      </c>
      <c r="E242" s="1">
        <f ca="1">IFERROR(__xludf.DUMMYFUNCTION("""COMPUTED_VALUE"""),151.75)</f>
        <v>151.75</v>
      </c>
      <c r="F242" s="1">
        <f ca="1">IFERROR(__xludf.DUMMYFUNCTION("""COMPUTED_VALUE"""),12636170)</f>
        <v>12636170</v>
      </c>
    </row>
    <row r="243" spans="1:6" ht="12.5" x14ac:dyDescent="0.25">
      <c r="A243" s="2">
        <f ca="1">IFERROR(__xludf.DUMMYFUNCTION("""COMPUTED_VALUE"""),43829.6458333333)</f>
        <v>43829.645833333299</v>
      </c>
      <c r="B243" s="1">
        <f ca="1">IFERROR(__xludf.DUMMYFUNCTION("""COMPUTED_VALUE"""),152.05)</f>
        <v>152.05000000000001</v>
      </c>
      <c r="C243" s="1">
        <f ca="1">IFERROR(__xludf.DUMMYFUNCTION("""COMPUTED_VALUE"""),154.9)</f>
        <v>154.9</v>
      </c>
      <c r="D243" s="1">
        <f ca="1">IFERROR(__xludf.DUMMYFUNCTION("""COMPUTED_VALUE"""),150.15)</f>
        <v>150.15</v>
      </c>
      <c r="E243" s="1">
        <f ca="1">IFERROR(__xludf.DUMMYFUNCTION("""COMPUTED_VALUE"""),154.5)</f>
        <v>154.5</v>
      </c>
      <c r="F243" s="1">
        <f ca="1">IFERROR(__xludf.DUMMYFUNCTION("""COMPUTED_VALUE"""),12606419)</f>
        <v>12606419</v>
      </c>
    </row>
    <row r="244" spans="1:6" ht="12.5" x14ac:dyDescent="0.25">
      <c r="A244" s="2">
        <f ca="1">IFERROR(__xludf.DUMMYFUNCTION("""COMPUTED_VALUE"""),43830.6458333333)</f>
        <v>43830.645833333299</v>
      </c>
      <c r="B244" s="1">
        <f ca="1">IFERROR(__xludf.DUMMYFUNCTION("""COMPUTED_VALUE"""),154)</f>
        <v>154</v>
      </c>
      <c r="C244" s="1">
        <f ca="1">IFERROR(__xludf.DUMMYFUNCTION("""COMPUTED_VALUE"""),155.5)</f>
        <v>155.5</v>
      </c>
      <c r="D244" s="1">
        <f ca="1">IFERROR(__xludf.DUMMYFUNCTION("""COMPUTED_VALUE"""),152)</f>
        <v>152</v>
      </c>
      <c r="E244" s="1">
        <f ca="1">IFERROR(__xludf.DUMMYFUNCTION("""COMPUTED_VALUE"""),152.45)</f>
        <v>152.44999999999999</v>
      </c>
      <c r="F244" s="1">
        <f ca="1">IFERROR(__xludf.DUMMYFUNCTION("""COMPUTED_VALUE"""),13026542)</f>
        <v>13026542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2023-02-24T11:45:06Z</dcterms:modified>
</cp:coreProperties>
</file>