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报价" sheetId="1" r:id="rId1"/>
    <sheet name="询价" sheetId="2" r:id="rId2"/>
    <sheet name="原询价" sheetId="3" r:id="rId3"/>
    <sheet name="Sheet4" sheetId="4" r:id="rId4"/>
  </sheets>
  <definedNames>
    <definedName name="_xlnm.Print_Area" localSheetId="0">报价!$A$1:$J$51</definedName>
    <definedName name="_xlnm.Print_Area" localSheetId="1">询价!$A$1:$K$27</definedName>
  </definedNames>
  <calcPr calcId="124519"/>
</workbook>
</file>

<file path=xl/calcChain.xml><?xml version="1.0" encoding="utf-8"?>
<calcChain xmlns="http://schemas.openxmlformats.org/spreadsheetml/2006/main">
  <c r="E42" i="1"/>
  <c r="G42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11"/>
  <c r="V41"/>
  <c r="S41"/>
  <c r="O41"/>
  <c r="X41" s="1"/>
  <c r="K41" s="1"/>
  <c r="L41"/>
  <c r="X40"/>
  <c r="S40"/>
  <c r="L40"/>
  <c r="K40"/>
  <c r="V39"/>
  <c r="S39"/>
  <c r="O39"/>
  <c r="X39" s="1"/>
  <c r="K39" s="1"/>
  <c r="L39"/>
  <c r="X38"/>
  <c r="S38"/>
  <c r="L38"/>
  <c r="K38"/>
  <c r="V37"/>
  <c r="S37"/>
  <c r="O37"/>
  <c r="X37" s="1"/>
  <c r="K37" s="1"/>
  <c r="L37"/>
  <c r="X36"/>
  <c r="S36"/>
  <c r="L36"/>
  <c r="K36"/>
  <c r="V35"/>
  <c r="S35"/>
  <c r="O35"/>
  <c r="X35" s="1"/>
  <c r="K35" s="1"/>
  <c r="L35"/>
  <c r="X34"/>
  <c r="S34"/>
  <c r="L34"/>
  <c r="K34"/>
  <c r="V33"/>
  <c r="S33"/>
  <c r="O33"/>
  <c r="X33" s="1"/>
  <c r="K33" s="1"/>
  <c r="L33"/>
  <c r="X32"/>
  <c r="S32"/>
  <c r="L32"/>
  <c r="K32"/>
  <c r="V31"/>
  <c r="S31"/>
  <c r="O31"/>
  <c r="X31" s="1"/>
  <c r="K31" s="1"/>
  <c r="L31"/>
  <c r="X30"/>
  <c r="S30"/>
  <c r="L30"/>
  <c r="K30"/>
  <c r="V29"/>
  <c r="S29"/>
  <c r="O29"/>
  <c r="X29" s="1"/>
  <c r="K29" s="1"/>
  <c r="L29"/>
  <c r="X28"/>
  <c r="S28"/>
  <c r="L28"/>
  <c r="K28"/>
  <c r="V27"/>
  <c r="S27"/>
  <c r="O27"/>
  <c r="X27" s="1"/>
  <c r="K27" s="1"/>
  <c r="L27"/>
  <c r="X26"/>
  <c r="S26"/>
  <c r="L26"/>
  <c r="K26"/>
  <c r="V25"/>
  <c r="S25"/>
  <c r="O25"/>
  <c r="X25" s="1"/>
  <c r="K25" s="1"/>
  <c r="L25"/>
  <c r="X24"/>
  <c r="S24"/>
  <c r="L24"/>
  <c r="K24"/>
  <c r="V23"/>
  <c r="S23"/>
  <c r="O23"/>
  <c r="X23" s="1"/>
  <c r="K23" s="1"/>
  <c r="L23"/>
  <c r="X22"/>
  <c r="S22"/>
  <c r="L22"/>
  <c r="K22"/>
  <c r="V21"/>
  <c r="S21"/>
  <c r="O21"/>
  <c r="X21" s="1"/>
  <c r="K21" s="1"/>
  <c r="L21"/>
  <c r="X20"/>
  <c r="S20"/>
  <c r="L20"/>
  <c r="K20"/>
  <c r="V19"/>
  <c r="S19"/>
  <c r="O19"/>
  <c r="X19" s="1"/>
  <c r="K19" s="1"/>
  <c r="L19"/>
  <c r="X18"/>
  <c r="S18"/>
  <c r="L18"/>
  <c r="K18"/>
  <c r="V17"/>
  <c r="S17"/>
  <c r="O17"/>
  <c r="X17" s="1"/>
  <c r="K17" s="1"/>
  <c r="L17"/>
  <c r="X16"/>
  <c r="S16"/>
  <c r="L16"/>
  <c r="K16"/>
  <c r="V15"/>
  <c r="S15"/>
  <c r="O15"/>
  <c r="X15" s="1"/>
  <c r="K15" s="1"/>
  <c r="L15"/>
  <c r="X14"/>
  <c r="S14"/>
  <c r="L14"/>
  <c r="K14"/>
  <c r="V13"/>
  <c r="S13"/>
  <c r="O13"/>
  <c r="X13" s="1"/>
  <c r="K13" s="1"/>
  <c r="L13"/>
  <c r="V11"/>
  <c r="O11"/>
  <c r="L11" l="1"/>
  <c r="L12"/>
  <c r="O1"/>
  <c r="T1" l="1"/>
  <c r="S1"/>
  <c r="R1"/>
  <c r="M1"/>
  <c r="P1"/>
  <c r="Q1"/>
  <c r="X1"/>
  <c r="V1"/>
  <c r="N1"/>
  <c r="X11"/>
  <c r="K11" s="1"/>
  <c r="X12"/>
  <c r="S12"/>
  <c r="K12"/>
  <c r="S11"/>
  <c r="V10"/>
  <c r="S10"/>
  <c r="O10"/>
  <c r="L10" s="1"/>
  <c r="X10"/>
  <c r="E23" i="2"/>
  <c r="W1" i="1"/>
  <c r="M8" l="1"/>
</calcChain>
</file>

<file path=xl/sharedStrings.xml><?xml version="1.0" encoding="utf-8"?>
<sst xmlns="http://schemas.openxmlformats.org/spreadsheetml/2006/main" count="87" uniqueCount="72">
  <si>
    <t>Beijing HAOLIFA Valve-manufacturing Co.,LTD</t>
  </si>
  <si>
    <t>收件人：</t>
  </si>
  <si>
    <t>报价人：</t>
  </si>
  <si>
    <t>公司：</t>
  </si>
  <si>
    <t>日期：</t>
  </si>
  <si>
    <t>电话号码：</t>
  </si>
  <si>
    <t>电话：</t>
  </si>
  <si>
    <t>传真号码：</t>
  </si>
  <si>
    <t>传真：</t>
  </si>
  <si>
    <t>内容：</t>
  </si>
  <si>
    <t>报价</t>
  </si>
  <si>
    <t>单号：</t>
  </si>
  <si>
    <t>序号</t>
  </si>
  <si>
    <t>名  称</t>
  </si>
  <si>
    <t>型  号</t>
  </si>
  <si>
    <t>规格</t>
  </si>
  <si>
    <t>数量</t>
  </si>
  <si>
    <t xml:space="preserve">          3、供货方式：款到发货；</t>
  </si>
  <si>
    <t xml:space="preserve">            北京好利阀业有限公司</t>
    <phoneticPr fontId="1" type="noConversion"/>
  </si>
  <si>
    <t>询价人：</t>
    <phoneticPr fontId="1" type="noConversion"/>
  </si>
  <si>
    <t>数量</t>
    <phoneticPr fontId="1" type="noConversion"/>
  </si>
  <si>
    <t>单价</t>
    <phoneticPr fontId="1" type="noConversion"/>
  </si>
  <si>
    <t>材质</t>
    <phoneticPr fontId="1" type="noConversion"/>
  </si>
  <si>
    <t>连接形式</t>
  </si>
  <si>
    <t>备注</t>
    <phoneticPr fontId="1" type="noConversion"/>
  </si>
  <si>
    <t>厂家</t>
    <phoneticPr fontId="1" type="noConversion"/>
  </si>
  <si>
    <t>交货期</t>
    <phoneticPr fontId="1" type="noConversion"/>
  </si>
  <si>
    <t>合计</t>
    <phoneticPr fontId="1" type="noConversion"/>
  </si>
  <si>
    <r>
      <t>备注：</t>
    </r>
    <r>
      <rPr>
        <sz val="16"/>
        <rFont val="楷体_GB2312"/>
        <family val="3"/>
        <charset val="134"/>
      </rPr>
      <t>请给明交货期和供货周期</t>
    </r>
    <phoneticPr fontId="1" type="noConversion"/>
  </si>
  <si>
    <t>1.请帮忙选型报价</t>
    <phoneticPr fontId="1" type="noConversion"/>
  </si>
  <si>
    <t>2.如需要其他技术参数请尽快通知我以便与客户联系</t>
    <phoneticPr fontId="1" type="noConversion"/>
  </si>
  <si>
    <t>3.请报好利工厂交货价</t>
    <phoneticPr fontId="1" type="noConversion"/>
  </si>
  <si>
    <t>北京好利集团商务服务管理中心</t>
    <phoneticPr fontId="1" type="noConversion"/>
  </si>
  <si>
    <t>新40*1.6</t>
    <phoneticPr fontId="1" type="noConversion"/>
  </si>
  <si>
    <t>安全</t>
    <phoneticPr fontId="1" type="noConversion"/>
  </si>
  <si>
    <t>传真：</t>
    <phoneticPr fontId="1" type="noConversion"/>
  </si>
  <si>
    <t>010-67171220</t>
    <phoneticPr fontId="1" type="noConversion"/>
  </si>
  <si>
    <t>系数</t>
    <phoneticPr fontId="1" type="noConversion"/>
  </si>
  <si>
    <t>执行器</t>
    <phoneticPr fontId="1" type="noConversion"/>
  </si>
  <si>
    <t>项目名称：</t>
    <phoneticPr fontId="1" type="noConversion"/>
  </si>
  <si>
    <t>制单：</t>
    <phoneticPr fontId="1" type="noConversion"/>
  </si>
  <si>
    <t>自检</t>
    <phoneticPr fontId="1" type="noConversion"/>
  </si>
  <si>
    <t>代码</t>
    <phoneticPr fontId="1" type="noConversion"/>
  </si>
  <si>
    <t>面价</t>
    <phoneticPr fontId="1" type="noConversion"/>
  </si>
  <si>
    <t>阀门价</t>
    <phoneticPr fontId="1" type="noConversion"/>
  </si>
  <si>
    <t>座差价</t>
    <phoneticPr fontId="1" type="noConversion"/>
  </si>
  <si>
    <t>板差价</t>
    <phoneticPr fontId="1" type="noConversion"/>
  </si>
  <si>
    <t>扭矩</t>
    <phoneticPr fontId="1" type="noConversion"/>
  </si>
  <si>
    <t>*1.3</t>
    <phoneticPr fontId="1" type="noConversion"/>
  </si>
  <si>
    <t>型号</t>
    <phoneticPr fontId="1" type="noConversion"/>
  </si>
  <si>
    <t>单价</t>
    <phoneticPr fontId="1" type="noConversion"/>
  </si>
  <si>
    <t>计算后价</t>
    <phoneticPr fontId="1" type="noConversion"/>
  </si>
  <si>
    <t>其他</t>
    <phoneticPr fontId="1" type="noConversion"/>
  </si>
  <si>
    <t>最终价</t>
    <phoneticPr fontId="1" type="noConversion"/>
  </si>
  <si>
    <t>规格</t>
    <phoneticPr fontId="1" type="noConversion"/>
  </si>
  <si>
    <t>合计</t>
    <phoneticPr fontId="1" type="noConversion"/>
  </si>
  <si>
    <t>材质说明</t>
    <phoneticPr fontId="1" type="noConversion"/>
  </si>
  <si>
    <t>介质</t>
    <phoneticPr fontId="1" type="noConversion"/>
  </si>
  <si>
    <t>温度</t>
    <phoneticPr fontId="1" type="noConversion"/>
  </si>
  <si>
    <r>
      <t xml:space="preserve">备注：         </t>
    </r>
    <r>
      <rPr>
        <b/>
        <sz val="14"/>
        <rFont val="楷体_GB2312"/>
        <family val="3"/>
        <charset val="134"/>
      </rPr>
      <t xml:space="preserve"> 注：220系列蝶阀的安装法兰必须选用承插焊法兰。</t>
    </r>
    <phoneticPr fontId="1" type="noConversion"/>
  </si>
  <si>
    <r>
      <t xml:space="preserve">          1、价格：以上价格为</t>
    </r>
    <r>
      <rPr>
        <sz val="12"/>
        <color indexed="8"/>
        <rFont val="楷体_GB2312"/>
        <family val="3"/>
        <charset val="134"/>
      </rPr>
      <t>含税不含运费</t>
    </r>
    <r>
      <rPr>
        <sz val="12"/>
        <rFont val="楷体_GB2312"/>
        <family val="3"/>
        <charset val="134"/>
      </rPr>
      <t>成交价格；</t>
    </r>
    <phoneticPr fontId="1" type="noConversion"/>
  </si>
  <si>
    <t xml:space="preserve">          2、供货周期：  个工作日</t>
    <phoneticPr fontId="1" type="noConversion"/>
  </si>
  <si>
    <t xml:space="preserve">          4、价格有效期10天；</t>
    <phoneticPr fontId="1" type="noConversion"/>
  </si>
  <si>
    <t>Add：北京市 东城区 广渠门内大街90号 新裕商务大厦506#  邮编：100062</t>
    <phoneticPr fontId="1" type="noConversion"/>
  </si>
  <si>
    <t>北京好利集团商务管理中心</t>
    <phoneticPr fontId="1" type="noConversion"/>
  </si>
  <si>
    <t>010-67110192</t>
    <phoneticPr fontId="1" type="noConversion"/>
  </si>
  <si>
    <t>北京好利</t>
    <phoneticPr fontId="1" type="noConversion"/>
  </si>
  <si>
    <t>010-67181056</t>
    <phoneticPr fontId="1" type="noConversion"/>
  </si>
  <si>
    <t>010-89215299</t>
    <phoneticPr fontId="1" type="noConversion"/>
  </si>
  <si>
    <t>倍率</t>
    <phoneticPr fontId="1" type="noConversion"/>
  </si>
  <si>
    <t>2013-7-</t>
    <phoneticPr fontId="1" type="noConversion"/>
  </si>
  <si>
    <t>XJC1307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</si>
</sst>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楷体_GB2312"/>
      <family val="3"/>
      <charset val="134"/>
    </font>
    <font>
      <b/>
      <sz val="14"/>
      <name val="楷体_GB2312"/>
      <family val="3"/>
      <charset val="134"/>
    </font>
    <font>
      <sz val="12"/>
      <name val="Times New Roman"/>
      <family val="1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20"/>
      <name val="华文行楷"/>
      <family val="3"/>
      <charset val="134"/>
    </font>
    <font>
      <sz val="10"/>
      <name val="Helv"/>
      <family val="2"/>
    </font>
    <font>
      <sz val="16"/>
      <name val="楷体_GB2312"/>
      <family val="3"/>
      <charset val="134"/>
    </font>
    <font>
      <sz val="12"/>
      <color indexed="8"/>
      <name val="楷体_GB2312"/>
      <family val="3"/>
      <charset val="134"/>
    </font>
    <font>
      <sz val="10"/>
      <name val="宋体"/>
      <family val="3"/>
      <charset val="134"/>
    </font>
    <font>
      <sz val="10.5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0"/>
      <color theme="0" tint="-0.749992370372631"/>
      <name val="宋体"/>
      <family val="3"/>
      <charset val="134"/>
      <scheme val="minor"/>
    </font>
    <font>
      <u/>
      <sz val="9"/>
      <color indexed="12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justify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justify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6" fillId="0" borderId="0" xfId="0" applyFont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8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76" fontId="2" fillId="0" borderId="2" xfId="0" applyNumberFormat="1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justify" wrapText="1"/>
    </xf>
    <xf numFmtId="0" fontId="2" fillId="0" borderId="2" xfId="0" applyFont="1" applyBorder="1" applyAlignment="1">
      <alignment horizontal="justify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1" xfId="0" applyFont="1" applyBorder="1" applyAlignment="1">
      <alignment horizontal="justify"/>
    </xf>
    <xf numFmtId="0" fontId="4" fillId="0" borderId="0" xfId="0" applyFont="1" applyBorder="1" applyAlignment="1">
      <alignment horizontal="justify"/>
    </xf>
    <xf numFmtId="0" fontId="4" fillId="0" borderId="11" xfId="0" applyFont="1" applyBorder="1" applyAlignment="1">
      <alignment horizontal="justify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13" xfId="0" applyFont="1" applyBorder="1" applyAlignment="1">
      <alignment horizontal="justify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</cellXfs>
  <cellStyles count="3">
    <cellStyle name="常规" xfId="0" builtinId="0"/>
    <cellStyle name="常规_Sheet1" xfId="1"/>
    <cellStyle name="超链接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114300</xdr:rowOff>
    </xdr:from>
    <xdr:to>
      <xdr:col>1</xdr:col>
      <xdr:colOff>581025</xdr:colOff>
      <xdr:row>2</xdr:row>
      <xdr:rowOff>28575</xdr:rowOff>
    </xdr:to>
    <xdr:pic>
      <xdr:nvPicPr>
        <xdr:cNvPr id="13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4000"/>
        </a:blip>
        <a:srcRect/>
        <a:stretch>
          <a:fillRect/>
        </a:stretch>
      </xdr:blipFill>
      <xdr:spPr bwMode="auto">
        <a:xfrm>
          <a:off x="342900" y="114300"/>
          <a:ext cx="5715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0</xdr:row>
      <xdr:rowOff>114300</xdr:rowOff>
    </xdr:from>
    <xdr:to>
      <xdr:col>1</xdr:col>
      <xdr:colOff>581025</xdr:colOff>
      <xdr:row>2</xdr:row>
      <xdr:rowOff>28575</xdr:rowOff>
    </xdr:to>
    <xdr:pic>
      <xdr:nvPicPr>
        <xdr:cNvPr id="13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4000"/>
        </a:blip>
        <a:srcRect/>
        <a:stretch>
          <a:fillRect/>
        </a:stretch>
      </xdr:blipFill>
      <xdr:spPr bwMode="auto">
        <a:xfrm>
          <a:off x="342900" y="114300"/>
          <a:ext cx="5715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104775</xdr:rowOff>
    </xdr:from>
    <xdr:to>
      <xdr:col>1</xdr:col>
      <xdr:colOff>438150</xdr:colOff>
      <xdr:row>2</xdr:row>
      <xdr:rowOff>19050</xdr:rowOff>
    </xdr:to>
    <xdr:pic>
      <xdr:nvPicPr>
        <xdr:cNvPr id="22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4000"/>
        </a:blip>
        <a:srcRect/>
        <a:stretch>
          <a:fillRect/>
        </a:stretch>
      </xdr:blipFill>
      <xdr:spPr bwMode="auto">
        <a:xfrm>
          <a:off x="400050" y="104775"/>
          <a:ext cx="4381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52"/>
  <sheetViews>
    <sheetView tabSelected="1" workbookViewId="0">
      <selection activeCell="N23" sqref="N23"/>
    </sheetView>
  </sheetViews>
  <sheetFormatPr defaultRowHeight="14.25"/>
  <cols>
    <col min="1" max="1" width="4.375" customWidth="1"/>
    <col min="2" max="2" width="10.75" style="13" customWidth="1"/>
    <col min="3" max="3" width="16.375" style="13" customWidth="1"/>
    <col min="4" max="4" width="9" style="13"/>
    <col min="5" max="5" width="5.5" style="13" customWidth="1"/>
    <col min="6" max="6" width="8.625" style="13" customWidth="1"/>
    <col min="7" max="7" width="8.125" style="13" customWidth="1"/>
    <col min="8" max="8" width="18" style="13" customWidth="1"/>
    <col min="9" max="9" width="5.5" style="13" bestFit="1" customWidth="1"/>
    <col min="10" max="10" width="5.5" style="13" customWidth="1"/>
    <col min="11" max="11" width="4.5" style="21" customWidth="1"/>
    <col min="12" max="12" width="5.25" style="21" customWidth="1"/>
    <col min="13" max="13" width="7.625" style="21" customWidth="1"/>
    <col min="14" max="17" width="6.625" style="21" customWidth="1"/>
    <col min="18" max="19" width="5.375" style="21" customWidth="1"/>
    <col min="20" max="20" width="7.375" style="21" customWidth="1"/>
    <col min="21" max="24" width="7.25" style="21" customWidth="1"/>
  </cols>
  <sheetData>
    <row r="1" spans="1:27" ht="21.75" customHeight="1">
      <c r="A1" s="55"/>
      <c r="B1" s="55"/>
      <c r="C1" s="57" t="s">
        <v>32</v>
      </c>
      <c r="D1" s="57"/>
      <c r="E1" s="57"/>
      <c r="F1" s="57"/>
      <c r="G1" s="57"/>
      <c r="H1" s="57"/>
      <c r="I1" s="57"/>
      <c r="J1" s="57"/>
      <c r="M1" s="52" t="str">
        <f>IF(H4=0,"",H4)</f>
        <v/>
      </c>
      <c r="N1" s="21">
        <f>H8</f>
        <v>0</v>
      </c>
      <c r="O1" s="50" t="str">
        <f>LEFT(REPLACE(C8,1,11,),4)</f>
        <v/>
      </c>
      <c r="P1" s="21" t="str">
        <f>IF(C5=0,"",C5)</f>
        <v/>
      </c>
      <c r="Q1" s="53" t="str">
        <f>IF(C9=0,"",C9)</f>
        <v/>
      </c>
      <c r="R1" s="21" t="str">
        <f>IF(C4=0,"",C4)</f>
        <v/>
      </c>
      <c r="S1" s="51" t="str">
        <f>IF(C6=0,"",C6)</f>
        <v/>
      </c>
      <c r="T1" s="51" t="str">
        <f>IF(C7=0,"",C7)</f>
        <v/>
      </c>
      <c r="V1" s="51" t="str">
        <f>M7</f>
        <v>新40*1.6</v>
      </c>
      <c r="W1">
        <f>VLOOKUP("合计",C1:I1006,3,)</f>
        <v>0</v>
      </c>
      <c r="X1">
        <f>VLOOKUP("合计",C1:J1006,5,)</f>
        <v>0</v>
      </c>
    </row>
    <row r="2" spans="1:27" ht="21.75" customHeight="1">
      <c r="A2" s="55"/>
      <c r="B2" s="55"/>
      <c r="C2" s="57"/>
      <c r="D2" s="57"/>
      <c r="E2" s="57"/>
      <c r="F2" s="57"/>
      <c r="G2" s="57"/>
      <c r="H2" s="57"/>
      <c r="I2" s="57"/>
      <c r="J2" s="57"/>
      <c r="T2" s="47"/>
      <c r="U2" s="48"/>
      <c r="V2" s="49"/>
      <c r="W2" s="47"/>
      <c r="X2" s="47"/>
      <c r="Y2" s="47"/>
      <c r="Z2" s="47"/>
      <c r="AA2" s="47"/>
    </row>
    <row r="3" spans="1:27" ht="23.25" customHeight="1">
      <c r="A3" s="56"/>
      <c r="B3" s="56"/>
      <c r="C3" s="58" t="s">
        <v>0</v>
      </c>
      <c r="D3" s="58"/>
      <c r="E3" s="58"/>
      <c r="F3" s="58"/>
      <c r="G3" s="59"/>
      <c r="H3" s="59"/>
      <c r="I3" s="59"/>
      <c r="J3" s="59"/>
      <c r="K3" s="22"/>
      <c r="L3" s="22"/>
      <c r="Q3" s="54"/>
    </row>
    <row r="4" spans="1:27">
      <c r="A4" s="39" t="s">
        <v>1</v>
      </c>
      <c r="B4" s="39"/>
      <c r="C4" s="60"/>
      <c r="D4" s="60"/>
      <c r="E4" s="60"/>
      <c r="F4" s="67" t="s">
        <v>2</v>
      </c>
      <c r="G4" s="68"/>
      <c r="H4" s="71"/>
      <c r="I4" s="71"/>
      <c r="J4" s="71"/>
      <c r="K4" s="22"/>
      <c r="L4" s="22"/>
      <c r="Q4" s="54"/>
    </row>
    <row r="5" spans="1:27">
      <c r="A5" s="40" t="s">
        <v>3</v>
      </c>
      <c r="B5" s="40"/>
      <c r="C5" s="66"/>
      <c r="D5" s="66"/>
      <c r="E5" s="66"/>
      <c r="F5" s="69" t="s">
        <v>4</v>
      </c>
      <c r="G5" s="70"/>
      <c r="H5" s="72"/>
      <c r="I5" s="72"/>
      <c r="J5" s="72"/>
      <c r="K5" s="23"/>
      <c r="L5" s="23"/>
    </row>
    <row r="6" spans="1:27">
      <c r="A6" s="40" t="s">
        <v>5</v>
      </c>
      <c r="B6" s="40"/>
      <c r="C6" s="75"/>
      <c r="D6" s="75"/>
      <c r="E6" s="75"/>
      <c r="F6" s="69" t="s">
        <v>6</v>
      </c>
      <c r="G6" s="70"/>
      <c r="H6" s="63"/>
      <c r="I6" s="63"/>
      <c r="J6" s="63"/>
      <c r="K6" s="22"/>
      <c r="L6" s="22"/>
    </row>
    <row r="7" spans="1:27">
      <c r="A7" s="40" t="s">
        <v>35</v>
      </c>
      <c r="B7" s="40"/>
      <c r="C7" s="73"/>
      <c r="D7" s="73"/>
      <c r="E7" s="74"/>
      <c r="F7" s="69" t="s">
        <v>8</v>
      </c>
      <c r="G7" s="70"/>
      <c r="H7" s="63"/>
      <c r="I7" s="63"/>
      <c r="J7" s="63"/>
      <c r="K7" s="22"/>
      <c r="L7" s="22"/>
      <c r="M7" s="21" t="s">
        <v>33</v>
      </c>
      <c r="S7" s="21" t="s">
        <v>34</v>
      </c>
    </row>
    <row r="8" spans="1:27">
      <c r="A8" s="45" t="s">
        <v>11</v>
      </c>
      <c r="C8" s="63"/>
      <c r="D8" s="63"/>
      <c r="E8" s="63"/>
      <c r="F8" s="77" t="s">
        <v>40</v>
      </c>
      <c r="G8" s="78"/>
      <c r="H8" s="64"/>
      <c r="I8" s="65"/>
      <c r="J8" s="65"/>
      <c r="K8" s="22"/>
      <c r="L8" s="22"/>
      <c r="M8" s="46" t="str">
        <f>IF(SUM(K:K)&lt;&gt;0,"错误","正确")</f>
        <v>正确</v>
      </c>
      <c r="S8" s="21" t="s">
        <v>37</v>
      </c>
      <c r="T8" s="21" t="s">
        <v>38</v>
      </c>
      <c r="U8" s="21" t="s">
        <v>38</v>
      </c>
      <c r="V8" s="21" t="s">
        <v>38</v>
      </c>
      <c r="X8" s="46">
        <v>1</v>
      </c>
    </row>
    <row r="9" spans="1:27" ht="14.25" customHeight="1">
      <c r="A9" s="44" t="s">
        <v>39</v>
      </c>
      <c r="B9" s="43"/>
      <c r="C9" s="61"/>
      <c r="D9" s="61"/>
      <c r="E9" s="61"/>
      <c r="F9" s="61"/>
      <c r="G9" s="61"/>
      <c r="H9" s="61"/>
      <c r="I9" s="61"/>
      <c r="J9" s="62"/>
      <c r="K9" s="22" t="s">
        <v>41</v>
      </c>
      <c r="L9" s="22" t="s">
        <v>69</v>
      </c>
      <c r="M9" s="21" t="s">
        <v>42</v>
      </c>
      <c r="N9" s="21" t="s">
        <v>43</v>
      </c>
      <c r="O9" s="21" t="s">
        <v>44</v>
      </c>
      <c r="P9" s="24" t="s">
        <v>45</v>
      </c>
      <c r="Q9" s="24" t="s">
        <v>46</v>
      </c>
      <c r="R9" s="22" t="s">
        <v>47</v>
      </c>
      <c r="S9" s="21" t="s">
        <v>48</v>
      </c>
      <c r="T9" s="24" t="s">
        <v>49</v>
      </c>
      <c r="U9" s="24" t="s">
        <v>50</v>
      </c>
      <c r="V9" s="24" t="s">
        <v>51</v>
      </c>
      <c r="W9" s="24" t="s">
        <v>52</v>
      </c>
      <c r="X9" s="24" t="s">
        <v>53</v>
      </c>
    </row>
    <row r="10" spans="1:27" ht="22.5" customHeight="1">
      <c r="A10" s="41" t="s">
        <v>12</v>
      </c>
      <c r="B10" s="41" t="s">
        <v>13</v>
      </c>
      <c r="C10" s="41" t="s">
        <v>14</v>
      </c>
      <c r="D10" s="41" t="s">
        <v>54</v>
      </c>
      <c r="E10" s="41" t="s">
        <v>16</v>
      </c>
      <c r="F10" s="41" t="s">
        <v>50</v>
      </c>
      <c r="G10" s="41" t="s">
        <v>55</v>
      </c>
      <c r="H10" s="41" t="s">
        <v>56</v>
      </c>
      <c r="I10" s="42" t="s">
        <v>57</v>
      </c>
      <c r="J10" s="42" t="s">
        <v>58</v>
      </c>
      <c r="K10" s="22"/>
      <c r="L10" s="29" t="str">
        <f>IF(ISERROR(ROUND(O10/(N10+P10+Q10),2)),"",ROUND(O10/(N10+P10+Q10),2))</f>
        <v/>
      </c>
      <c r="O10" s="21">
        <f>ROUND((N10+P10+Q10)*0.6,)</f>
        <v>0</v>
      </c>
      <c r="R10" s="22"/>
      <c r="S10" s="22">
        <f t="shared" ref="S10:S41" si="0">R10*1.3</f>
        <v>0</v>
      </c>
      <c r="T10" s="22"/>
      <c r="U10" s="22"/>
      <c r="V10" s="21">
        <f>ROUND(U10*1.05*1.6,0)</f>
        <v>0</v>
      </c>
      <c r="X10" s="21">
        <f t="shared" ref="X10:X41" si="1">ROUND((O10+V10+W10)*X$8,)</f>
        <v>0</v>
      </c>
    </row>
    <row r="11" spans="1:27" s="26" customFormat="1">
      <c r="A11" s="25">
        <v>1</v>
      </c>
      <c r="B11" s="27"/>
      <c r="C11" s="27"/>
      <c r="D11" s="28"/>
      <c r="E11" s="27"/>
      <c r="F11" s="27"/>
      <c r="G11" s="25">
        <f>E11*F11</f>
        <v>0</v>
      </c>
      <c r="H11" s="25"/>
      <c r="I11" s="25"/>
      <c r="J11" s="25"/>
      <c r="K11" s="29">
        <f t="shared" ref="K11:K41" si="2">F11-X11</f>
        <v>0</v>
      </c>
      <c r="L11" s="29" t="str">
        <f t="shared" ref="L11:L12" si="3">IF(ISERROR(ROUND(O11/(N11+P11+Q11),2)),"",ROUND(O11/(N11+P11+Q11),2))</f>
        <v/>
      </c>
      <c r="N11" s="13"/>
      <c r="O11" s="21">
        <f>ROUND((N11+P11+Q11)*0.6,)</f>
        <v>0</v>
      </c>
      <c r="R11" s="29"/>
      <c r="S11" s="22">
        <f t="shared" si="0"/>
        <v>0</v>
      </c>
      <c r="T11" s="29"/>
      <c r="U11" s="29"/>
      <c r="V11" s="21">
        <f>ROUND(U11*1.05*1.6,0)</f>
        <v>0</v>
      </c>
      <c r="X11" s="21">
        <f t="shared" si="1"/>
        <v>0</v>
      </c>
    </row>
    <row r="12" spans="1:27" s="26" customFormat="1">
      <c r="A12" s="25">
        <v>2</v>
      </c>
      <c r="B12" s="27"/>
      <c r="C12" s="27"/>
      <c r="D12" s="28"/>
      <c r="E12" s="27"/>
      <c r="F12" s="27"/>
      <c r="G12" s="25">
        <f t="shared" ref="G12:G41" si="4">E12*F12</f>
        <v>0</v>
      </c>
      <c r="H12" s="25"/>
      <c r="I12" s="25"/>
      <c r="J12" s="25"/>
      <c r="K12" s="29">
        <f t="shared" si="2"/>
        <v>0</v>
      </c>
      <c r="L12" s="29" t="str">
        <f t="shared" si="3"/>
        <v/>
      </c>
      <c r="O12" s="21"/>
      <c r="R12" s="29"/>
      <c r="S12" s="22">
        <f t="shared" si="0"/>
        <v>0</v>
      </c>
      <c r="T12" s="29"/>
      <c r="U12" s="29"/>
      <c r="V12" s="21"/>
      <c r="X12" s="21">
        <f t="shared" si="1"/>
        <v>0</v>
      </c>
    </row>
    <row r="13" spans="1:27" s="26" customFormat="1">
      <c r="A13" s="25">
        <v>3</v>
      </c>
      <c r="B13" s="27"/>
      <c r="C13" s="27"/>
      <c r="D13" s="28"/>
      <c r="E13" s="27"/>
      <c r="F13" s="27"/>
      <c r="G13" s="25">
        <f t="shared" si="4"/>
        <v>0</v>
      </c>
      <c r="H13" s="25"/>
      <c r="I13" s="25"/>
      <c r="J13" s="25"/>
      <c r="K13" s="29">
        <f t="shared" si="2"/>
        <v>0</v>
      </c>
      <c r="L13" s="29" t="str">
        <f t="shared" ref="L13:L16" si="5">IF(ISERROR(ROUND(O13/(N13+P13+Q13),2)),"",ROUND(O13/(N13+P13+Q13),2))</f>
        <v/>
      </c>
      <c r="N13" s="13"/>
      <c r="O13" s="21">
        <f>ROUND((N13+P13+Q13)*0.6,)</f>
        <v>0</v>
      </c>
      <c r="R13" s="29"/>
      <c r="S13" s="22">
        <f t="shared" si="0"/>
        <v>0</v>
      </c>
      <c r="T13" s="29"/>
      <c r="U13" s="29"/>
      <c r="V13" s="21">
        <f>ROUND(U13*1.05*1.6,0)</f>
        <v>0</v>
      </c>
      <c r="X13" s="21">
        <f t="shared" si="1"/>
        <v>0</v>
      </c>
    </row>
    <row r="14" spans="1:27" s="26" customFormat="1">
      <c r="A14" s="25">
        <v>4</v>
      </c>
      <c r="B14" s="27"/>
      <c r="C14" s="27"/>
      <c r="D14" s="28"/>
      <c r="E14" s="27"/>
      <c r="F14" s="27"/>
      <c r="G14" s="25">
        <f t="shared" si="4"/>
        <v>0</v>
      </c>
      <c r="H14" s="25"/>
      <c r="I14" s="25"/>
      <c r="J14" s="25"/>
      <c r="K14" s="29">
        <f t="shared" si="2"/>
        <v>0</v>
      </c>
      <c r="L14" s="29" t="str">
        <f t="shared" si="5"/>
        <v/>
      </c>
      <c r="O14" s="21"/>
      <c r="R14" s="29"/>
      <c r="S14" s="22">
        <f t="shared" si="0"/>
        <v>0</v>
      </c>
      <c r="T14" s="29"/>
      <c r="U14" s="29"/>
      <c r="V14" s="21"/>
      <c r="X14" s="21">
        <f t="shared" si="1"/>
        <v>0</v>
      </c>
    </row>
    <row r="15" spans="1:27" s="26" customFormat="1">
      <c r="A15" s="25">
        <v>5</v>
      </c>
      <c r="B15" s="27"/>
      <c r="C15" s="27"/>
      <c r="D15" s="28"/>
      <c r="E15" s="27"/>
      <c r="F15" s="27"/>
      <c r="G15" s="25">
        <f t="shared" si="4"/>
        <v>0</v>
      </c>
      <c r="H15" s="25"/>
      <c r="I15" s="25"/>
      <c r="J15" s="25"/>
      <c r="K15" s="29">
        <f t="shared" si="2"/>
        <v>0</v>
      </c>
      <c r="L15" s="29" t="str">
        <f t="shared" si="5"/>
        <v/>
      </c>
      <c r="N15" s="13"/>
      <c r="O15" s="21">
        <f>ROUND((N15+P15+Q15)*0.6,)</f>
        <v>0</v>
      </c>
      <c r="R15" s="29"/>
      <c r="S15" s="22">
        <f t="shared" si="0"/>
        <v>0</v>
      </c>
      <c r="T15" s="29"/>
      <c r="U15" s="29"/>
      <c r="V15" s="21">
        <f>ROUND(U15*1.05*1.6,0)</f>
        <v>0</v>
      </c>
      <c r="X15" s="21">
        <f t="shared" si="1"/>
        <v>0</v>
      </c>
    </row>
    <row r="16" spans="1:27" s="26" customFormat="1">
      <c r="A16" s="25">
        <v>6</v>
      </c>
      <c r="B16" s="27"/>
      <c r="C16" s="27"/>
      <c r="D16" s="28"/>
      <c r="E16" s="27"/>
      <c r="F16" s="27"/>
      <c r="G16" s="25">
        <f t="shared" si="4"/>
        <v>0</v>
      </c>
      <c r="H16" s="25"/>
      <c r="I16" s="25"/>
      <c r="J16" s="25"/>
      <c r="K16" s="29">
        <f t="shared" si="2"/>
        <v>0</v>
      </c>
      <c r="L16" s="29" t="str">
        <f t="shared" si="5"/>
        <v/>
      </c>
      <c r="O16" s="21"/>
      <c r="R16" s="29"/>
      <c r="S16" s="22">
        <f t="shared" si="0"/>
        <v>0</v>
      </c>
      <c r="T16" s="29"/>
      <c r="U16" s="29"/>
      <c r="V16" s="21"/>
      <c r="X16" s="21">
        <f t="shared" si="1"/>
        <v>0</v>
      </c>
    </row>
    <row r="17" spans="1:24" s="26" customFormat="1">
      <c r="A17" s="25">
        <v>7</v>
      </c>
      <c r="B17" s="27"/>
      <c r="C17" s="27"/>
      <c r="D17" s="28"/>
      <c r="E17" s="27"/>
      <c r="F17" s="27"/>
      <c r="G17" s="25">
        <f t="shared" si="4"/>
        <v>0</v>
      </c>
      <c r="H17" s="25"/>
      <c r="I17" s="25"/>
      <c r="J17" s="25"/>
      <c r="K17" s="29">
        <f t="shared" si="2"/>
        <v>0</v>
      </c>
      <c r="L17" s="29" t="str">
        <f t="shared" ref="L17:L24" si="6">IF(ISERROR(ROUND(O17/(N17+P17+Q17),2)),"",ROUND(O17/(N17+P17+Q17),2))</f>
        <v/>
      </c>
      <c r="N17" s="13"/>
      <c r="O17" s="21">
        <f>ROUND((N17+P17+Q17)*0.6,)</f>
        <v>0</v>
      </c>
      <c r="R17" s="29"/>
      <c r="S17" s="22">
        <f t="shared" si="0"/>
        <v>0</v>
      </c>
      <c r="T17" s="29"/>
      <c r="U17" s="29"/>
      <c r="V17" s="21">
        <f>ROUND(U17*1.05*1.6,0)</f>
        <v>0</v>
      </c>
      <c r="X17" s="21">
        <f t="shared" si="1"/>
        <v>0</v>
      </c>
    </row>
    <row r="18" spans="1:24" s="26" customFormat="1">
      <c r="A18" s="25">
        <v>8</v>
      </c>
      <c r="B18" s="27"/>
      <c r="C18" s="27"/>
      <c r="D18" s="28"/>
      <c r="E18" s="27"/>
      <c r="F18" s="27"/>
      <c r="G18" s="25">
        <f t="shared" si="4"/>
        <v>0</v>
      </c>
      <c r="H18" s="25"/>
      <c r="I18" s="25"/>
      <c r="J18" s="25"/>
      <c r="K18" s="29">
        <f t="shared" si="2"/>
        <v>0</v>
      </c>
      <c r="L18" s="29" t="str">
        <f t="shared" si="6"/>
        <v/>
      </c>
      <c r="O18" s="21"/>
      <c r="R18" s="29"/>
      <c r="S18" s="22">
        <f t="shared" si="0"/>
        <v>0</v>
      </c>
      <c r="T18" s="29"/>
      <c r="U18" s="29"/>
      <c r="V18" s="21"/>
      <c r="X18" s="21">
        <f t="shared" si="1"/>
        <v>0</v>
      </c>
    </row>
    <row r="19" spans="1:24" s="26" customFormat="1">
      <c r="A19" s="25">
        <v>9</v>
      </c>
      <c r="B19" s="27"/>
      <c r="C19" s="27"/>
      <c r="D19" s="28"/>
      <c r="E19" s="27"/>
      <c r="F19" s="27"/>
      <c r="G19" s="25">
        <f t="shared" si="4"/>
        <v>0</v>
      </c>
      <c r="H19" s="25"/>
      <c r="I19" s="25"/>
      <c r="J19" s="25"/>
      <c r="K19" s="29">
        <f t="shared" si="2"/>
        <v>0</v>
      </c>
      <c r="L19" s="29" t="str">
        <f t="shared" si="6"/>
        <v/>
      </c>
      <c r="N19" s="13"/>
      <c r="O19" s="21">
        <f>ROUND((N19+P19+Q19)*0.6,)</f>
        <v>0</v>
      </c>
      <c r="R19" s="29"/>
      <c r="S19" s="22">
        <f t="shared" si="0"/>
        <v>0</v>
      </c>
      <c r="T19" s="29"/>
      <c r="U19" s="29"/>
      <c r="V19" s="21">
        <f>ROUND(U19*1.05*1.6,0)</f>
        <v>0</v>
      </c>
      <c r="X19" s="21">
        <f t="shared" si="1"/>
        <v>0</v>
      </c>
    </row>
    <row r="20" spans="1:24" s="26" customFormat="1">
      <c r="A20" s="25">
        <v>10</v>
      </c>
      <c r="B20" s="27"/>
      <c r="C20" s="27"/>
      <c r="D20" s="28"/>
      <c r="E20" s="27"/>
      <c r="F20" s="27"/>
      <c r="G20" s="25">
        <f t="shared" si="4"/>
        <v>0</v>
      </c>
      <c r="H20" s="25"/>
      <c r="I20" s="25"/>
      <c r="J20" s="25"/>
      <c r="K20" s="29">
        <f t="shared" si="2"/>
        <v>0</v>
      </c>
      <c r="L20" s="29" t="str">
        <f t="shared" si="6"/>
        <v/>
      </c>
      <c r="O20" s="21"/>
      <c r="R20" s="29"/>
      <c r="S20" s="22">
        <f t="shared" si="0"/>
        <v>0</v>
      </c>
      <c r="T20" s="29"/>
      <c r="U20" s="29"/>
      <c r="V20" s="21"/>
      <c r="X20" s="21">
        <f t="shared" si="1"/>
        <v>0</v>
      </c>
    </row>
    <row r="21" spans="1:24" s="26" customFormat="1">
      <c r="A21" s="25">
        <v>11</v>
      </c>
      <c r="B21" s="27"/>
      <c r="C21" s="27"/>
      <c r="D21" s="28"/>
      <c r="E21" s="27"/>
      <c r="F21" s="27"/>
      <c r="G21" s="25">
        <f t="shared" si="4"/>
        <v>0</v>
      </c>
      <c r="H21" s="25"/>
      <c r="I21" s="25"/>
      <c r="J21" s="25"/>
      <c r="K21" s="29">
        <f t="shared" si="2"/>
        <v>0</v>
      </c>
      <c r="L21" s="29" t="str">
        <f t="shared" si="6"/>
        <v/>
      </c>
      <c r="N21" s="13"/>
      <c r="O21" s="21">
        <f>ROUND((N21+P21+Q21)*0.6,)</f>
        <v>0</v>
      </c>
      <c r="R21" s="29"/>
      <c r="S21" s="22">
        <f t="shared" si="0"/>
        <v>0</v>
      </c>
      <c r="T21" s="29"/>
      <c r="U21" s="29"/>
      <c r="V21" s="21">
        <f>ROUND(U21*1.05*1.6,0)</f>
        <v>0</v>
      </c>
      <c r="X21" s="21">
        <f t="shared" si="1"/>
        <v>0</v>
      </c>
    </row>
    <row r="22" spans="1:24" s="26" customFormat="1">
      <c r="A22" s="25">
        <v>12</v>
      </c>
      <c r="B22" s="27"/>
      <c r="C22" s="27"/>
      <c r="D22" s="28"/>
      <c r="E22" s="27"/>
      <c r="F22" s="27"/>
      <c r="G22" s="25">
        <f t="shared" si="4"/>
        <v>0</v>
      </c>
      <c r="H22" s="25"/>
      <c r="I22" s="25"/>
      <c r="J22" s="25"/>
      <c r="K22" s="29">
        <f t="shared" si="2"/>
        <v>0</v>
      </c>
      <c r="L22" s="29" t="str">
        <f t="shared" si="6"/>
        <v/>
      </c>
      <c r="O22" s="21"/>
      <c r="R22" s="29"/>
      <c r="S22" s="22">
        <f t="shared" si="0"/>
        <v>0</v>
      </c>
      <c r="T22" s="29"/>
      <c r="U22" s="29"/>
      <c r="V22" s="21"/>
      <c r="X22" s="21">
        <f t="shared" si="1"/>
        <v>0</v>
      </c>
    </row>
    <row r="23" spans="1:24" s="26" customFormat="1">
      <c r="A23" s="25">
        <v>13</v>
      </c>
      <c r="B23" s="27"/>
      <c r="C23" s="27"/>
      <c r="D23" s="28"/>
      <c r="E23" s="27"/>
      <c r="F23" s="27"/>
      <c r="G23" s="25">
        <f t="shared" si="4"/>
        <v>0</v>
      </c>
      <c r="H23" s="25"/>
      <c r="I23" s="25"/>
      <c r="J23" s="25"/>
      <c r="K23" s="29">
        <f t="shared" si="2"/>
        <v>0</v>
      </c>
      <c r="L23" s="29" t="str">
        <f t="shared" si="6"/>
        <v/>
      </c>
      <c r="N23" s="13"/>
      <c r="O23" s="21">
        <f>ROUND((N23+P23+Q23)*0.6,)</f>
        <v>0</v>
      </c>
      <c r="R23" s="29"/>
      <c r="S23" s="22">
        <f t="shared" si="0"/>
        <v>0</v>
      </c>
      <c r="T23" s="29"/>
      <c r="U23" s="29"/>
      <c r="V23" s="21">
        <f>ROUND(U23*1.05*1.6,0)</f>
        <v>0</v>
      </c>
      <c r="X23" s="21">
        <f t="shared" si="1"/>
        <v>0</v>
      </c>
    </row>
    <row r="24" spans="1:24" s="26" customFormat="1">
      <c r="A24" s="25">
        <v>14</v>
      </c>
      <c r="B24" s="27"/>
      <c r="C24" s="27"/>
      <c r="D24" s="28"/>
      <c r="E24" s="27"/>
      <c r="F24" s="27"/>
      <c r="G24" s="25">
        <f t="shared" si="4"/>
        <v>0</v>
      </c>
      <c r="H24" s="25"/>
      <c r="I24" s="25"/>
      <c r="J24" s="25"/>
      <c r="K24" s="29">
        <f t="shared" si="2"/>
        <v>0</v>
      </c>
      <c r="L24" s="29" t="str">
        <f t="shared" si="6"/>
        <v/>
      </c>
      <c r="O24" s="21"/>
      <c r="R24" s="29"/>
      <c r="S24" s="22">
        <f t="shared" si="0"/>
        <v>0</v>
      </c>
      <c r="T24" s="29"/>
      <c r="U24" s="29"/>
      <c r="V24" s="21"/>
      <c r="X24" s="21">
        <f t="shared" si="1"/>
        <v>0</v>
      </c>
    </row>
    <row r="25" spans="1:24" s="26" customFormat="1">
      <c r="A25" s="25">
        <v>15</v>
      </c>
      <c r="B25" s="27"/>
      <c r="C25" s="27"/>
      <c r="D25" s="28"/>
      <c r="E25" s="27"/>
      <c r="F25" s="27"/>
      <c r="G25" s="25">
        <f t="shared" si="4"/>
        <v>0</v>
      </c>
      <c r="H25" s="25"/>
      <c r="I25" s="25"/>
      <c r="J25" s="25"/>
      <c r="K25" s="29">
        <f t="shared" si="2"/>
        <v>0</v>
      </c>
      <c r="L25" s="29" t="str">
        <f t="shared" ref="L25:L40" si="7">IF(ISERROR(ROUND(O25/(N25+P25+Q25),2)),"",ROUND(O25/(N25+P25+Q25),2))</f>
        <v/>
      </c>
      <c r="N25" s="13"/>
      <c r="O25" s="21">
        <f>ROUND((N25+P25+Q25)*0.6,)</f>
        <v>0</v>
      </c>
      <c r="R25" s="29"/>
      <c r="S25" s="22">
        <f t="shared" si="0"/>
        <v>0</v>
      </c>
      <c r="T25" s="29"/>
      <c r="U25" s="29"/>
      <c r="V25" s="21">
        <f>ROUND(U25*1.05*1.6,0)</f>
        <v>0</v>
      </c>
      <c r="X25" s="21">
        <f t="shared" si="1"/>
        <v>0</v>
      </c>
    </row>
    <row r="26" spans="1:24" s="26" customFormat="1">
      <c r="A26" s="25">
        <v>16</v>
      </c>
      <c r="B26" s="27"/>
      <c r="C26" s="27"/>
      <c r="D26" s="28"/>
      <c r="E26" s="27"/>
      <c r="F26" s="27"/>
      <c r="G26" s="25">
        <f t="shared" si="4"/>
        <v>0</v>
      </c>
      <c r="H26" s="25"/>
      <c r="I26" s="25"/>
      <c r="J26" s="25"/>
      <c r="K26" s="29">
        <f t="shared" si="2"/>
        <v>0</v>
      </c>
      <c r="L26" s="29" t="str">
        <f t="shared" si="7"/>
        <v/>
      </c>
      <c r="O26" s="21"/>
      <c r="R26" s="29"/>
      <c r="S26" s="22">
        <f t="shared" si="0"/>
        <v>0</v>
      </c>
      <c r="T26" s="29"/>
      <c r="U26" s="29"/>
      <c r="V26" s="21"/>
      <c r="X26" s="21">
        <f t="shared" si="1"/>
        <v>0</v>
      </c>
    </row>
    <row r="27" spans="1:24" s="26" customFormat="1">
      <c r="A27" s="25">
        <v>17</v>
      </c>
      <c r="B27" s="27"/>
      <c r="C27" s="27"/>
      <c r="D27" s="28"/>
      <c r="E27" s="27"/>
      <c r="F27" s="27"/>
      <c r="G27" s="25">
        <f t="shared" si="4"/>
        <v>0</v>
      </c>
      <c r="H27" s="25"/>
      <c r="I27" s="25"/>
      <c r="J27" s="25"/>
      <c r="K27" s="29">
        <f t="shared" si="2"/>
        <v>0</v>
      </c>
      <c r="L27" s="29" t="str">
        <f t="shared" si="7"/>
        <v/>
      </c>
      <c r="N27" s="13"/>
      <c r="O27" s="21">
        <f>ROUND((N27+P27+Q27)*0.6,)</f>
        <v>0</v>
      </c>
      <c r="R27" s="29"/>
      <c r="S27" s="22">
        <f t="shared" si="0"/>
        <v>0</v>
      </c>
      <c r="T27" s="29"/>
      <c r="U27" s="29"/>
      <c r="V27" s="21">
        <f>ROUND(U27*1.05*1.6,0)</f>
        <v>0</v>
      </c>
      <c r="X27" s="21">
        <f t="shared" si="1"/>
        <v>0</v>
      </c>
    </row>
    <row r="28" spans="1:24" s="26" customFormat="1">
      <c r="A28" s="25">
        <v>18</v>
      </c>
      <c r="B28" s="27"/>
      <c r="C28" s="27"/>
      <c r="D28" s="28"/>
      <c r="E28" s="27"/>
      <c r="F28" s="27"/>
      <c r="G28" s="25">
        <f t="shared" si="4"/>
        <v>0</v>
      </c>
      <c r="H28" s="25"/>
      <c r="I28" s="25"/>
      <c r="J28" s="25"/>
      <c r="K28" s="29">
        <f t="shared" si="2"/>
        <v>0</v>
      </c>
      <c r="L28" s="29" t="str">
        <f t="shared" si="7"/>
        <v/>
      </c>
      <c r="O28" s="21"/>
      <c r="R28" s="29"/>
      <c r="S28" s="22">
        <f t="shared" si="0"/>
        <v>0</v>
      </c>
      <c r="T28" s="29"/>
      <c r="U28" s="29"/>
      <c r="V28" s="21"/>
      <c r="X28" s="21">
        <f t="shared" si="1"/>
        <v>0</v>
      </c>
    </row>
    <row r="29" spans="1:24" s="26" customFormat="1">
      <c r="A29" s="25">
        <v>19</v>
      </c>
      <c r="B29" s="27"/>
      <c r="C29" s="27"/>
      <c r="D29" s="28"/>
      <c r="E29" s="27"/>
      <c r="F29" s="27"/>
      <c r="G29" s="25">
        <f t="shared" si="4"/>
        <v>0</v>
      </c>
      <c r="H29" s="25"/>
      <c r="I29" s="25"/>
      <c r="J29" s="25"/>
      <c r="K29" s="29">
        <f t="shared" si="2"/>
        <v>0</v>
      </c>
      <c r="L29" s="29" t="str">
        <f t="shared" si="7"/>
        <v/>
      </c>
      <c r="N29" s="13"/>
      <c r="O29" s="21">
        <f>ROUND((N29+P29+Q29)*0.6,)</f>
        <v>0</v>
      </c>
      <c r="R29" s="29"/>
      <c r="S29" s="22">
        <f t="shared" si="0"/>
        <v>0</v>
      </c>
      <c r="T29" s="29"/>
      <c r="U29" s="29"/>
      <c r="V29" s="21">
        <f>ROUND(U29*1.05*1.6,0)</f>
        <v>0</v>
      </c>
      <c r="X29" s="21">
        <f t="shared" si="1"/>
        <v>0</v>
      </c>
    </row>
    <row r="30" spans="1:24" s="26" customFormat="1">
      <c r="A30" s="25">
        <v>20</v>
      </c>
      <c r="B30" s="27"/>
      <c r="C30" s="27"/>
      <c r="D30" s="28"/>
      <c r="E30" s="27"/>
      <c r="F30" s="27"/>
      <c r="G30" s="25">
        <f t="shared" si="4"/>
        <v>0</v>
      </c>
      <c r="H30" s="25"/>
      <c r="I30" s="25"/>
      <c r="J30" s="25"/>
      <c r="K30" s="29">
        <f t="shared" si="2"/>
        <v>0</v>
      </c>
      <c r="L30" s="29" t="str">
        <f t="shared" si="7"/>
        <v/>
      </c>
      <c r="O30" s="21"/>
      <c r="R30" s="29"/>
      <c r="S30" s="22">
        <f t="shared" si="0"/>
        <v>0</v>
      </c>
      <c r="T30" s="29"/>
      <c r="U30" s="29"/>
      <c r="V30" s="21"/>
      <c r="X30" s="21">
        <f t="shared" si="1"/>
        <v>0</v>
      </c>
    </row>
    <row r="31" spans="1:24" s="26" customFormat="1">
      <c r="A31" s="25">
        <v>21</v>
      </c>
      <c r="B31" s="27"/>
      <c r="C31" s="27"/>
      <c r="D31" s="28"/>
      <c r="E31" s="27"/>
      <c r="F31" s="27"/>
      <c r="G31" s="25">
        <f t="shared" si="4"/>
        <v>0</v>
      </c>
      <c r="H31" s="25"/>
      <c r="I31" s="25"/>
      <c r="J31" s="25"/>
      <c r="K31" s="29">
        <f t="shared" si="2"/>
        <v>0</v>
      </c>
      <c r="L31" s="29" t="str">
        <f t="shared" si="7"/>
        <v/>
      </c>
      <c r="N31" s="13"/>
      <c r="O31" s="21">
        <f>ROUND((N31+P31+Q31)*0.6,)</f>
        <v>0</v>
      </c>
      <c r="R31" s="29"/>
      <c r="S31" s="22">
        <f t="shared" si="0"/>
        <v>0</v>
      </c>
      <c r="T31" s="29"/>
      <c r="U31" s="29"/>
      <c r="V31" s="21">
        <f>ROUND(U31*1.05*1.6,0)</f>
        <v>0</v>
      </c>
      <c r="X31" s="21">
        <f t="shared" si="1"/>
        <v>0</v>
      </c>
    </row>
    <row r="32" spans="1:24" s="26" customFormat="1">
      <c r="A32" s="25">
        <v>22</v>
      </c>
      <c r="B32" s="27"/>
      <c r="C32" s="27"/>
      <c r="D32" s="28"/>
      <c r="E32" s="27"/>
      <c r="F32" s="27"/>
      <c r="G32" s="25">
        <f t="shared" si="4"/>
        <v>0</v>
      </c>
      <c r="H32" s="25"/>
      <c r="I32" s="25"/>
      <c r="J32" s="25"/>
      <c r="K32" s="29">
        <f t="shared" si="2"/>
        <v>0</v>
      </c>
      <c r="L32" s="29" t="str">
        <f t="shared" si="7"/>
        <v/>
      </c>
      <c r="O32" s="21"/>
      <c r="R32" s="29"/>
      <c r="S32" s="22">
        <f t="shared" si="0"/>
        <v>0</v>
      </c>
      <c r="T32" s="29"/>
      <c r="U32" s="29"/>
      <c r="V32" s="21"/>
      <c r="X32" s="21">
        <f t="shared" si="1"/>
        <v>0</v>
      </c>
    </row>
    <row r="33" spans="1:24" s="26" customFormat="1">
      <c r="A33" s="25">
        <v>23</v>
      </c>
      <c r="B33" s="27"/>
      <c r="C33" s="27"/>
      <c r="D33" s="28"/>
      <c r="E33" s="27"/>
      <c r="F33" s="27"/>
      <c r="G33" s="25">
        <f t="shared" si="4"/>
        <v>0</v>
      </c>
      <c r="H33" s="25"/>
      <c r="I33" s="25"/>
      <c r="J33" s="25"/>
      <c r="K33" s="29">
        <f t="shared" si="2"/>
        <v>0</v>
      </c>
      <c r="L33" s="29" t="str">
        <f t="shared" si="7"/>
        <v/>
      </c>
      <c r="N33" s="13"/>
      <c r="O33" s="21">
        <f>ROUND((N33+P33+Q33)*0.6,)</f>
        <v>0</v>
      </c>
      <c r="R33" s="29"/>
      <c r="S33" s="22">
        <f t="shared" si="0"/>
        <v>0</v>
      </c>
      <c r="T33" s="29"/>
      <c r="U33" s="29"/>
      <c r="V33" s="21">
        <f>ROUND(U33*1.05*1.6,0)</f>
        <v>0</v>
      </c>
      <c r="X33" s="21">
        <f t="shared" si="1"/>
        <v>0</v>
      </c>
    </row>
    <row r="34" spans="1:24" s="26" customFormat="1">
      <c r="A34" s="25">
        <v>24</v>
      </c>
      <c r="B34" s="27"/>
      <c r="C34" s="27"/>
      <c r="D34" s="28"/>
      <c r="E34" s="27"/>
      <c r="F34" s="27"/>
      <c r="G34" s="25">
        <f t="shared" si="4"/>
        <v>0</v>
      </c>
      <c r="H34" s="25"/>
      <c r="I34" s="25"/>
      <c r="J34" s="25"/>
      <c r="K34" s="29">
        <f t="shared" si="2"/>
        <v>0</v>
      </c>
      <c r="L34" s="29" t="str">
        <f t="shared" si="7"/>
        <v/>
      </c>
      <c r="O34" s="21"/>
      <c r="R34" s="29"/>
      <c r="S34" s="22">
        <f t="shared" si="0"/>
        <v>0</v>
      </c>
      <c r="T34" s="29"/>
      <c r="U34" s="29"/>
      <c r="V34" s="21"/>
      <c r="X34" s="21">
        <f t="shared" si="1"/>
        <v>0</v>
      </c>
    </row>
    <row r="35" spans="1:24" s="26" customFormat="1">
      <c r="A35" s="25">
        <v>25</v>
      </c>
      <c r="B35" s="27"/>
      <c r="C35" s="27"/>
      <c r="D35" s="28"/>
      <c r="E35" s="27"/>
      <c r="F35" s="27"/>
      <c r="G35" s="25">
        <f t="shared" si="4"/>
        <v>0</v>
      </c>
      <c r="H35" s="25"/>
      <c r="I35" s="25"/>
      <c r="J35" s="25"/>
      <c r="K35" s="29">
        <f t="shared" si="2"/>
        <v>0</v>
      </c>
      <c r="L35" s="29" t="str">
        <f t="shared" si="7"/>
        <v/>
      </c>
      <c r="N35" s="13"/>
      <c r="O35" s="21">
        <f>ROUND((N35+P35+Q35)*0.6,)</f>
        <v>0</v>
      </c>
      <c r="R35" s="29"/>
      <c r="S35" s="22">
        <f t="shared" si="0"/>
        <v>0</v>
      </c>
      <c r="T35" s="29"/>
      <c r="U35" s="29"/>
      <c r="V35" s="21">
        <f>ROUND(U35*1.05*1.6,0)</f>
        <v>0</v>
      </c>
      <c r="X35" s="21">
        <f t="shared" si="1"/>
        <v>0</v>
      </c>
    </row>
    <row r="36" spans="1:24" s="26" customFormat="1">
      <c r="A36" s="25">
        <v>26</v>
      </c>
      <c r="B36" s="27"/>
      <c r="C36" s="27"/>
      <c r="D36" s="28"/>
      <c r="E36" s="27"/>
      <c r="F36" s="27"/>
      <c r="G36" s="25">
        <f t="shared" si="4"/>
        <v>0</v>
      </c>
      <c r="H36" s="25"/>
      <c r="I36" s="25"/>
      <c r="J36" s="25"/>
      <c r="K36" s="29">
        <f t="shared" si="2"/>
        <v>0</v>
      </c>
      <c r="L36" s="29" t="str">
        <f t="shared" si="7"/>
        <v/>
      </c>
      <c r="O36" s="21"/>
      <c r="R36" s="29"/>
      <c r="S36" s="22">
        <f t="shared" si="0"/>
        <v>0</v>
      </c>
      <c r="T36" s="29"/>
      <c r="U36" s="29"/>
      <c r="V36" s="21"/>
      <c r="X36" s="21">
        <f t="shared" si="1"/>
        <v>0</v>
      </c>
    </row>
    <row r="37" spans="1:24" s="26" customFormat="1">
      <c r="A37" s="25">
        <v>27</v>
      </c>
      <c r="B37" s="27"/>
      <c r="C37" s="27"/>
      <c r="D37" s="28"/>
      <c r="E37" s="27"/>
      <c r="F37" s="27"/>
      <c r="G37" s="25">
        <f t="shared" si="4"/>
        <v>0</v>
      </c>
      <c r="H37" s="25"/>
      <c r="I37" s="25"/>
      <c r="J37" s="25"/>
      <c r="K37" s="29">
        <f t="shared" si="2"/>
        <v>0</v>
      </c>
      <c r="L37" s="29" t="str">
        <f t="shared" si="7"/>
        <v/>
      </c>
      <c r="N37" s="13"/>
      <c r="O37" s="21">
        <f>ROUND((N37+P37+Q37)*0.6,)</f>
        <v>0</v>
      </c>
      <c r="R37" s="29"/>
      <c r="S37" s="22">
        <f t="shared" si="0"/>
        <v>0</v>
      </c>
      <c r="T37" s="29"/>
      <c r="U37" s="29"/>
      <c r="V37" s="21">
        <f>ROUND(U37*1.05*1.6,0)</f>
        <v>0</v>
      </c>
      <c r="X37" s="21">
        <f t="shared" si="1"/>
        <v>0</v>
      </c>
    </row>
    <row r="38" spans="1:24" s="26" customFormat="1">
      <c r="A38" s="25">
        <v>28</v>
      </c>
      <c r="B38" s="27"/>
      <c r="C38" s="27"/>
      <c r="D38" s="28"/>
      <c r="E38" s="27"/>
      <c r="F38" s="27"/>
      <c r="G38" s="25">
        <f t="shared" si="4"/>
        <v>0</v>
      </c>
      <c r="H38" s="25"/>
      <c r="I38" s="25"/>
      <c r="J38" s="25"/>
      <c r="K38" s="29">
        <f t="shared" si="2"/>
        <v>0</v>
      </c>
      <c r="L38" s="29" t="str">
        <f t="shared" si="7"/>
        <v/>
      </c>
      <c r="O38" s="21"/>
      <c r="R38" s="29"/>
      <c r="S38" s="22">
        <f t="shared" si="0"/>
        <v>0</v>
      </c>
      <c r="T38" s="29"/>
      <c r="U38" s="29"/>
      <c r="V38" s="21"/>
      <c r="X38" s="21">
        <f t="shared" si="1"/>
        <v>0</v>
      </c>
    </row>
    <row r="39" spans="1:24" s="26" customFormat="1">
      <c r="A39" s="25">
        <v>29</v>
      </c>
      <c r="B39" s="27"/>
      <c r="C39" s="27"/>
      <c r="D39" s="28"/>
      <c r="E39" s="27"/>
      <c r="F39" s="27"/>
      <c r="G39" s="25">
        <f t="shared" si="4"/>
        <v>0</v>
      </c>
      <c r="H39" s="25"/>
      <c r="I39" s="25"/>
      <c r="J39" s="25"/>
      <c r="K39" s="29">
        <f t="shared" si="2"/>
        <v>0</v>
      </c>
      <c r="L39" s="29" t="str">
        <f t="shared" si="7"/>
        <v/>
      </c>
      <c r="N39" s="13"/>
      <c r="O39" s="21">
        <f>ROUND((N39+P39+Q39)*0.6,)</f>
        <v>0</v>
      </c>
      <c r="R39" s="29"/>
      <c r="S39" s="22">
        <f t="shared" si="0"/>
        <v>0</v>
      </c>
      <c r="T39" s="29"/>
      <c r="U39" s="29"/>
      <c r="V39" s="21">
        <f>ROUND(U39*1.05*1.6,0)</f>
        <v>0</v>
      </c>
      <c r="X39" s="21">
        <f t="shared" si="1"/>
        <v>0</v>
      </c>
    </row>
    <row r="40" spans="1:24" s="26" customFormat="1">
      <c r="A40" s="25">
        <v>30</v>
      </c>
      <c r="B40" s="27"/>
      <c r="C40" s="27"/>
      <c r="D40" s="28"/>
      <c r="E40" s="27"/>
      <c r="F40" s="27"/>
      <c r="G40" s="25">
        <f t="shared" si="4"/>
        <v>0</v>
      </c>
      <c r="H40" s="25"/>
      <c r="I40" s="25"/>
      <c r="J40" s="25"/>
      <c r="K40" s="29">
        <f t="shared" si="2"/>
        <v>0</v>
      </c>
      <c r="L40" s="29" t="str">
        <f t="shared" si="7"/>
        <v/>
      </c>
      <c r="O40" s="21"/>
      <c r="R40" s="29"/>
      <c r="S40" s="22">
        <f t="shared" si="0"/>
        <v>0</v>
      </c>
      <c r="T40" s="29"/>
      <c r="U40" s="29"/>
      <c r="V40" s="21"/>
      <c r="X40" s="21">
        <f t="shared" si="1"/>
        <v>0</v>
      </c>
    </row>
    <row r="41" spans="1:24" s="26" customFormat="1">
      <c r="A41" s="25">
        <v>31</v>
      </c>
      <c r="B41" s="27"/>
      <c r="C41" s="27"/>
      <c r="D41" s="28"/>
      <c r="E41" s="27"/>
      <c r="F41" s="27"/>
      <c r="G41" s="25">
        <f t="shared" si="4"/>
        <v>0</v>
      </c>
      <c r="H41" s="25"/>
      <c r="I41" s="25"/>
      <c r="J41" s="25"/>
      <c r="K41" s="29">
        <f t="shared" si="2"/>
        <v>0</v>
      </c>
      <c r="L41" s="29" t="str">
        <f t="shared" ref="L41" si="8">IF(ISERROR(ROUND(O41/(N41+P41+Q41),2)),"",ROUND(O41/(N41+P41+Q41),2))</f>
        <v/>
      </c>
      <c r="N41" s="13"/>
      <c r="O41" s="21">
        <f>ROUND((N41+P41+Q41)*0.6,)</f>
        <v>0</v>
      </c>
      <c r="R41" s="29"/>
      <c r="S41" s="22">
        <f t="shared" si="0"/>
        <v>0</v>
      </c>
      <c r="T41" s="29"/>
      <c r="U41" s="29"/>
      <c r="V41" s="21">
        <f>ROUND(U41*1.05*1.6,0)</f>
        <v>0</v>
      </c>
      <c r="X41" s="21">
        <f t="shared" si="1"/>
        <v>0</v>
      </c>
    </row>
    <row r="42" spans="1:24" s="4" customFormat="1" ht="19.5" customHeight="1">
      <c r="A42" s="2"/>
      <c r="B42" s="2"/>
      <c r="C42" s="2" t="s">
        <v>55</v>
      </c>
      <c r="D42" s="5"/>
      <c r="E42" s="5">
        <f>SUM(E11:E41)</f>
        <v>0</v>
      </c>
      <c r="F42" s="5"/>
      <c r="G42" s="5">
        <f>SUM(G11:G41)</f>
        <v>0</v>
      </c>
      <c r="H42" s="2"/>
      <c r="I42" s="2"/>
      <c r="J42" s="2"/>
      <c r="K42" s="22"/>
      <c r="L42" s="22"/>
      <c r="M42" s="21"/>
      <c r="N42" s="21"/>
      <c r="O42" s="21"/>
      <c r="P42" s="21"/>
      <c r="Q42" s="21"/>
      <c r="R42" s="21"/>
      <c r="S42" s="22"/>
      <c r="T42" s="21"/>
      <c r="U42" s="21"/>
      <c r="V42" s="21"/>
      <c r="W42" s="21"/>
      <c r="X42" s="21"/>
    </row>
    <row r="43" spans="1:24" ht="24" customHeight="1">
      <c r="A43" s="79" t="s">
        <v>59</v>
      </c>
      <c r="B43" s="80"/>
      <c r="C43" s="80"/>
      <c r="D43" s="80"/>
      <c r="E43" s="80"/>
      <c r="F43" s="80"/>
      <c r="G43" s="80"/>
      <c r="H43" s="80"/>
      <c r="I43" s="3"/>
      <c r="J43" s="3"/>
      <c r="K43" s="22"/>
      <c r="L43" s="22"/>
    </row>
    <row r="44" spans="1:24" ht="18" customHeight="1">
      <c r="A44" s="76" t="s">
        <v>60</v>
      </c>
      <c r="B44" s="76"/>
      <c r="C44" s="76"/>
      <c r="D44" s="76"/>
      <c r="E44" s="76"/>
      <c r="F44" s="76"/>
      <c r="G44" s="76"/>
      <c r="H44" s="76"/>
      <c r="I44" s="3"/>
      <c r="J44" s="3"/>
      <c r="K44" s="22"/>
      <c r="L44" s="22"/>
    </row>
    <row r="45" spans="1:24" ht="14.25" customHeight="1">
      <c r="A45" s="76" t="s">
        <v>61</v>
      </c>
      <c r="B45" s="76"/>
      <c r="C45" s="76"/>
      <c r="D45" s="76"/>
      <c r="E45" s="76"/>
      <c r="F45" s="76"/>
      <c r="G45" s="76"/>
      <c r="H45" s="1"/>
      <c r="I45" s="1"/>
      <c r="J45" s="1"/>
      <c r="K45" s="22"/>
      <c r="L45" s="22"/>
    </row>
    <row r="46" spans="1:24" ht="14.25" customHeight="1">
      <c r="A46" s="76" t="s">
        <v>17</v>
      </c>
      <c r="B46" s="76"/>
      <c r="C46" s="76"/>
      <c r="D46" s="76"/>
      <c r="E46" s="76"/>
      <c r="F46" s="76"/>
      <c r="G46" s="76"/>
      <c r="H46" s="1"/>
      <c r="I46" s="1"/>
      <c r="J46" s="1"/>
      <c r="K46" s="22"/>
      <c r="L46" s="22"/>
    </row>
    <row r="47" spans="1:24" ht="14.25" customHeight="1">
      <c r="A47" s="76" t="s">
        <v>62</v>
      </c>
      <c r="B47" s="76"/>
      <c r="C47" s="76"/>
      <c r="D47" s="76"/>
      <c r="E47" s="76"/>
      <c r="F47" s="76"/>
      <c r="G47" s="76"/>
      <c r="H47" s="1"/>
      <c r="I47" s="1"/>
      <c r="J47" s="1"/>
      <c r="K47" s="22"/>
      <c r="L47" s="22"/>
    </row>
    <row r="48" spans="1:24">
      <c r="A48" s="63" t="s">
        <v>63</v>
      </c>
      <c r="B48" s="63"/>
      <c r="C48" s="63"/>
      <c r="D48" s="63"/>
      <c r="E48" s="63"/>
      <c r="F48" s="63"/>
      <c r="G48" s="63"/>
      <c r="H48" s="63"/>
      <c r="I48" s="1"/>
      <c r="J48" s="1"/>
      <c r="K48" s="22"/>
      <c r="L48" s="22"/>
    </row>
    <row r="49" spans="1:12" ht="24" customHeight="1">
      <c r="A49" s="3"/>
      <c r="B49" s="1"/>
      <c r="C49" s="1"/>
      <c r="D49" s="1"/>
      <c r="E49" s="1"/>
      <c r="H49" s="63" t="s">
        <v>64</v>
      </c>
      <c r="I49" s="63"/>
      <c r="J49" s="63"/>
      <c r="K49" s="22"/>
      <c r="L49" s="22"/>
    </row>
    <row r="50" spans="1:12" ht="24" customHeight="1">
      <c r="A50" s="3"/>
      <c r="B50" s="1"/>
      <c r="C50" s="1"/>
      <c r="D50" s="1"/>
      <c r="E50" s="1"/>
      <c r="H50" s="63" t="s">
        <v>65</v>
      </c>
      <c r="I50" s="63"/>
      <c r="J50" s="63"/>
      <c r="K50" s="22"/>
      <c r="L50" s="22"/>
    </row>
    <row r="51" spans="1:12" ht="24" customHeight="1">
      <c r="A51" s="3"/>
      <c r="B51" s="1"/>
      <c r="C51" s="1"/>
      <c r="D51" s="1"/>
      <c r="E51" s="1"/>
      <c r="H51" s="63" t="s">
        <v>36</v>
      </c>
      <c r="I51" s="63"/>
      <c r="J51" s="63"/>
      <c r="K51" s="22"/>
      <c r="L51" s="22"/>
    </row>
    <row r="52" spans="1:12">
      <c r="E52" s="20"/>
      <c r="F52" s="20"/>
      <c r="G52" s="20"/>
      <c r="H52" s="20"/>
      <c r="I52" s="20"/>
      <c r="J52" s="20"/>
    </row>
  </sheetData>
  <mergeCells count="28">
    <mergeCell ref="H51:J51"/>
    <mergeCell ref="C7:E7"/>
    <mergeCell ref="C8:E8"/>
    <mergeCell ref="C6:E6"/>
    <mergeCell ref="F6:G6"/>
    <mergeCell ref="H50:J50"/>
    <mergeCell ref="H49:J49"/>
    <mergeCell ref="A45:G45"/>
    <mergeCell ref="A47:G47"/>
    <mergeCell ref="A46:G46"/>
    <mergeCell ref="A48:H48"/>
    <mergeCell ref="F7:G7"/>
    <mergeCell ref="F8:G8"/>
    <mergeCell ref="A43:H43"/>
    <mergeCell ref="A44:H44"/>
    <mergeCell ref="A1:B3"/>
    <mergeCell ref="C1:J2"/>
    <mergeCell ref="C3:J3"/>
    <mergeCell ref="C4:E4"/>
    <mergeCell ref="C9:J9"/>
    <mergeCell ref="H6:J6"/>
    <mergeCell ref="H7:J7"/>
    <mergeCell ref="H8:J8"/>
    <mergeCell ref="C5:E5"/>
    <mergeCell ref="F4:G4"/>
    <mergeCell ref="F5:G5"/>
    <mergeCell ref="H4:J4"/>
    <mergeCell ref="H5:J5"/>
  </mergeCells>
  <phoneticPr fontId="1" type="noConversion"/>
  <printOptions horizontalCentered="1"/>
  <pageMargins left="0.19685039370078741" right="0.19685039370078741" top="0.43307086614173229" bottom="0.31496062992125984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38"/>
  <sheetViews>
    <sheetView topLeftCell="A7" workbookViewId="0">
      <selection activeCell="F31" sqref="F31:K31"/>
    </sheetView>
  </sheetViews>
  <sheetFormatPr defaultRowHeight="12.75"/>
  <cols>
    <col min="1" max="1" width="5.25" style="7" customWidth="1"/>
    <col min="2" max="2" width="11.5" style="7" customWidth="1"/>
    <col min="3" max="3" width="14.875" style="7" customWidth="1"/>
    <col min="4" max="4" width="8.125" style="19" customWidth="1"/>
    <col min="5" max="5" width="8.125" style="7" customWidth="1"/>
    <col min="6" max="7" width="8.25" style="7" customWidth="1"/>
    <col min="8" max="8" width="12.5" style="7" customWidth="1"/>
    <col min="9" max="9" width="15" style="7" customWidth="1"/>
    <col min="10" max="10" width="8.75" style="7" customWidth="1"/>
    <col min="11" max="11" width="8.5" style="7" customWidth="1"/>
    <col min="12" max="16384" width="9" style="7"/>
  </cols>
  <sheetData>
    <row r="1" spans="1:11" ht="15">
      <c r="A1" s="87"/>
      <c r="B1" s="87"/>
      <c r="C1" s="55"/>
      <c r="D1" s="55"/>
      <c r="E1" s="55"/>
      <c r="F1" s="55"/>
      <c r="G1" s="55"/>
      <c r="H1" s="55"/>
      <c r="I1" s="55"/>
      <c r="J1" s="55"/>
      <c r="K1" s="55"/>
    </row>
    <row r="2" spans="1:11" ht="15">
      <c r="A2" s="88"/>
      <c r="B2" s="88"/>
      <c r="C2" s="90" t="s">
        <v>18</v>
      </c>
      <c r="D2" s="90"/>
      <c r="E2" s="90"/>
      <c r="F2" s="90"/>
      <c r="G2" s="90"/>
      <c r="H2" s="90"/>
      <c r="I2" s="90"/>
      <c r="J2" s="90"/>
      <c r="K2" s="90"/>
    </row>
    <row r="3" spans="1:11" ht="15">
      <c r="A3" s="6"/>
      <c r="B3" s="8"/>
      <c r="C3" s="63" t="s">
        <v>0</v>
      </c>
      <c r="D3" s="63"/>
      <c r="E3" s="63"/>
      <c r="F3" s="63"/>
      <c r="G3" s="63"/>
      <c r="H3" s="63"/>
      <c r="I3" s="63"/>
      <c r="J3" s="63"/>
      <c r="K3" s="63"/>
    </row>
    <row r="4" spans="1:11" ht="15">
      <c r="A4" s="80" t="s">
        <v>1</v>
      </c>
      <c r="B4" s="80"/>
      <c r="C4" s="80"/>
      <c r="D4" s="89"/>
      <c r="E4" s="9" t="s">
        <v>19</v>
      </c>
      <c r="F4" s="91" t="s">
        <v>66</v>
      </c>
      <c r="G4" s="91"/>
      <c r="H4" s="91"/>
      <c r="I4" s="91"/>
      <c r="J4" s="91"/>
      <c r="K4" s="91"/>
    </row>
    <row r="5" spans="1:11" ht="15">
      <c r="A5" s="76" t="s">
        <v>3</v>
      </c>
      <c r="B5" s="76"/>
      <c r="C5" s="76"/>
      <c r="D5" s="83"/>
      <c r="E5" s="1" t="s">
        <v>4</v>
      </c>
      <c r="F5" s="86" t="s">
        <v>70</v>
      </c>
      <c r="G5" s="86"/>
      <c r="H5" s="63"/>
      <c r="I5" s="63"/>
      <c r="J5" s="63"/>
      <c r="K5" s="63"/>
    </row>
    <row r="6" spans="1:11" ht="15.75">
      <c r="A6" s="76" t="s">
        <v>5</v>
      </c>
      <c r="B6" s="76"/>
      <c r="C6" s="84"/>
      <c r="D6" s="85"/>
      <c r="E6" s="1" t="s">
        <v>6</v>
      </c>
      <c r="F6" s="63" t="s">
        <v>67</v>
      </c>
      <c r="G6" s="63"/>
      <c r="H6" s="63"/>
      <c r="I6" s="63"/>
      <c r="J6" s="63"/>
      <c r="K6" s="63"/>
    </row>
    <row r="7" spans="1:11" ht="15.75">
      <c r="A7" s="76" t="s">
        <v>7</v>
      </c>
      <c r="B7" s="76"/>
      <c r="C7" s="84"/>
      <c r="D7" s="85"/>
      <c r="E7" s="1" t="s">
        <v>8</v>
      </c>
      <c r="F7" s="63" t="s">
        <v>68</v>
      </c>
      <c r="G7" s="63"/>
      <c r="H7" s="63"/>
      <c r="I7" s="63"/>
      <c r="J7" s="63"/>
      <c r="K7" s="63"/>
    </row>
    <row r="8" spans="1:11" ht="15">
      <c r="A8" s="76" t="s">
        <v>9</v>
      </c>
      <c r="B8" s="76"/>
      <c r="C8" s="76" t="s">
        <v>10</v>
      </c>
      <c r="D8" s="83"/>
      <c r="E8" s="1" t="s">
        <v>11</v>
      </c>
      <c r="F8" s="63" t="s">
        <v>71</v>
      </c>
      <c r="G8" s="63"/>
      <c r="H8" s="63"/>
      <c r="I8" s="63"/>
      <c r="J8" s="63"/>
      <c r="K8" s="63"/>
    </row>
    <row r="9" spans="1:11" ht="24.75" customHeight="1">
      <c r="A9" s="10" t="s">
        <v>12</v>
      </c>
      <c r="B9" s="10" t="s">
        <v>13</v>
      </c>
      <c r="C9" s="10" t="s">
        <v>14</v>
      </c>
      <c r="D9" s="15" t="s">
        <v>15</v>
      </c>
      <c r="E9" s="10" t="s">
        <v>20</v>
      </c>
      <c r="F9" s="10" t="s">
        <v>21</v>
      </c>
      <c r="G9" s="10" t="s">
        <v>22</v>
      </c>
      <c r="H9" s="14" t="s">
        <v>23</v>
      </c>
      <c r="I9" s="14" t="s">
        <v>24</v>
      </c>
      <c r="J9" s="10" t="s">
        <v>25</v>
      </c>
      <c r="K9" s="10" t="s">
        <v>26</v>
      </c>
    </row>
    <row r="10" spans="1:11" ht="15.75">
      <c r="A10" s="10">
        <v>1</v>
      </c>
      <c r="B10" s="31"/>
      <c r="D10" s="32"/>
      <c r="E10" s="14"/>
      <c r="F10" s="5"/>
      <c r="G10" s="33"/>
      <c r="H10" s="14"/>
      <c r="I10" s="34"/>
      <c r="J10" s="35"/>
      <c r="K10" s="10"/>
    </row>
    <row r="11" spans="1:11" ht="15.75">
      <c r="A11" s="10">
        <v>2</v>
      </c>
      <c r="B11" s="31"/>
      <c r="C11" s="5"/>
      <c r="D11" s="32"/>
      <c r="E11" s="14"/>
      <c r="F11" s="5"/>
      <c r="G11" s="33"/>
      <c r="H11" s="14"/>
      <c r="I11" s="34"/>
      <c r="J11" s="35"/>
      <c r="K11" s="10"/>
    </row>
    <row r="12" spans="1:11" ht="15.75">
      <c r="A12" s="10">
        <v>3</v>
      </c>
      <c r="B12" s="31"/>
      <c r="C12" s="5"/>
      <c r="D12" s="32"/>
      <c r="E12" s="14"/>
      <c r="F12" s="5"/>
      <c r="G12" s="33"/>
      <c r="H12" s="14"/>
      <c r="I12" s="34"/>
      <c r="J12" s="35"/>
      <c r="K12" s="10"/>
    </row>
    <row r="13" spans="1:11" ht="15.75">
      <c r="A13" s="10">
        <v>5</v>
      </c>
      <c r="B13" s="32"/>
      <c r="C13" s="5"/>
      <c r="D13" s="32"/>
      <c r="E13" s="14"/>
      <c r="F13" s="5"/>
      <c r="G13" s="33"/>
      <c r="H13" s="14"/>
      <c r="I13" s="36"/>
      <c r="J13" s="35"/>
      <c r="K13" s="10"/>
    </row>
    <row r="14" spans="1:11" ht="21.75" customHeight="1">
      <c r="A14" s="10">
        <v>6</v>
      </c>
      <c r="B14" s="32"/>
      <c r="C14" s="5"/>
      <c r="D14" s="32"/>
      <c r="E14" s="14"/>
      <c r="F14" s="5"/>
      <c r="G14" s="33"/>
      <c r="H14" s="14"/>
      <c r="I14" s="36"/>
      <c r="J14" s="35"/>
      <c r="K14" s="10"/>
    </row>
    <row r="15" spans="1:11" ht="21.75" customHeight="1">
      <c r="A15" s="10">
        <v>7</v>
      </c>
      <c r="B15" s="32"/>
      <c r="C15" s="5"/>
      <c r="D15" s="32"/>
      <c r="E15" s="14"/>
      <c r="F15" s="5"/>
      <c r="G15" s="14"/>
      <c r="H15" s="14"/>
      <c r="I15" s="37"/>
      <c r="J15" s="35"/>
      <c r="K15" s="10"/>
    </row>
    <row r="16" spans="1:11" ht="21.75" customHeight="1">
      <c r="A16" s="10">
        <v>8</v>
      </c>
      <c r="B16" s="32"/>
      <c r="C16" s="5"/>
      <c r="D16" s="32"/>
      <c r="E16" s="5"/>
      <c r="F16" s="5"/>
      <c r="G16" s="5"/>
      <c r="H16" s="37"/>
      <c r="I16" s="14"/>
      <c r="J16" s="35"/>
      <c r="K16" s="10"/>
    </row>
    <row r="17" spans="1:11" ht="21.75" customHeight="1">
      <c r="A17" s="10">
        <v>9</v>
      </c>
      <c r="B17" s="32"/>
      <c r="C17" s="5"/>
      <c r="D17" s="32"/>
      <c r="E17" s="5"/>
      <c r="F17" s="5"/>
      <c r="G17" s="5"/>
      <c r="H17" s="37"/>
      <c r="I17" s="14"/>
      <c r="J17" s="35"/>
      <c r="K17" s="10"/>
    </row>
    <row r="18" spans="1:11" ht="21.75" customHeight="1">
      <c r="A18" s="10">
        <v>10</v>
      </c>
      <c r="B18" s="32"/>
      <c r="C18" s="5"/>
      <c r="D18" s="32"/>
      <c r="E18" s="5"/>
      <c r="F18" s="5"/>
      <c r="G18" s="5"/>
      <c r="H18" s="37"/>
      <c r="I18" s="14"/>
      <c r="J18" s="35"/>
      <c r="K18" s="10"/>
    </row>
    <row r="19" spans="1:11" ht="21.75" customHeight="1">
      <c r="A19" s="10">
        <v>11</v>
      </c>
      <c r="B19" s="32"/>
      <c r="C19" s="5"/>
      <c r="D19" s="32"/>
      <c r="E19" s="5"/>
      <c r="F19" s="5"/>
      <c r="G19" s="5"/>
      <c r="H19" s="37"/>
      <c r="I19" s="14"/>
      <c r="J19" s="35"/>
      <c r="K19" s="10"/>
    </row>
    <row r="20" spans="1:11" ht="21.75" customHeight="1">
      <c r="A20" s="10">
        <v>12</v>
      </c>
      <c r="B20" s="32"/>
      <c r="C20" s="5"/>
      <c r="D20" s="32"/>
      <c r="E20" s="5"/>
      <c r="F20" s="5"/>
      <c r="G20" s="5"/>
      <c r="H20" s="37"/>
      <c r="I20" s="14"/>
      <c r="J20" s="35"/>
      <c r="K20" s="10"/>
    </row>
    <row r="21" spans="1:11" ht="21.75" customHeight="1">
      <c r="A21" s="10">
        <v>13</v>
      </c>
      <c r="B21" s="37"/>
      <c r="C21" s="5"/>
      <c r="D21" s="38"/>
      <c r="E21" s="5"/>
      <c r="F21" s="5"/>
      <c r="G21" s="5"/>
      <c r="H21" s="37"/>
      <c r="I21" s="37"/>
      <c r="J21" s="35"/>
      <c r="K21" s="10"/>
    </row>
    <row r="22" spans="1:11" ht="21.75" customHeight="1">
      <c r="A22" s="10">
        <v>14</v>
      </c>
      <c r="B22" s="37"/>
      <c r="C22" s="5"/>
      <c r="D22" s="38"/>
      <c r="E22" s="5"/>
      <c r="F22" s="5"/>
      <c r="G22" s="5"/>
      <c r="H22" s="37"/>
      <c r="I22" s="37"/>
      <c r="J22" s="35"/>
      <c r="K22" s="10"/>
    </row>
    <row r="23" spans="1:11" ht="18.75" customHeight="1">
      <c r="A23" s="11"/>
      <c r="B23" s="10"/>
      <c r="C23" s="10"/>
      <c r="D23" s="16" t="s">
        <v>27</v>
      </c>
      <c r="E23" s="10">
        <f>SUM(E10:E22)</f>
        <v>0</v>
      </c>
      <c r="F23" s="10"/>
      <c r="G23" s="10"/>
      <c r="H23" s="10"/>
      <c r="I23" s="10"/>
      <c r="J23" s="10"/>
      <c r="K23" s="10"/>
    </row>
    <row r="24" spans="1:11" ht="21" customHeight="1">
      <c r="A24" s="80" t="s">
        <v>28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1:11" ht="15">
      <c r="A25" s="76" t="s">
        <v>29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</row>
    <row r="26" spans="1:11" ht="15">
      <c r="A26" s="76" t="s">
        <v>30</v>
      </c>
      <c r="B26" s="76"/>
      <c r="C26" s="76"/>
      <c r="D26" s="76"/>
      <c r="E26" s="76"/>
      <c r="F26" s="76"/>
      <c r="G26" s="76"/>
      <c r="H26" s="76"/>
      <c r="I26" s="3"/>
      <c r="J26" s="3"/>
      <c r="K26" s="3"/>
    </row>
    <row r="27" spans="1:11" ht="15">
      <c r="A27" s="76" t="s">
        <v>31</v>
      </c>
      <c r="B27" s="76"/>
      <c r="C27" s="76"/>
      <c r="D27" s="76"/>
      <c r="E27" s="76"/>
      <c r="F27" s="76"/>
      <c r="G27" s="76"/>
      <c r="H27" s="76"/>
      <c r="I27" s="3"/>
      <c r="J27" s="3"/>
      <c r="K27" s="3"/>
    </row>
    <row r="28" spans="1:11" ht="15">
      <c r="A28" s="76"/>
      <c r="B28" s="76"/>
      <c r="C28" s="76"/>
      <c r="D28" s="76"/>
      <c r="E28" s="76"/>
      <c r="F28" s="76"/>
      <c r="G28" s="76"/>
      <c r="H28" s="76"/>
      <c r="I28" s="3"/>
      <c r="J28" s="3"/>
      <c r="K28" s="3"/>
    </row>
    <row r="29" spans="1:11" ht="1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</row>
    <row r="30" spans="1:11" ht="15">
      <c r="A30" s="3"/>
      <c r="B30" s="3"/>
      <c r="C30" s="3"/>
      <c r="D30" s="17"/>
      <c r="E30" s="3"/>
      <c r="F30" s="63"/>
      <c r="G30" s="63"/>
      <c r="H30" s="63"/>
      <c r="I30" s="63"/>
      <c r="J30" s="63"/>
      <c r="K30" s="63"/>
    </row>
    <row r="31" spans="1:11" ht="15">
      <c r="A31" s="3"/>
      <c r="B31" s="3"/>
      <c r="C31" s="3"/>
      <c r="D31" s="17"/>
      <c r="E31" s="3"/>
      <c r="F31" s="82"/>
      <c r="G31" s="82"/>
      <c r="H31" s="82"/>
      <c r="I31" s="82"/>
      <c r="J31" s="82"/>
      <c r="K31" s="82"/>
    </row>
    <row r="32" spans="1:11" ht="15">
      <c r="A32" s="3"/>
      <c r="B32" s="3"/>
      <c r="C32" s="3"/>
      <c r="D32" s="17"/>
      <c r="E32" s="3"/>
      <c r="F32" s="63"/>
      <c r="G32" s="63"/>
      <c r="H32" s="63"/>
      <c r="I32" s="63"/>
      <c r="J32" s="63"/>
      <c r="K32" s="63"/>
    </row>
    <row r="33" spans="1:11" ht="15">
      <c r="A33" s="3"/>
      <c r="B33" s="3"/>
      <c r="C33" s="3"/>
      <c r="D33" s="17"/>
      <c r="E33" s="3"/>
      <c r="F33" s="63"/>
      <c r="G33" s="63"/>
      <c r="H33" s="63"/>
      <c r="I33" s="63"/>
      <c r="J33" s="63"/>
      <c r="K33" s="63"/>
    </row>
    <row r="34" spans="1:11">
      <c r="A34" s="12"/>
      <c r="B34" s="12"/>
      <c r="C34" s="12"/>
      <c r="D34" s="18"/>
      <c r="E34" s="12"/>
      <c r="F34" s="12"/>
      <c r="G34" s="12"/>
      <c r="H34" s="12"/>
      <c r="I34" s="12"/>
      <c r="J34" s="12"/>
      <c r="K34" s="12"/>
    </row>
    <row r="35" spans="1:11" ht="18.7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1:11" ht="18.7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1:11" ht="18.7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1:11" ht="18.7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</row>
  </sheetData>
  <mergeCells count="34">
    <mergeCell ref="A1:B1"/>
    <mergeCell ref="A2:B2"/>
    <mergeCell ref="A4:B4"/>
    <mergeCell ref="C4:D4"/>
    <mergeCell ref="C1:K1"/>
    <mergeCell ref="C2:K2"/>
    <mergeCell ref="C3:K3"/>
    <mergeCell ref="F4:K4"/>
    <mergeCell ref="C5:D5"/>
    <mergeCell ref="A5:B5"/>
    <mergeCell ref="A8:B8"/>
    <mergeCell ref="A24:K24"/>
    <mergeCell ref="A6:B6"/>
    <mergeCell ref="C6:D6"/>
    <mergeCell ref="A7:B7"/>
    <mergeCell ref="C7:D7"/>
    <mergeCell ref="F5:K5"/>
    <mergeCell ref="F6:K6"/>
    <mergeCell ref="F7:K7"/>
    <mergeCell ref="F8:K8"/>
    <mergeCell ref="C8:D8"/>
    <mergeCell ref="A37:K37"/>
    <mergeCell ref="A38:K38"/>
    <mergeCell ref="F30:K30"/>
    <mergeCell ref="F31:K31"/>
    <mergeCell ref="F32:K32"/>
    <mergeCell ref="F33:K33"/>
    <mergeCell ref="A35:K35"/>
    <mergeCell ref="A36:K36"/>
    <mergeCell ref="A26:H26"/>
    <mergeCell ref="A27:H27"/>
    <mergeCell ref="A25:K25"/>
    <mergeCell ref="A28:H28"/>
    <mergeCell ref="A29:K29"/>
  </mergeCells>
  <phoneticPr fontId="1" type="noConversion"/>
  <printOptions horizontalCentered="1"/>
  <pageMargins left="0" right="0" top="0.98425196850393704" bottom="0.98425196850393704" header="0.51181102362204722" footer="0.51181102362204722"/>
  <pageSetup paperSize="9" orientation="landscape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activeCell="L9" sqref="K9:L10"/>
    </sheetView>
  </sheetViews>
  <sheetFormatPr defaultRowHeight="13.5"/>
  <cols>
    <col min="1" max="16384" width="9" style="30"/>
  </cols>
  <sheetData/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报价</vt:lpstr>
      <vt:lpstr>询价</vt:lpstr>
      <vt:lpstr>原询价</vt:lpstr>
      <vt:lpstr>Sheet4</vt:lpstr>
      <vt:lpstr>报价!Print_Area</vt:lpstr>
      <vt:lpstr>询价!Print_Area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2011-02-18T06:50:40Z</cp:lastPrinted>
  <dcterms:created xsi:type="dcterms:W3CDTF">1996-12-17T01:32:42Z</dcterms:created>
  <dcterms:modified xsi:type="dcterms:W3CDTF">2015-07-08T05:13:04Z</dcterms:modified>
</cp:coreProperties>
</file>