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\OneDrive\Desktop\"/>
    </mc:Choice>
  </mc:AlternateContent>
  <xr:revisionPtr revIDLastSave="0" documentId="13_ncr:1_{ED94B6D7-4635-4961-B9E0-167EEB1AD437}" xr6:coauthVersionLast="47" xr6:coauthVersionMax="47" xr10:uidLastSave="{00000000-0000-0000-0000-000000000000}"/>
  <bookViews>
    <workbookView xWindow="-120" yWindow="-120" windowWidth="20730" windowHeight="11160" xr2:uid="{2D6291CF-0130-4625-9294-A2BC8134D22F}"/>
  </bookViews>
  <sheets>
    <sheet name="a" sheetId="2" r:id="rId1"/>
    <sheet name="b" sheetId="5" r:id="rId2"/>
    <sheet name="Sensitivity Analysis Report" sheetId="1" r:id="rId3"/>
    <sheet name="c" sheetId="3" r:id="rId4"/>
  </sheets>
  <definedNames>
    <definedName name="solver_node1" localSheetId="0" hidden="1">"0;$B$31;;;;$A$2;New Node;1;"</definedName>
    <definedName name="solver_node1" localSheetId="1" hidden="1">"1;$B$44;;;;$A$1;New Node;1;"</definedName>
    <definedName name="solver_node10" localSheetId="0" hidden="1">"2;$R$24;$N$21;1.6;;Old Tug/Barg;Terminal;1;"</definedName>
    <definedName name="solver_node10" localSheetId="1" hidden="1">"0;$F$36;$B$44;0;;Decision 2;New Node;1;"</definedName>
    <definedName name="solver_node11" localSheetId="0" hidden="1">"1;$N$29;$J$25;0;0.6;Win Bid;New Node;1;"</definedName>
    <definedName name="solver_node11" localSheetId="1" hidden="1">"0;$J$30;$F$36;-8;0.6;Event 1;New Node;1;"</definedName>
    <definedName name="solver_node12" localSheetId="0" hidden="1">"2;$R$29;$N$29;10;;profit;Terminal;1;"</definedName>
    <definedName name="solver_node12" localSheetId="1" hidden="1">"2;$N$28;$J$30;11.5;0.7;Event 1;Terminal;1;"</definedName>
    <definedName name="solver_node13" localSheetId="0" hidden="1">"2;$N$14;$J$14;10;;Profit;New Node;1;"</definedName>
    <definedName name="solver_node13" localSheetId="1" hidden="1">"2;$N$33;$J$30;15.5;0.3;Event 2;Terminal;1;"</definedName>
    <definedName name="solver_node14" localSheetId="0" hidden="1">"2;$R$14;$N$16;3.2;;New Ship;Terminal;1;"</definedName>
    <definedName name="solver_node14" localSheetId="1" hidden="1">"0;$J$43;$F$36;0;0.4;Event 2;New Node;1;"</definedName>
    <definedName name="solver_node15" localSheetId="0" hidden="1">"2;$R$19;$N$16;1.6;;Old Tug/Barge;Terminal;1;"</definedName>
    <definedName name="solver_node15" localSheetId="1" hidden="1">"2;$N$38;$J$43;3.2;0.5;nw ship;Terminal;1;"</definedName>
    <definedName name="solver_node16" localSheetId="0" hidden="1">"1;$F$47;$B$31;0;0.3;Low value;New Node;1;"</definedName>
    <definedName name="solver_node16" localSheetId="1" hidden="1">"2;$N$43;$J$43;1.6;0.5;tug;Terminal;1;"</definedName>
    <definedName name="solver_node17" localSheetId="0" hidden="1">"1;$J$36;$F$47;=U$8;;Lose Bid;New Node;1;"</definedName>
    <definedName name="solver_node17" localSheetId="1" hidden="1">"2;$N$48;$J$43;0;0;do nothing;Terminal;1;"</definedName>
    <definedName name="solver_node18" localSheetId="0" hidden="1">"2;$N$34;$J$36;3.2;;New Ship;Terminal;1;"</definedName>
    <definedName name="solver_node18" localSheetId="1" hidden="1">"0;$F$61;$B$44;0.7;;bid 12M;New Node;1;"</definedName>
    <definedName name="solver_node19" localSheetId="0" hidden="1">"2;$N$39;$J$36;1.6;;Old Tug/Barge;New Node;1;"</definedName>
    <definedName name="solver_node19" localSheetId="1" hidden="1">"0;$J$55;$F$61;-12;1;Win;New Node;0;"</definedName>
    <definedName name="solver_node2" localSheetId="0" hidden="1">"1;$F$15;$B$31;0;0.7;High Value;New Node;1;"</definedName>
    <definedName name="solver_node2" localSheetId="1" hidden="1">"0;$F$11;$B$44;3.2;;Decision 1;New Node;0;"</definedName>
    <definedName name="solver_node20" localSheetId="0" hidden="1">"0;$J$50;$F$47;-8;;Win/lose Bid;New Node;1;"</definedName>
    <definedName name="solver_node20" localSheetId="1" hidden="1">"2;$N$53;$J$55;11.5;-0.5;high;Terminal;1;"</definedName>
    <definedName name="solver_node21" localSheetId="0" hidden="1">"1;$N$46;$J$50;0;0.4;Lose Bid;New Node;1;"</definedName>
    <definedName name="solver_node21" localSheetId="1" hidden="1">"2;$N$58;$J$55;15.5;0.5;low;Terminal;1;"</definedName>
    <definedName name="solver_node22" localSheetId="0" hidden="1">"2;$R$44;$N$46;3.2;;New Ship;Terminal;1;"</definedName>
    <definedName name="solver_node22" localSheetId="1" hidden="1">"0;$J$68;$F$61;0;0;los;New Node;1;"</definedName>
    <definedName name="solver_node23" localSheetId="0" hidden="1">"2;$R$49;$N$46;1.6;;Old Tug/Barge;Terminal;1;"</definedName>
    <definedName name="solver_node23" localSheetId="1" hidden="1">"2;$N$63;$J$68;3.2;0.5;New ship;Terminal;1;"</definedName>
    <definedName name="solver_node24" localSheetId="0" hidden="1">"2;$N$54;$J$50;15.5;0.6;Win Bid;Terminal;1;"</definedName>
    <definedName name="solver_node24" localSheetId="1" hidden="1">"2;$N$68;$J$68;3.2;0.5;Tug/burge;Terminal;1;"</definedName>
    <definedName name="solver_node25" localSheetId="0" hidden="1">"1;$J$59;$F$47;-12;;Win Bid;New Node;1;"</definedName>
    <definedName name="solver_node25" localSheetId="1" hidden="1">"2;$N$73;$J$68;0;0;Do nothing;Terminal;1;"</definedName>
    <definedName name="solver_node26" localSheetId="0" hidden="1">"2;$N$59;$J$59;15.5;;Win Bid;Terminal;1;"</definedName>
    <definedName name="solver_node26" localSheetId="1" hidden="1">"2;$F$78;$B$44;;;;Terminal;1;"</definedName>
    <definedName name="solver_node27" localSheetId="0" hidden="1">"2;$N$64;$J$61;0;;Decision 2;Terminal;1;"</definedName>
    <definedName name="solver_node3" localSheetId="0" hidden="1">"1;$J$6;$F$15;=U$5;;Lose Bid;New Node;1;"</definedName>
    <definedName name="solver_node3" localSheetId="1" hidden="1">"0;$J$5;$F$11;-2;10.7;Event 1;New Node;0;"</definedName>
    <definedName name="solver_node4" localSheetId="0" hidden="1">"2;$N$4;$J$6;3.2;;New Ship;Terminal;1;"</definedName>
    <definedName name="solver_node4" localSheetId="1" hidden="1">"2;$N$3;$J$5;11.5;9.5;high;Terminal;1;"</definedName>
    <definedName name="solver_node5" localSheetId="0" hidden="1">"2;$N$9;$J$6;1.6;;Old Tug/Burge;Terminal;1;"</definedName>
    <definedName name="solver_node5" localSheetId="1" hidden="1">"2;$N$8;$J$5;15.5;13.5;low;Terminal;1;"</definedName>
    <definedName name="solver_node6" localSheetId="0" hidden="1">"1;$J$14;$F$15;-16;;Win Bid;New Node;1;"</definedName>
    <definedName name="solver_node6" localSheetId="1" hidden="1">"0;$J$18;$F$11;0;3.2;Event 2;New Node;1;"</definedName>
    <definedName name="solver_node7" localSheetId="0" hidden="1">"0;$J$25;$F$15;-12;;Win/Lose Bid;New Node;1;"</definedName>
    <definedName name="solver_node7" localSheetId="1" hidden="1">"2;$N$13;$J$18;3.2;0.5;New ship;Terminal;1;"</definedName>
    <definedName name="solver_node8" localSheetId="0" hidden="1">"1;$N$21;$J$25;0;0.4;Lose Bid;New Node;1;"</definedName>
    <definedName name="solver_node8" localSheetId="1" hidden="1">"2;$N$18;$J$18;3.2;0.5;tug/barge;Terminal;1;"</definedName>
    <definedName name="solver_node9" localSheetId="0" hidden="1">"2;$R$19;$N$21;3.2;;New Ship;Terminal;1;"</definedName>
    <definedName name="solver_node9" localSheetId="1" hidden="1">"2;$N$23;$J$18;0;0;do nothing ;Terminal;1;"</definedName>
    <definedName name="solver_nodes" localSheetId="0" hidden="1">26</definedName>
    <definedName name="solver_nodes" localSheetId="1" hidden="1">26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rt" localSheetId="0" hidden="1">1000000000000</definedName>
    <definedName name="solver_tree_rt" localSheetId="1" hidden="1">1000000000000</definedName>
    <definedName name="solver_treeroot" localSheetId="0" hidden="1">a!$A$2</definedName>
    <definedName name="solver_treeroot" localSheetId="1" hidden="1">b!$A$1</definedName>
    <definedName name="solver_typ" localSheetId="0" hidden="1">2</definedName>
    <definedName name="solver_ver" localSheetId="0" hidden="1">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O3" i="5"/>
  <c r="M4" i="5" s="1"/>
  <c r="O8" i="5"/>
  <c r="M9" i="5" s="1"/>
  <c r="O13" i="5"/>
  <c r="M14" i="5" s="1"/>
  <c r="I19" i="5" s="1"/>
  <c r="O18" i="5"/>
  <c r="M19" i="5"/>
  <c r="O23" i="5"/>
  <c r="M24" i="5" s="1"/>
  <c r="O28" i="5"/>
  <c r="M29" i="5"/>
  <c r="I31" i="5"/>
  <c r="O33" i="5"/>
  <c r="M34" i="5"/>
  <c r="O38" i="5"/>
  <c r="M39" i="5" s="1"/>
  <c r="I44" i="5" s="1"/>
  <c r="O43" i="5"/>
  <c r="M44" i="5" s="1"/>
  <c r="O48" i="5"/>
  <c r="M49" i="5"/>
  <c r="O53" i="5"/>
  <c r="M54" i="5" s="1"/>
  <c r="I56" i="5"/>
  <c r="O58" i="5"/>
  <c r="M59" i="5"/>
  <c r="O63" i="5"/>
  <c r="M64" i="5"/>
  <c r="O68" i="5"/>
  <c r="M69" i="5"/>
  <c r="I69" i="5" s="1"/>
  <c r="O73" i="5"/>
  <c r="M74" i="5"/>
  <c r="B44" i="5" l="1"/>
  <c r="E37" i="5"/>
  <c r="S59" i="2"/>
  <c r="M60" i="2" s="1"/>
  <c r="I60" i="2" s="1"/>
  <c r="J59" i="2" s="1"/>
  <c r="S54" i="2"/>
  <c r="M55" i="2" s="1"/>
  <c r="Q50" i="2"/>
  <c r="S49" i="2"/>
  <c r="Q45" i="2"/>
  <c r="M47" i="2" s="1"/>
  <c r="S44" i="2"/>
  <c r="Q30" i="2"/>
  <c r="M30" i="2" s="1"/>
  <c r="N29" i="2" s="1"/>
  <c r="S29" i="2"/>
  <c r="S24" i="2"/>
  <c r="Q25" i="2" s="1"/>
  <c r="S19" i="2"/>
  <c r="Q20" i="2" s="1"/>
  <c r="S14" i="2"/>
  <c r="M15" i="2" s="1"/>
  <c r="I15" i="2" s="1"/>
  <c r="J14" i="2" s="1"/>
  <c r="U6" i="2"/>
  <c r="U5" i="2"/>
  <c r="H37" i="2" l="1"/>
  <c r="H7" i="2"/>
  <c r="N46" i="2"/>
  <c r="I51" i="2"/>
  <c r="M22" i="2"/>
  <c r="S4" i="2" l="1"/>
  <c r="M5" i="2" s="1"/>
  <c r="S9" i="2"/>
  <c r="M10" i="2" s="1"/>
  <c r="N21" i="2"/>
  <c r="I26" i="2"/>
  <c r="S39" i="2"/>
  <c r="M40" i="2" s="1"/>
  <c r="S34" i="2"/>
  <c r="M35" i="2" s="1"/>
  <c r="I37" i="2" l="1"/>
  <c r="E48" i="2" s="1"/>
  <c r="F47" i="2" s="1"/>
  <c r="I7" i="2"/>
  <c r="J36" i="2" l="1"/>
  <c r="E16" i="2"/>
  <c r="J6" i="2"/>
  <c r="F15" i="2" l="1"/>
  <c r="A32" i="2"/>
</calcChain>
</file>

<file path=xl/sharedStrings.xml><?xml version="1.0" encoding="utf-8"?>
<sst xmlns="http://schemas.openxmlformats.org/spreadsheetml/2006/main" count="62" uniqueCount="42">
  <si>
    <t>New Ship</t>
  </si>
  <si>
    <t>Sensitivity Parameter</t>
  </si>
  <si>
    <t>Lose Bid</t>
  </si>
  <si>
    <t>Old Tug/Burge</t>
  </si>
  <si>
    <t>Win Bid</t>
  </si>
  <si>
    <t>Profit</t>
  </si>
  <si>
    <t>High Value</t>
  </si>
  <si>
    <t>Old Tug/Barg</t>
  </si>
  <si>
    <t>Win/Lose Bid</t>
  </si>
  <si>
    <t>profit</t>
  </si>
  <si>
    <t>Old Tug/Barge</t>
  </si>
  <si>
    <t>Low value</t>
  </si>
  <si>
    <t>Win/lose Bid</t>
  </si>
  <si>
    <t>$U$5</t>
  </si>
  <si>
    <t>$A$32 : $U$5 by $U$6</t>
  </si>
  <si>
    <t>$U$6</t>
  </si>
  <si>
    <t>Exercise Questions</t>
  </si>
  <si>
    <t>Bid Amount</t>
  </si>
  <si>
    <t>Expected Profits</t>
  </si>
  <si>
    <t>NEES Case</t>
  </si>
  <si>
    <t>The regression equation for the values from x=2 to x=12 is y=0.2+0.1*x</t>
  </si>
  <si>
    <t>The following is the table that shows the changing of profit with changing of bidding amount</t>
  </si>
  <si>
    <t>high</t>
  </si>
  <si>
    <t>Event 1</t>
  </si>
  <si>
    <t>low</t>
  </si>
  <si>
    <t>High/low</t>
  </si>
  <si>
    <t>Difference</t>
  </si>
  <si>
    <t>New ship</t>
  </si>
  <si>
    <t>Event 2</t>
  </si>
  <si>
    <t>tug/barge</t>
  </si>
  <si>
    <t>nw ship</t>
  </si>
  <si>
    <t>tug</t>
  </si>
  <si>
    <t>Win</t>
  </si>
  <si>
    <t>Tug/burge</t>
  </si>
  <si>
    <t>Lose</t>
  </si>
  <si>
    <t>Bid 2M</t>
  </si>
  <si>
    <t xml:space="preserve">C)The maximum profit which can be obtained for a $6 million bid  for the range of values from x=2 to x=12. </t>
  </si>
  <si>
    <t>Win/Lose</t>
  </si>
  <si>
    <t>Bid 8M</t>
  </si>
  <si>
    <t>Bid 12M</t>
  </si>
  <si>
    <t xml:space="preserve">A)The best of the 3 bids for the NEES case in this case is for $8 million and the maximum profit that is btained in this case is $4million </t>
  </si>
  <si>
    <t>B) The difference between the high and low salvage cost exceeds 6.14, and the optimal decision becomes a $2 million bid by performing the  trial and error method. For the range of 0 to 6.14, the best decision is the $8 million bid is not changed.  The best option shifts to a $2 million bid. Therefore, the bid difference is around $6million.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</si>
</sst>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0" xfId="0" applyFont="1"/>
    <xf numFmtId="0" fontId="2" fillId="0" borderId="3" xfId="0" applyFont="1" applyBorder="1" applyAlignment="1">
      <alignment horizontal="left"/>
    </xf>
    <xf numFmtId="2" fontId="1" fillId="0" borderId="3" xfId="0" applyNumberFormat="1" applyFont="1" applyBorder="1"/>
    <xf numFmtId="0" fontId="2" fillId="0" borderId="4" xfId="0" applyFont="1" applyBorder="1" applyAlignment="1">
      <alignment horizontal="left"/>
    </xf>
    <xf numFmtId="2" fontId="1" fillId="0" borderId="4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/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0" xfId="0" applyNumberFormat="1" applyAlignment="1">
      <alignment horizontal="left"/>
    </xf>
    <xf numFmtId="0" fontId="5" fillId="0" borderId="0" xfId="0" applyFont="1" applyFill="1" applyAlignment="1">
      <alignment horizontal="center"/>
    </xf>
    <xf numFmtId="2" fontId="1" fillId="3" borderId="3" xfId="0" applyNumberFormat="1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30</xdr:row>
      <xdr:rowOff>155510</xdr:rowOff>
    </xdr:to>
    <xdr:sp macro="" textlink="">
      <xdr:nvSpPr>
        <xdr:cNvPr id="2" name="Solver_shape$B$31">
          <a:extLst>
            <a:ext uri="{FF2B5EF4-FFF2-40B4-BE49-F238E27FC236}">
              <a16:creationId xmlns:a16="http://schemas.microsoft.com/office/drawing/2014/main" id="{73FC463F-D5A9-424D-A5F5-666AEA9B22F6}"/>
            </a:ext>
          </a:extLst>
        </xdr:cNvPr>
        <xdr:cNvSpPr/>
      </xdr:nvSpPr>
      <xdr:spPr>
        <a:xfrm>
          <a:off x="609600" y="5715000"/>
          <a:ext cx="142875" cy="15551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30</xdr:row>
      <xdr:rowOff>76200</xdr:rowOff>
    </xdr:from>
    <xdr:to>
      <xdr:col>1</xdr:col>
      <xdr:colOff>0</xdr:colOff>
      <xdr:row>30</xdr:row>
      <xdr:rowOff>76200</xdr:rowOff>
    </xdr:to>
    <xdr:cxnSp macro="">
      <xdr:nvCxnSpPr>
        <xdr:cNvPr id="3" name="Solver_line$B$31">
          <a:extLst>
            <a:ext uri="{FF2B5EF4-FFF2-40B4-BE49-F238E27FC236}">
              <a16:creationId xmlns:a16="http://schemas.microsoft.com/office/drawing/2014/main" id="{553A216D-69D9-4149-8F52-EA7872A92EA0}"/>
            </a:ext>
          </a:extLst>
        </xdr:cNvPr>
        <xdr:cNvCxnSpPr/>
      </xdr:nvCxnSpPr>
      <xdr:spPr>
        <a:xfrm>
          <a:off x="0" y="57912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30</xdr:row>
      <xdr:rowOff>76200</xdr:rowOff>
    </xdr:to>
    <xdr:cxnSp macro="">
      <xdr:nvCxnSpPr>
        <xdr:cNvPr id="4" name="Solver_shapecon$F$15">
          <a:extLst>
            <a:ext uri="{FF2B5EF4-FFF2-40B4-BE49-F238E27FC236}">
              <a16:creationId xmlns:a16="http://schemas.microsoft.com/office/drawing/2014/main" id="{0A4F286C-B054-446B-AB4B-EACA39B0176B}"/>
            </a:ext>
          </a:extLst>
        </xdr:cNvPr>
        <xdr:cNvCxnSpPr/>
      </xdr:nvCxnSpPr>
      <xdr:spPr>
        <a:xfrm flipV="1">
          <a:off x="752475" y="2743200"/>
          <a:ext cx="238125" cy="3048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14</xdr:row>
      <xdr:rowOff>155510</xdr:rowOff>
    </xdr:to>
    <xdr:sp macro="" textlink="">
      <xdr:nvSpPr>
        <xdr:cNvPr id="5" name="Solver_shape$F$15">
          <a:extLst>
            <a:ext uri="{FF2B5EF4-FFF2-40B4-BE49-F238E27FC236}">
              <a16:creationId xmlns:a16="http://schemas.microsoft.com/office/drawing/2014/main" id="{14775B60-D948-4201-A0F6-175F5D247530}"/>
            </a:ext>
          </a:extLst>
        </xdr:cNvPr>
        <xdr:cNvSpPr/>
      </xdr:nvSpPr>
      <xdr:spPr>
        <a:xfrm>
          <a:off x="2152650" y="26670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cxnSp macro="">
      <xdr:nvCxnSpPr>
        <xdr:cNvPr id="6" name="Solver_line$F$15">
          <a:extLst>
            <a:ext uri="{FF2B5EF4-FFF2-40B4-BE49-F238E27FC236}">
              <a16:creationId xmlns:a16="http://schemas.microsoft.com/office/drawing/2014/main" id="{5401A6AA-F7EA-480A-9E9B-87B132657DC0}"/>
            </a:ext>
          </a:extLst>
        </xdr:cNvPr>
        <xdr:cNvCxnSpPr/>
      </xdr:nvCxnSpPr>
      <xdr:spPr>
        <a:xfrm>
          <a:off x="990600" y="2743200"/>
          <a:ext cx="1162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7" name="Solver_shapecon$J$6">
          <a:extLst>
            <a:ext uri="{FF2B5EF4-FFF2-40B4-BE49-F238E27FC236}">
              <a16:creationId xmlns:a16="http://schemas.microsoft.com/office/drawing/2014/main" id="{1CCB2C36-58DA-4FBF-A7EC-7FA31EF7954C}"/>
            </a:ext>
          </a:extLst>
        </xdr:cNvPr>
        <xdr:cNvCxnSpPr/>
      </xdr:nvCxnSpPr>
      <xdr:spPr>
        <a:xfrm flipV="1">
          <a:off x="2305050" y="1028700"/>
          <a:ext cx="238125" cy="1714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0</xdr:colOff>
      <xdr:row>5</xdr:row>
      <xdr:rowOff>155510</xdr:rowOff>
    </xdr:to>
    <xdr:sp macro="" textlink="">
      <xdr:nvSpPr>
        <xdr:cNvPr id="8" name="Solver_shape$J$6">
          <a:extLst>
            <a:ext uri="{FF2B5EF4-FFF2-40B4-BE49-F238E27FC236}">
              <a16:creationId xmlns:a16="http://schemas.microsoft.com/office/drawing/2014/main" id="{46CFCE94-457D-441E-93BF-2526ACBB4FB1}"/>
            </a:ext>
          </a:extLst>
        </xdr:cNvPr>
        <xdr:cNvSpPr/>
      </xdr:nvSpPr>
      <xdr:spPr>
        <a:xfrm>
          <a:off x="3914775" y="9525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76200</xdr:rowOff>
    </xdr:from>
    <xdr:to>
      <xdr:col>9</xdr:col>
      <xdr:colOff>0</xdr:colOff>
      <xdr:row>5</xdr:row>
      <xdr:rowOff>76200</xdr:rowOff>
    </xdr:to>
    <xdr:cxnSp macro="">
      <xdr:nvCxnSpPr>
        <xdr:cNvPr id="9" name="Solver_line$J$6">
          <a:extLst>
            <a:ext uri="{FF2B5EF4-FFF2-40B4-BE49-F238E27FC236}">
              <a16:creationId xmlns:a16="http://schemas.microsoft.com/office/drawing/2014/main" id="{5C5D3DC2-C41B-41DE-A1AF-51BCB0ED3F62}"/>
            </a:ext>
          </a:extLst>
        </xdr:cNvPr>
        <xdr:cNvCxnSpPr/>
      </xdr:nvCxnSpPr>
      <xdr:spPr>
        <a:xfrm>
          <a:off x="2543175" y="10287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10" name="Solver_shapecon$N$4">
          <a:extLst>
            <a:ext uri="{FF2B5EF4-FFF2-40B4-BE49-F238E27FC236}">
              <a16:creationId xmlns:a16="http://schemas.microsoft.com/office/drawing/2014/main" id="{BC38B146-4255-4D55-A234-EC158332ED6C}"/>
            </a:ext>
          </a:extLst>
        </xdr:cNvPr>
        <xdr:cNvCxnSpPr/>
      </xdr:nvCxnSpPr>
      <xdr:spPr>
        <a:xfrm flipV="1">
          <a:off x="4067175" y="647700"/>
          <a:ext cx="238125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</xdr:row>
      <xdr:rowOff>0</xdr:rowOff>
    </xdr:from>
    <xdr:to>
      <xdr:col>14</xdr:col>
      <xdr:colOff>0</xdr:colOff>
      <xdr:row>3</xdr:row>
      <xdr:rowOff>155510</xdr:rowOff>
    </xdr:to>
    <xdr:sp macro="" textlink="">
      <xdr:nvSpPr>
        <xdr:cNvPr id="11" name="Solver_shape$N$4">
          <a:extLst>
            <a:ext uri="{FF2B5EF4-FFF2-40B4-BE49-F238E27FC236}">
              <a16:creationId xmlns:a16="http://schemas.microsoft.com/office/drawing/2014/main" id="{8A2BB0CE-B52D-4F56-8473-A817D18EE574}"/>
            </a:ext>
          </a:extLst>
        </xdr:cNvPr>
        <xdr:cNvSpPr/>
      </xdr:nvSpPr>
      <xdr:spPr>
        <a:xfrm rot="16200000">
          <a:off x="5732495" y="573055"/>
          <a:ext cx="15551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</xdr:row>
      <xdr:rowOff>76200</xdr:rowOff>
    </xdr:from>
    <xdr:to>
      <xdr:col>17</xdr:col>
      <xdr:colOff>0</xdr:colOff>
      <xdr:row>3</xdr:row>
      <xdr:rowOff>76200</xdr:rowOff>
    </xdr:to>
    <xdr:cxnSp macro="">
      <xdr:nvCxnSpPr>
        <xdr:cNvPr id="12" name="Solver_dash$N$4">
          <a:extLst>
            <a:ext uri="{FF2B5EF4-FFF2-40B4-BE49-F238E27FC236}">
              <a16:creationId xmlns:a16="http://schemas.microsoft.com/office/drawing/2014/main" id="{A4D09910-2C35-4E43-8A61-E6E15DCB7D12}"/>
            </a:ext>
          </a:extLst>
        </xdr:cNvPr>
        <xdr:cNvCxnSpPr/>
      </xdr:nvCxnSpPr>
      <xdr:spPr>
        <a:xfrm>
          <a:off x="5886450" y="6477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76200</xdr:rowOff>
    </xdr:from>
    <xdr:to>
      <xdr:col>13</xdr:col>
      <xdr:colOff>0</xdr:colOff>
      <xdr:row>3</xdr:row>
      <xdr:rowOff>76200</xdr:rowOff>
    </xdr:to>
    <xdr:cxnSp macro="">
      <xdr:nvCxnSpPr>
        <xdr:cNvPr id="13" name="Solver_line$N$4">
          <a:extLst>
            <a:ext uri="{FF2B5EF4-FFF2-40B4-BE49-F238E27FC236}">
              <a16:creationId xmlns:a16="http://schemas.microsoft.com/office/drawing/2014/main" id="{6D85835A-A5FC-4129-A26E-5E8B1505C045}"/>
            </a:ext>
          </a:extLst>
        </xdr:cNvPr>
        <xdr:cNvCxnSpPr/>
      </xdr:nvCxnSpPr>
      <xdr:spPr>
        <a:xfrm>
          <a:off x="4305300" y="6477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76200</xdr:rowOff>
    </xdr:from>
    <xdr:to>
      <xdr:col>11</xdr:col>
      <xdr:colOff>0</xdr:colOff>
      <xdr:row>8</xdr:row>
      <xdr:rowOff>76200</xdr:rowOff>
    </xdr:to>
    <xdr:cxnSp macro="">
      <xdr:nvCxnSpPr>
        <xdr:cNvPr id="14" name="Solver_shapecon$N$9">
          <a:extLst>
            <a:ext uri="{FF2B5EF4-FFF2-40B4-BE49-F238E27FC236}">
              <a16:creationId xmlns:a16="http://schemas.microsoft.com/office/drawing/2014/main" id="{1A04D074-1FA6-48A3-8E36-97D34BC62942}"/>
            </a:ext>
          </a:extLst>
        </xdr:cNvPr>
        <xdr:cNvCxnSpPr/>
      </xdr:nvCxnSpPr>
      <xdr:spPr>
        <a:xfrm>
          <a:off x="4067175" y="1028700"/>
          <a:ext cx="238125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8</xdr:row>
      <xdr:rowOff>155510</xdr:rowOff>
    </xdr:to>
    <xdr:sp macro="" textlink="">
      <xdr:nvSpPr>
        <xdr:cNvPr id="15" name="Solver_shape$N$9">
          <a:extLst>
            <a:ext uri="{FF2B5EF4-FFF2-40B4-BE49-F238E27FC236}">
              <a16:creationId xmlns:a16="http://schemas.microsoft.com/office/drawing/2014/main" id="{DC29E6F0-F760-4AFC-9BC8-A50FDA3324E2}"/>
            </a:ext>
          </a:extLst>
        </xdr:cNvPr>
        <xdr:cNvSpPr/>
      </xdr:nvSpPr>
      <xdr:spPr>
        <a:xfrm rot="16200000">
          <a:off x="5732495" y="1525555"/>
          <a:ext cx="15551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8</xdr:row>
      <xdr:rowOff>76200</xdr:rowOff>
    </xdr:from>
    <xdr:to>
      <xdr:col>17</xdr:col>
      <xdr:colOff>0</xdr:colOff>
      <xdr:row>8</xdr:row>
      <xdr:rowOff>76200</xdr:rowOff>
    </xdr:to>
    <xdr:cxnSp macro="">
      <xdr:nvCxnSpPr>
        <xdr:cNvPr id="16" name="Solver_dash$N$9">
          <a:extLst>
            <a:ext uri="{FF2B5EF4-FFF2-40B4-BE49-F238E27FC236}">
              <a16:creationId xmlns:a16="http://schemas.microsoft.com/office/drawing/2014/main" id="{EAE3DB9E-A089-44D4-BCDE-17F9D7F7FC80}"/>
            </a:ext>
          </a:extLst>
        </xdr:cNvPr>
        <xdr:cNvCxnSpPr/>
      </xdr:nvCxnSpPr>
      <xdr:spPr>
        <a:xfrm>
          <a:off x="5886450" y="16002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76200</xdr:rowOff>
    </xdr:from>
    <xdr:to>
      <xdr:col>13</xdr:col>
      <xdr:colOff>0</xdr:colOff>
      <xdr:row>8</xdr:row>
      <xdr:rowOff>76200</xdr:rowOff>
    </xdr:to>
    <xdr:cxnSp macro="">
      <xdr:nvCxnSpPr>
        <xdr:cNvPr id="17" name="Solver_line$N$9">
          <a:extLst>
            <a:ext uri="{FF2B5EF4-FFF2-40B4-BE49-F238E27FC236}">
              <a16:creationId xmlns:a16="http://schemas.microsoft.com/office/drawing/2014/main" id="{91DE97DC-457C-4CE2-A6CA-EA430B1DEFD2}"/>
            </a:ext>
          </a:extLst>
        </xdr:cNvPr>
        <xdr:cNvCxnSpPr/>
      </xdr:nvCxnSpPr>
      <xdr:spPr>
        <a:xfrm>
          <a:off x="4305300" y="16002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18" name="Solver_shapecon$J$14">
          <a:extLst>
            <a:ext uri="{FF2B5EF4-FFF2-40B4-BE49-F238E27FC236}">
              <a16:creationId xmlns:a16="http://schemas.microsoft.com/office/drawing/2014/main" id="{965F6AF7-0C21-4FE9-BDCC-9CCD343352B6}"/>
            </a:ext>
          </a:extLst>
        </xdr:cNvPr>
        <xdr:cNvCxnSpPr/>
      </xdr:nvCxnSpPr>
      <xdr:spPr>
        <a:xfrm flipV="1">
          <a:off x="2305050" y="2552700"/>
          <a:ext cx="238125" cy="190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0</xdr:colOff>
      <xdr:row>13</xdr:row>
      <xdr:rowOff>155511</xdr:rowOff>
    </xdr:to>
    <xdr:sp macro="" textlink="">
      <xdr:nvSpPr>
        <xdr:cNvPr id="19" name="Solver_shape$J$14">
          <a:extLst>
            <a:ext uri="{FF2B5EF4-FFF2-40B4-BE49-F238E27FC236}">
              <a16:creationId xmlns:a16="http://schemas.microsoft.com/office/drawing/2014/main" id="{C3E4CD75-BB23-4967-8E8C-9AF324F53E8D}"/>
            </a:ext>
          </a:extLst>
        </xdr:cNvPr>
        <xdr:cNvSpPr/>
      </xdr:nvSpPr>
      <xdr:spPr>
        <a:xfrm>
          <a:off x="3914775" y="2476500"/>
          <a:ext cx="152400" cy="155511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9</xdr:col>
      <xdr:colOff>0</xdr:colOff>
      <xdr:row>13</xdr:row>
      <xdr:rowOff>76200</xdr:rowOff>
    </xdr:to>
    <xdr:cxnSp macro="">
      <xdr:nvCxnSpPr>
        <xdr:cNvPr id="20" name="Solver_line$J$14">
          <a:extLst>
            <a:ext uri="{FF2B5EF4-FFF2-40B4-BE49-F238E27FC236}">
              <a16:creationId xmlns:a16="http://schemas.microsoft.com/office/drawing/2014/main" id="{1CCEC64C-88BD-45C6-9041-379985B960AE}"/>
            </a:ext>
          </a:extLst>
        </xdr:cNvPr>
        <xdr:cNvCxnSpPr/>
      </xdr:nvCxnSpPr>
      <xdr:spPr>
        <a:xfrm>
          <a:off x="2543175" y="25527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76200</xdr:rowOff>
    </xdr:from>
    <xdr:to>
      <xdr:col>11</xdr:col>
      <xdr:colOff>0</xdr:colOff>
      <xdr:row>13</xdr:row>
      <xdr:rowOff>76200</xdr:rowOff>
    </xdr:to>
    <xdr:cxnSp macro="">
      <xdr:nvCxnSpPr>
        <xdr:cNvPr id="21" name="Solver_shapecon$N$14">
          <a:extLst>
            <a:ext uri="{FF2B5EF4-FFF2-40B4-BE49-F238E27FC236}">
              <a16:creationId xmlns:a16="http://schemas.microsoft.com/office/drawing/2014/main" id="{FFD0EFFD-A1EE-4D87-89C0-12FB306DC1BA}"/>
            </a:ext>
          </a:extLst>
        </xdr:cNvPr>
        <xdr:cNvCxnSpPr/>
      </xdr:nvCxnSpPr>
      <xdr:spPr>
        <a:xfrm>
          <a:off x="4067175" y="2552700"/>
          <a:ext cx="2381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0</xdr:colOff>
      <xdr:row>13</xdr:row>
      <xdr:rowOff>155511</xdr:rowOff>
    </xdr:to>
    <xdr:sp macro="" textlink="">
      <xdr:nvSpPr>
        <xdr:cNvPr id="22" name="Solver_shape$N$14">
          <a:extLst>
            <a:ext uri="{FF2B5EF4-FFF2-40B4-BE49-F238E27FC236}">
              <a16:creationId xmlns:a16="http://schemas.microsoft.com/office/drawing/2014/main" id="{0B508696-9622-4220-89B3-08E920954382}"/>
            </a:ext>
          </a:extLst>
        </xdr:cNvPr>
        <xdr:cNvSpPr/>
      </xdr:nvSpPr>
      <xdr:spPr>
        <a:xfrm rot="16200000">
          <a:off x="5732494" y="2478056"/>
          <a:ext cx="155511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13</xdr:row>
      <xdr:rowOff>76200</xdr:rowOff>
    </xdr:from>
    <xdr:to>
      <xdr:col>17</xdr:col>
      <xdr:colOff>0</xdr:colOff>
      <xdr:row>13</xdr:row>
      <xdr:rowOff>76200</xdr:rowOff>
    </xdr:to>
    <xdr:cxnSp macro="">
      <xdr:nvCxnSpPr>
        <xdr:cNvPr id="23" name="Solver_dash$N$14">
          <a:extLst>
            <a:ext uri="{FF2B5EF4-FFF2-40B4-BE49-F238E27FC236}">
              <a16:creationId xmlns:a16="http://schemas.microsoft.com/office/drawing/2014/main" id="{4CEF1BC6-3D59-4AFA-9556-F18BDCDB12F0}"/>
            </a:ext>
          </a:extLst>
        </xdr:cNvPr>
        <xdr:cNvCxnSpPr/>
      </xdr:nvCxnSpPr>
      <xdr:spPr>
        <a:xfrm>
          <a:off x="5886450" y="25527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76200</xdr:rowOff>
    </xdr:from>
    <xdr:to>
      <xdr:col>13</xdr:col>
      <xdr:colOff>0</xdr:colOff>
      <xdr:row>13</xdr:row>
      <xdr:rowOff>76200</xdr:rowOff>
    </xdr:to>
    <xdr:cxnSp macro="">
      <xdr:nvCxnSpPr>
        <xdr:cNvPr id="24" name="Solver_line$N$14">
          <a:extLst>
            <a:ext uri="{FF2B5EF4-FFF2-40B4-BE49-F238E27FC236}">
              <a16:creationId xmlns:a16="http://schemas.microsoft.com/office/drawing/2014/main" id="{AEFFEAEB-11EF-4A33-AC87-A606A16C5970}"/>
            </a:ext>
          </a:extLst>
        </xdr:cNvPr>
        <xdr:cNvCxnSpPr/>
      </xdr:nvCxnSpPr>
      <xdr:spPr>
        <a:xfrm>
          <a:off x="4305300" y="25527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76200</xdr:rowOff>
    </xdr:from>
    <xdr:to>
      <xdr:col>7</xdr:col>
      <xdr:colOff>0</xdr:colOff>
      <xdr:row>24</xdr:row>
      <xdr:rowOff>76200</xdr:rowOff>
    </xdr:to>
    <xdr:cxnSp macro="">
      <xdr:nvCxnSpPr>
        <xdr:cNvPr id="25" name="Solver_shapecon$J$25">
          <a:extLst>
            <a:ext uri="{FF2B5EF4-FFF2-40B4-BE49-F238E27FC236}">
              <a16:creationId xmlns:a16="http://schemas.microsoft.com/office/drawing/2014/main" id="{00767578-67CA-4C62-8DF7-F65381A7A4ED}"/>
            </a:ext>
          </a:extLst>
        </xdr:cNvPr>
        <xdr:cNvCxnSpPr/>
      </xdr:nvCxnSpPr>
      <xdr:spPr>
        <a:xfrm>
          <a:off x="2305050" y="2743200"/>
          <a:ext cx="238125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0</xdr:colOff>
      <xdr:row>24</xdr:row>
      <xdr:rowOff>155510</xdr:rowOff>
    </xdr:to>
    <xdr:sp macro="" textlink="">
      <xdr:nvSpPr>
        <xdr:cNvPr id="26" name="Solver_shape$J$25">
          <a:extLst>
            <a:ext uri="{FF2B5EF4-FFF2-40B4-BE49-F238E27FC236}">
              <a16:creationId xmlns:a16="http://schemas.microsoft.com/office/drawing/2014/main" id="{59EC2DC1-42B0-4EED-95E4-FB941DEC1D37}"/>
            </a:ext>
          </a:extLst>
        </xdr:cNvPr>
        <xdr:cNvSpPr/>
      </xdr:nvSpPr>
      <xdr:spPr>
        <a:xfrm>
          <a:off x="3914775" y="4572000"/>
          <a:ext cx="152400" cy="15551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cxnSp macro="">
      <xdr:nvCxnSpPr>
        <xdr:cNvPr id="27" name="Solver_line$J$25">
          <a:extLst>
            <a:ext uri="{FF2B5EF4-FFF2-40B4-BE49-F238E27FC236}">
              <a16:creationId xmlns:a16="http://schemas.microsoft.com/office/drawing/2014/main" id="{6C965ABE-44F5-4500-B620-8361E325797A}"/>
            </a:ext>
          </a:extLst>
        </xdr:cNvPr>
        <xdr:cNvCxnSpPr/>
      </xdr:nvCxnSpPr>
      <xdr:spPr>
        <a:xfrm>
          <a:off x="2543175" y="46482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28" name="Solver_shapecon$N$21">
          <a:extLst>
            <a:ext uri="{FF2B5EF4-FFF2-40B4-BE49-F238E27FC236}">
              <a16:creationId xmlns:a16="http://schemas.microsoft.com/office/drawing/2014/main" id="{1E6F1B5E-EECB-400B-85A3-2656BF80939D}"/>
            </a:ext>
          </a:extLst>
        </xdr:cNvPr>
        <xdr:cNvCxnSpPr/>
      </xdr:nvCxnSpPr>
      <xdr:spPr>
        <a:xfrm flipV="1">
          <a:off x="4067175" y="3886200"/>
          <a:ext cx="238125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20</xdr:row>
      <xdr:rowOff>0</xdr:rowOff>
    </xdr:from>
    <xdr:to>
      <xdr:col>14</xdr:col>
      <xdr:colOff>0</xdr:colOff>
      <xdr:row>20</xdr:row>
      <xdr:rowOff>155510</xdr:rowOff>
    </xdr:to>
    <xdr:sp macro="" textlink="">
      <xdr:nvSpPr>
        <xdr:cNvPr id="29" name="Solver_shape$N$21">
          <a:extLst>
            <a:ext uri="{FF2B5EF4-FFF2-40B4-BE49-F238E27FC236}">
              <a16:creationId xmlns:a16="http://schemas.microsoft.com/office/drawing/2014/main" id="{7D84FDEF-46E3-4A51-BE75-353FEBCCF50B}"/>
            </a:ext>
          </a:extLst>
        </xdr:cNvPr>
        <xdr:cNvSpPr/>
      </xdr:nvSpPr>
      <xdr:spPr>
        <a:xfrm>
          <a:off x="5734050" y="38100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20</xdr:row>
      <xdr:rowOff>76200</xdr:rowOff>
    </xdr:from>
    <xdr:to>
      <xdr:col>13</xdr:col>
      <xdr:colOff>0</xdr:colOff>
      <xdr:row>20</xdr:row>
      <xdr:rowOff>76200</xdr:rowOff>
    </xdr:to>
    <xdr:cxnSp macro="">
      <xdr:nvCxnSpPr>
        <xdr:cNvPr id="30" name="Solver_line$N$21">
          <a:extLst>
            <a:ext uri="{FF2B5EF4-FFF2-40B4-BE49-F238E27FC236}">
              <a16:creationId xmlns:a16="http://schemas.microsoft.com/office/drawing/2014/main" id="{FDD0E792-9639-45FF-88E0-2C4382E49B93}"/>
            </a:ext>
          </a:extLst>
        </xdr:cNvPr>
        <xdr:cNvCxnSpPr/>
      </xdr:nvCxnSpPr>
      <xdr:spPr>
        <a:xfrm>
          <a:off x="4305300" y="38862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76200</xdr:rowOff>
    </xdr:from>
    <xdr:to>
      <xdr:col>15</xdr:col>
      <xdr:colOff>0</xdr:colOff>
      <xdr:row>20</xdr:row>
      <xdr:rowOff>76200</xdr:rowOff>
    </xdr:to>
    <xdr:cxnSp macro="">
      <xdr:nvCxnSpPr>
        <xdr:cNvPr id="31" name="Solver_shapecon$R$19">
          <a:extLst>
            <a:ext uri="{FF2B5EF4-FFF2-40B4-BE49-F238E27FC236}">
              <a16:creationId xmlns:a16="http://schemas.microsoft.com/office/drawing/2014/main" id="{06C75498-02B9-4A13-B6F5-A7CBED4D1DB4}"/>
            </a:ext>
          </a:extLst>
        </xdr:cNvPr>
        <xdr:cNvCxnSpPr/>
      </xdr:nvCxnSpPr>
      <xdr:spPr>
        <a:xfrm flipV="1">
          <a:off x="5886450" y="3505200"/>
          <a:ext cx="238125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142874</xdr:colOff>
      <xdr:row>18</xdr:row>
      <xdr:rowOff>155511</xdr:rowOff>
    </xdr:to>
    <xdr:sp macro="" textlink="">
      <xdr:nvSpPr>
        <xdr:cNvPr id="32" name="Solver_shape$R$19">
          <a:extLst>
            <a:ext uri="{FF2B5EF4-FFF2-40B4-BE49-F238E27FC236}">
              <a16:creationId xmlns:a16="http://schemas.microsoft.com/office/drawing/2014/main" id="{53BA5FD5-7BEA-42F3-BE8B-C5B30E2E3D85}"/>
            </a:ext>
          </a:extLst>
        </xdr:cNvPr>
        <xdr:cNvSpPr/>
      </xdr:nvSpPr>
      <xdr:spPr>
        <a:xfrm rot="16200000">
          <a:off x="7585106" y="3435319"/>
          <a:ext cx="155511" cy="142874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18</xdr:row>
      <xdr:rowOff>76200</xdr:rowOff>
    </xdr:from>
    <xdr:to>
      <xdr:col>17</xdr:col>
      <xdr:colOff>0</xdr:colOff>
      <xdr:row>18</xdr:row>
      <xdr:rowOff>76200</xdr:rowOff>
    </xdr:to>
    <xdr:cxnSp macro="">
      <xdr:nvCxnSpPr>
        <xdr:cNvPr id="33" name="Solver_line$R$19">
          <a:extLst>
            <a:ext uri="{FF2B5EF4-FFF2-40B4-BE49-F238E27FC236}">
              <a16:creationId xmlns:a16="http://schemas.microsoft.com/office/drawing/2014/main" id="{45245811-0489-40DC-8B13-1676E7B09157}"/>
            </a:ext>
          </a:extLst>
        </xdr:cNvPr>
        <xdr:cNvCxnSpPr/>
      </xdr:nvCxnSpPr>
      <xdr:spPr>
        <a:xfrm>
          <a:off x="6124575" y="3505200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</xdr:row>
      <xdr:rowOff>76200</xdr:rowOff>
    </xdr:from>
    <xdr:to>
      <xdr:col>15</xdr:col>
      <xdr:colOff>0</xdr:colOff>
      <xdr:row>23</xdr:row>
      <xdr:rowOff>76200</xdr:rowOff>
    </xdr:to>
    <xdr:cxnSp macro="">
      <xdr:nvCxnSpPr>
        <xdr:cNvPr id="34" name="Solver_shapecon$R$24">
          <a:extLst>
            <a:ext uri="{FF2B5EF4-FFF2-40B4-BE49-F238E27FC236}">
              <a16:creationId xmlns:a16="http://schemas.microsoft.com/office/drawing/2014/main" id="{F6D709FD-7091-45B8-B6F9-3A55746F38EC}"/>
            </a:ext>
          </a:extLst>
        </xdr:cNvPr>
        <xdr:cNvCxnSpPr/>
      </xdr:nvCxnSpPr>
      <xdr:spPr>
        <a:xfrm>
          <a:off x="5886450" y="3886200"/>
          <a:ext cx="238125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142874</xdr:colOff>
      <xdr:row>23</xdr:row>
      <xdr:rowOff>155510</xdr:rowOff>
    </xdr:to>
    <xdr:sp macro="" textlink="">
      <xdr:nvSpPr>
        <xdr:cNvPr id="35" name="Solver_shape$R$24">
          <a:extLst>
            <a:ext uri="{FF2B5EF4-FFF2-40B4-BE49-F238E27FC236}">
              <a16:creationId xmlns:a16="http://schemas.microsoft.com/office/drawing/2014/main" id="{2B38CEF0-4B7A-4A45-94F0-AF21CB8A9DC9}"/>
            </a:ext>
          </a:extLst>
        </xdr:cNvPr>
        <xdr:cNvSpPr/>
      </xdr:nvSpPr>
      <xdr:spPr>
        <a:xfrm rot="16200000">
          <a:off x="7585107" y="4387818"/>
          <a:ext cx="155510" cy="142874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23</xdr:row>
      <xdr:rowOff>76200</xdr:rowOff>
    </xdr:from>
    <xdr:to>
      <xdr:col>17</xdr:col>
      <xdr:colOff>0</xdr:colOff>
      <xdr:row>23</xdr:row>
      <xdr:rowOff>76200</xdr:rowOff>
    </xdr:to>
    <xdr:cxnSp macro="">
      <xdr:nvCxnSpPr>
        <xdr:cNvPr id="36" name="Solver_line$R$24">
          <a:extLst>
            <a:ext uri="{FF2B5EF4-FFF2-40B4-BE49-F238E27FC236}">
              <a16:creationId xmlns:a16="http://schemas.microsoft.com/office/drawing/2014/main" id="{7C483393-4958-4089-8329-29C5CC2BDE72}"/>
            </a:ext>
          </a:extLst>
        </xdr:cNvPr>
        <xdr:cNvCxnSpPr/>
      </xdr:nvCxnSpPr>
      <xdr:spPr>
        <a:xfrm>
          <a:off x="6124575" y="4457700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76200</xdr:rowOff>
    </xdr:from>
    <xdr:to>
      <xdr:col>11</xdr:col>
      <xdr:colOff>0</xdr:colOff>
      <xdr:row>28</xdr:row>
      <xdr:rowOff>76200</xdr:rowOff>
    </xdr:to>
    <xdr:cxnSp macro="">
      <xdr:nvCxnSpPr>
        <xdr:cNvPr id="37" name="Solver_shapecon$N$29">
          <a:extLst>
            <a:ext uri="{FF2B5EF4-FFF2-40B4-BE49-F238E27FC236}">
              <a16:creationId xmlns:a16="http://schemas.microsoft.com/office/drawing/2014/main" id="{F69CC410-7A95-43A2-A8A1-AA1EF5D9B63A}"/>
            </a:ext>
          </a:extLst>
        </xdr:cNvPr>
        <xdr:cNvCxnSpPr/>
      </xdr:nvCxnSpPr>
      <xdr:spPr>
        <a:xfrm>
          <a:off x="4067175" y="4648200"/>
          <a:ext cx="238125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28</xdr:row>
      <xdr:rowOff>0</xdr:rowOff>
    </xdr:from>
    <xdr:to>
      <xdr:col>14</xdr:col>
      <xdr:colOff>0</xdr:colOff>
      <xdr:row>28</xdr:row>
      <xdr:rowOff>155510</xdr:rowOff>
    </xdr:to>
    <xdr:sp macro="" textlink="">
      <xdr:nvSpPr>
        <xdr:cNvPr id="38" name="Solver_shape$N$29">
          <a:extLst>
            <a:ext uri="{FF2B5EF4-FFF2-40B4-BE49-F238E27FC236}">
              <a16:creationId xmlns:a16="http://schemas.microsoft.com/office/drawing/2014/main" id="{EA7158BD-A548-4860-BDDA-9BE89EC539FE}"/>
            </a:ext>
          </a:extLst>
        </xdr:cNvPr>
        <xdr:cNvSpPr/>
      </xdr:nvSpPr>
      <xdr:spPr>
        <a:xfrm>
          <a:off x="5734050" y="53340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28</xdr:row>
      <xdr:rowOff>76200</xdr:rowOff>
    </xdr:from>
    <xdr:to>
      <xdr:col>13</xdr:col>
      <xdr:colOff>0</xdr:colOff>
      <xdr:row>28</xdr:row>
      <xdr:rowOff>76200</xdr:rowOff>
    </xdr:to>
    <xdr:cxnSp macro="">
      <xdr:nvCxnSpPr>
        <xdr:cNvPr id="39" name="Solver_line$N$29">
          <a:extLst>
            <a:ext uri="{FF2B5EF4-FFF2-40B4-BE49-F238E27FC236}">
              <a16:creationId xmlns:a16="http://schemas.microsoft.com/office/drawing/2014/main" id="{CD84F78E-024B-40DD-9338-7E98AD97606B}"/>
            </a:ext>
          </a:extLst>
        </xdr:cNvPr>
        <xdr:cNvCxnSpPr/>
      </xdr:nvCxnSpPr>
      <xdr:spPr>
        <a:xfrm>
          <a:off x="4305300" y="54102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28</xdr:row>
      <xdr:rowOff>76200</xdr:rowOff>
    </xdr:from>
    <xdr:to>
      <xdr:col>15</xdr:col>
      <xdr:colOff>0</xdr:colOff>
      <xdr:row>28</xdr:row>
      <xdr:rowOff>76200</xdr:rowOff>
    </xdr:to>
    <xdr:cxnSp macro="">
      <xdr:nvCxnSpPr>
        <xdr:cNvPr id="40" name="Solver_shapecon$R$29">
          <a:extLst>
            <a:ext uri="{FF2B5EF4-FFF2-40B4-BE49-F238E27FC236}">
              <a16:creationId xmlns:a16="http://schemas.microsoft.com/office/drawing/2014/main" id="{1920A265-4362-4531-AC2D-51736F2A336D}"/>
            </a:ext>
          </a:extLst>
        </xdr:cNvPr>
        <xdr:cNvCxnSpPr/>
      </xdr:nvCxnSpPr>
      <xdr:spPr>
        <a:xfrm>
          <a:off x="5886450" y="5410200"/>
          <a:ext cx="2381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142874</xdr:colOff>
      <xdr:row>28</xdr:row>
      <xdr:rowOff>155510</xdr:rowOff>
    </xdr:to>
    <xdr:sp macro="" textlink="">
      <xdr:nvSpPr>
        <xdr:cNvPr id="41" name="Solver_shape$R$29">
          <a:extLst>
            <a:ext uri="{FF2B5EF4-FFF2-40B4-BE49-F238E27FC236}">
              <a16:creationId xmlns:a16="http://schemas.microsoft.com/office/drawing/2014/main" id="{AB41F0FC-BA71-40A7-A811-68014A35DE92}"/>
            </a:ext>
          </a:extLst>
        </xdr:cNvPr>
        <xdr:cNvSpPr/>
      </xdr:nvSpPr>
      <xdr:spPr>
        <a:xfrm rot="16200000">
          <a:off x="7585107" y="5340318"/>
          <a:ext cx="155510" cy="142874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17</xdr:col>
      <xdr:colOff>0</xdr:colOff>
      <xdr:row>28</xdr:row>
      <xdr:rowOff>76200</xdr:rowOff>
    </xdr:to>
    <xdr:cxnSp macro="">
      <xdr:nvCxnSpPr>
        <xdr:cNvPr id="42" name="Solver_line$R$29">
          <a:extLst>
            <a:ext uri="{FF2B5EF4-FFF2-40B4-BE49-F238E27FC236}">
              <a16:creationId xmlns:a16="http://schemas.microsoft.com/office/drawing/2014/main" id="{7B5F047B-67EC-49FE-8637-47636A494198}"/>
            </a:ext>
          </a:extLst>
        </xdr:cNvPr>
        <xdr:cNvCxnSpPr/>
      </xdr:nvCxnSpPr>
      <xdr:spPr>
        <a:xfrm>
          <a:off x="6124575" y="5410200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76200</xdr:rowOff>
    </xdr:from>
    <xdr:to>
      <xdr:col>3</xdr:col>
      <xdr:colOff>0</xdr:colOff>
      <xdr:row>46</xdr:row>
      <xdr:rowOff>76200</xdr:rowOff>
    </xdr:to>
    <xdr:cxnSp macro="">
      <xdr:nvCxnSpPr>
        <xdr:cNvPr id="43" name="Solver_shapecon$F$47">
          <a:extLst>
            <a:ext uri="{FF2B5EF4-FFF2-40B4-BE49-F238E27FC236}">
              <a16:creationId xmlns:a16="http://schemas.microsoft.com/office/drawing/2014/main" id="{CA1F5591-B070-4130-9854-2156466FB1B3}"/>
            </a:ext>
          </a:extLst>
        </xdr:cNvPr>
        <xdr:cNvCxnSpPr/>
      </xdr:nvCxnSpPr>
      <xdr:spPr>
        <a:xfrm>
          <a:off x="752475" y="5791200"/>
          <a:ext cx="238125" cy="3048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0</xdr:colOff>
      <xdr:row>46</xdr:row>
      <xdr:rowOff>155510</xdr:rowOff>
    </xdr:to>
    <xdr:sp macro="" textlink="">
      <xdr:nvSpPr>
        <xdr:cNvPr id="44" name="Solver_shape$F$47">
          <a:extLst>
            <a:ext uri="{FF2B5EF4-FFF2-40B4-BE49-F238E27FC236}">
              <a16:creationId xmlns:a16="http://schemas.microsoft.com/office/drawing/2014/main" id="{011D8327-6B3F-4C62-A417-FE464E994649}"/>
            </a:ext>
          </a:extLst>
        </xdr:cNvPr>
        <xdr:cNvSpPr/>
      </xdr:nvSpPr>
      <xdr:spPr>
        <a:xfrm>
          <a:off x="2152650" y="87630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46</xdr:row>
      <xdr:rowOff>76200</xdr:rowOff>
    </xdr:from>
    <xdr:to>
      <xdr:col>5</xdr:col>
      <xdr:colOff>0</xdr:colOff>
      <xdr:row>46</xdr:row>
      <xdr:rowOff>76200</xdr:rowOff>
    </xdr:to>
    <xdr:cxnSp macro="">
      <xdr:nvCxnSpPr>
        <xdr:cNvPr id="45" name="Solver_line$F$47">
          <a:extLst>
            <a:ext uri="{FF2B5EF4-FFF2-40B4-BE49-F238E27FC236}">
              <a16:creationId xmlns:a16="http://schemas.microsoft.com/office/drawing/2014/main" id="{3334C742-5B2B-42C4-A107-55D0E0226F7A}"/>
            </a:ext>
          </a:extLst>
        </xdr:cNvPr>
        <xdr:cNvCxnSpPr/>
      </xdr:nvCxnSpPr>
      <xdr:spPr>
        <a:xfrm>
          <a:off x="990600" y="8839200"/>
          <a:ext cx="1162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</xdr:row>
      <xdr:rowOff>76200</xdr:rowOff>
    </xdr:from>
    <xdr:to>
      <xdr:col>7</xdr:col>
      <xdr:colOff>0</xdr:colOff>
      <xdr:row>46</xdr:row>
      <xdr:rowOff>76200</xdr:rowOff>
    </xdr:to>
    <xdr:cxnSp macro="">
      <xdr:nvCxnSpPr>
        <xdr:cNvPr id="46" name="Solver_shapecon$J$36">
          <a:extLst>
            <a:ext uri="{FF2B5EF4-FFF2-40B4-BE49-F238E27FC236}">
              <a16:creationId xmlns:a16="http://schemas.microsoft.com/office/drawing/2014/main" id="{A021D98C-0A2D-4FDD-B4B9-6BA07E88C18F}"/>
            </a:ext>
          </a:extLst>
        </xdr:cNvPr>
        <xdr:cNvCxnSpPr/>
      </xdr:nvCxnSpPr>
      <xdr:spPr>
        <a:xfrm flipV="1">
          <a:off x="2305050" y="6743700"/>
          <a:ext cx="238125" cy="2095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0</xdr:colOff>
      <xdr:row>35</xdr:row>
      <xdr:rowOff>155510</xdr:rowOff>
    </xdr:to>
    <xdr:sp macro="" textlink="">
      <xdr:nvSpPr>
        <xdr:cNvPr id="47" name="Solver_shape$J$36">
          <a:extLst>
            <a:ext uri="{FF2B5EF4-FFF2-40B4-BE49-F238E27FC236}">
              <a16:creationId xmlns:a16="http://schemas.microsoft.com/office/drawing/2014/main" id="{38B629F1-38A2-4DB9-8C11-DC9D82CC0C9A}"/>
            </a:ext>
          </a:extLst>
        </xdr:cNvPr>
        <xdr:cNvSpPr/>
      </xdr:nvSpPr>
      <xdr:spPr>
        <a:xfrm>
          <a:off x="3914775" y="66675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35</xdr:row>
      <xdr:rowOff>76200</xdr:rowOff>
    </xdr:from>
    <xdr:to>
      <xdr:col>9</xdr:col>
      <xdr:colOff>0</xdr:colOff>
      <xdr:row>35</xdr:row>
      <xdr:rowOff>76200</xdr:rowOff>
    </xdr:to>
    <xdr:cxnSp macro="">
      <xdr:nvCxnSpPr>
        <xdr:cNvPr id="48" name="Solver_line$J$36">
          <a:extLst>
            <a:ext uri="{FF2B5EF4-FFF2-40B4-BE49-F238E27FC236}">
              <a16:creationId xmlns:a16="http://schemas.microsoft.com/office/drawing/2014/main" id="{9ACE910D-819D-41BD-88E8-2D174C51A4FB}"/>
            </a:ext>
          </a:extLst>
        </xdr:cNvPr>
        <xdr:cNvCxnSpPr/>
      </xdr:nvCxnSpPr>
      <xdr:spPr>
        <a:xfrm>
          <a:off x="2543175" y="67437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76200</xdr:rowOff>
    </xdr:from>
    <xdr:to>
      <xdr:col>11</xdr:col>
      <xdr:colOff>0</xdr:colOff>
      <xdr:row>35</xdr:row>
      <xdr:rowOff>76200</xdr:rowOff>
    </xdr:to>
    <xdr:cxnSp macro="">
      <xdr:nvCxnSpPr>
        <xdr:cNvPr id="49" name="Solver_shapecon$N$34">
          <a:extLst>
            <a:ext uri="{FF2B5EF4-FFF2-40B4-BE49-F238E27FC236}">
              <a16:creationId xmlns:a16="http://schemas.microsoft.com/office/drawing/2014/main" id="{9F94A0E8-7059-41AF-9921-F87264539CB0}"/>
            </a:ext>
          </a:extLst>
        </xdr:cNvPr>
        <xdr:cNvCxnSpPr/>
      </xdr:nvCxnSpPr>
      <xdr:spPr>
        <a:xfrm flipV="1">
          <a:off x="4067175" y="6362700"/>
          <a:ext cx="238125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33</xdr:row>
      <xdr:rowOff>0</xdr:rowOff>
    </xdr:from>
    <xdr:to>
      <xdr:col>14</xdr:col>
      <xdr:colOff>0</xdr:colOff>
      <xdr:row>33</xdr:row>
      <xdr:rowOff>155510</xdr:rowOff>
    </xdr:to>
    <xdr:sp macro="" textlink="">
      <xdr:nvSpPr>
        <xdr:cNvPr id="50" name="Solver_shape$N$34">
          <a:extLst>
            <a:ext uri="{FF2B5EF4-FFF2-40B4-BE49-F238E27FC236}">
              <a16:creationId xmlns:a16="http://schemas.microsoft.com/office/drawing/2014/main" id="{975C1350-46FA-4585-9B6B-2ACDC2DAEF8E}"/>
            </a:ext>
          </a:extLst>
        </xdr:cNvPr>
        <xdr:cNvSpPr/>
      </xdr:nvSpPr>
      <xdr:spPr>
        <a:xfrm rot="16200000">
          <a:off x="5732495" y="6288055"/>
          <a:ext cx="15551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33</xdr:row>
      <xdr:rowOff>76200</xdr:rowOff>
    </xdr:from>
    <xdr:to>
      <xdr:col>17</xdr:col>
      <xdr:colOff>0</xdr:colOff>
      <xdr:row>33</xdr:row>
      <xdr:rowOff>76200</xdr:rowOff>
    </xdr:to>
    <xdr:cxnSp macro="">
      <xdr:nvCxnSpPr>
        <xdr:cNvPr id="51" name="Solver_dash$N$34">
          <a:extLst>
            <a:ext uri="{FF2B5EF4-FFF2-40B4-BE49-F238E27FC236}">
              <a16:creationId xmlns:a16="http://schemas.microsoft.com/office/drawing/2014/main" id="{680ADE7C-A677-4CE0-BE01-A0A1F41E226D}"/>
            </a:ext>
          </a:extLst>
        </xdr:cNvPr>
        <xdr:cNvCxnSpPr/>
      </xdr:nvCxnSpPr>
      <xdr:spPr>
        <a:xfrm>
          <a:off x="5886450" y="63627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76200</xdr:rowOff>
    </xdr:from>
    <xdr:to>
      <xdr:col>13</xdr:col>
      <xdr:colOff>0</xdr:colOff>
      <xdr:row>33</xdr:row>
      <xdr:rowOff>76200</xdr:rowOff>
    </xdr:to>
    <xdr:cxnSp macro="">
      <xdr:nvCxnSpPr>
        <xdr:cNvPr id="52" name="Solver_line$N$34">
          <a:extLst>
            <a:ext uri="{FF2B5EF4-FFF2-40B4-BE49-F238E27FC236}">
              <a16:creationId xmlns:a16="http://schemas.microsoft.com/office/drawing/2014/main" id="{EE62198C-3ADB-48E2-9CBC-98CD5B9AEA02}"/>
            </a:ext>
          </a:extLst>
        </xdr:cNvPr>
        <xdr:cNvCxnSpPr/>
      </xdr:nvCxnSpPr>
      <xdr:spPr>
        <a:xfrm>
          <a:off x="4305300" y="63627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76200</xdr:rowOff>
    </xdr:from>
    <xdr:to>
      <xdr:col>11</xdr:col>
      <xdr:colOff>0</xdr:colOff>
      <xdr:row>38</xdr:row>
      <xdr:rowOff>76200</xdr:rowOff>
    </xdr:to>
    <xdr:cxnSp macro="">
      <xdr:nvCxnSpPr>
        <xdr:cNvPr id="53" name="Solver_shapecon$N$39">
          <a:extLst>
            <a:ext uri="{FF2B5EF4-FFF2-40B4-BE49-F238E27FC236}">
              <a16:creationId xmlns:a16="http://schemas.microsoft.com/office/drawing/2014/main" id="{027B3669-5411-4B49-8345-556F9037C066}"/>
            </a:ext>
          </a:extLst>
        </xdr:cNvPr>
        <xdr:cNvCxnSpPr/>
      </xdr:nvCxnSpPr>
      <xdr:spPr>
        <a:xfrm>
          <a:off x="4067175" y="6743700"/>
          <a:ext cx="238125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38</xdr:row>
      <xdr:rowOff>0</xdr:rowOff>
    </xdr:from>
    <xdr:to>
      <xdr:col>14</xdr:col>
      <xdr:colOff>0</xdr:colOff>
      <xdr:row>38</xdr:row>
      <xdr:rowOff>155510</xdr:rowOff>
    </xdr:to>
    <xdr:sp macro="" textlink="">
      <xdr:nvSpPr>
        <xdr:cNvPr id="54" name="Solver_shape$N$39">
          <a:extLst>
            <a:ext uri="{FF2B5EF4-FFF2-40B4-BE49-F238E27FC236}">
              <a16:creationId xmlns:a16="http://schemas.microsoft.com/office/drawing/2014/main" id="{4CFA5108-4EF3-4BA9-A11C-F5B61F44B349}"/>
            </a:ext>
          </a:extLst>
        </xdr:cNvPr>
        <xdr:cNvSpPr/>
      </xdr:nvSpPr>
      <xdr:spPr>
        <a:xfrm rot="16200000">
          <a:off x="5732495" y="7240555"/>
          <a:ext cx="15551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38</xdr:row>
      <xdr:rowOff>76200</xdr:rowOff>
    </xdr:from>
    <xdr:to>
      <xdr:col>17</xdr:col>
      <xdr:colOff>0</xdr:colOff>
      <xdr:row>38</xdr:row>
      <xdr:rowOff>76200</xdr:rowOff>
    </xdr:to>
    <xdr:cxnSp macro="">
      <xdr:nvCxnSpPr>
        <xdr:cNvPr id="55" name="Solver_dash$N$39">
          <a:extLst>
            <a:ext uri="{FF2B5EF4-FFF2-40B4-BE49-F238E27FC236}">
              <a16:creationId xmlns:a16="http://schemas.microsoft.com/office/drawing/2014/main" id="{A2B1EDC8-A4AD-48A1-9375-3237DE9A2C45}"/>
            </a:ext>
          </a:extLst>
        </xdr:cNvPr>
        <xdr:cNvCxnSpPr/>
      </xdr:nvCxnSpPr>
      <xdr:spPr>
        <a:xfrm>
          <a:off x="5886450" y="73152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38</xdr:row>
      <xdr:rowOff>76200</xdr:rowOff>
    </xdr:from>
    <xdr:to>
      <xdr:col>13</xdr:col>
      <xdr:colOff>0</xdr:colOff>
      <xdr:row>38</xdr:row>
      <xdr:rowOff>76200</xdr:rowOff>
    </xdr:to>
    <xdr:cxnSp macro="">
      <xdr:nvCxnSpPr>
        <xdr:cNvPr id="56" name="Solver_line$N$39">
          <a:extLst>
            <a:ext uri="{FF2B5EF4-FFF2-40B4-BE49-F238E27FC236}">
              <a16:creationId xmlns:a16="http://schemas.microsoft.com/office/drawing/2014/main" id="{D3AF73A3-D2B0-48C7-871E-786F6A96242F}"/>
            </a:ext>
          </a:extLst>
        </xdr:cNvPr>
        <xdr:cNvCxnSpPr/>
      </xdr:nvCxnSpPr>
      <xdr:spPr>
        <a:xfrm>
          <a:off x="4305300" y="73152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46</xdr:row>
      <xdr:rowOff>76200</xdr:rowOff>
    </xdr:from>
    <xdr:to>
      <xdr:col>7</xdr:col>
      <xdr:colOff>0</xdr:colOff>
      <xdr:row>49</xdr:row>
      <xdr:rowOff>76200</xdr:rowOff>
    </xdr:to>
    <xdr:cxnSp macro="">
      <xdr:nvCxnSpPr>
        <xdr:cNvPr id="57" name="Solver_shapecon$J$50">
          <a:extLst>
            <a:ext uri="{FF2B5EF4-FFF2-40B4-BE49-F238E27FC236}">
              <a16:creationId xmlns:a16="http://schemas.microsoft.com/office/drawing/2014/main" id="{9E693DDC-0EDA-4D6F-BFD1-745278CD078A}"/>
            </a:ext>
          </a:extLst>
        </xdr:cNvPr>
        <xdr:cNvCxnSpPr/>
      </xdr:nvCxnSpPr>
      <xdr:spPr>
        <a:xfrm>
          <a:off x="2305050" y="8839200"/>
          <a:ext cx="238125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49</xdr:row>
      <xdr:rowOff>0</xdr:rowOff>
    </xdr:from>
    <xdr:to>
      <xdr:col>10</xdr:col>
      <xdr:colOff>0</xdr:colOff>
      <xdr:row>49</xdr:row>
      <xdr:rowOff>155511</xdr:rowOff>
    </xdr:to>
    <xdr:sp macro="" textlink="">
      <xdr:nvSpPr>
        <xdr:cNvPr id="58" name="Solver_shape$J$50">
          <a:extLst>
            <a:ext uri="{FF2B5EF4-FFF2-40B4-BE49-F238E27FC236}">
              <a16:creationId xmlns:a16="http://schemas.microsoft.com/office/drawing/2014/main" id="{3889B725-48E5-4390-B128-AFBB6EE038AF}"/>
            </a:ext>
          </a:extLst>
        </xdr:cNvPr>
        <xdr:cNvSpPr/>
      </xdr:nvSpPr>
      <xdr:spPr>
        <a:xfrm>
          <a:off x="3914775" y="9334500"/>
          <a:ext cx="152400" cy="155511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49</xdr:row>
      <xdr:rowOff>76200</xdr:rowOff>
    </xdr:from>
    <xdr:to>
      <xdr:col>9</xdr:col>
      <xdr:colOff>0</xdr:colOff>
      <xdr:row>49</xdr:row>
      <xdr:rowOff>76200</xdr:rowOff>
    </xdr:to>
    <xdr:cxnSp macro="">
      <xdr:nvCxnSpPr>
        <xdr:cNvPr id="59" name="Solver_line$J$50">
          <a:extLst>
            <a:ext uri="{FF2B5EF4-FFF2-40B4-BE49-F238E27FC236}">
              <a16:creationId xmlns:a16="http://schemas.microsoft.com/office/drawing/2014/main" id="{FCF02D76-B218-4638-8285-015D89BEB4A7}"/>
            </a:ext>
          </a:extLst>
        </xdr:cNvPr>
        <xdr:cNvCxnSpPr/>
      </xdr:nvCxnSpPr>
      <xdr:spPr>
        <a:xfrm>
          <a:off x="2543175" y="94107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45</xdr:row>
      <xdr:rowOff>76200</xdr:rowOff>
    </xdr:from>
    <xdr:to>
      <xdr:col>11</xdr:col>
      <xdr:colOff>0</xdr:colOff>
      <xdr:row>49</xdr:row>
      <xdr:rowOff>76200</xdr:rowOff>
    </xdr:to>
    <xdr:cxnSp macro="">
      <xdr:nvCxnSpPr>
        <xdr:cNvPr id="60" name="Solver_shapecon$N$46">
          <a:extLst>
            <a:ext uri="{FF2B5EF4-FFF2-40B4-BE49-F238E27FC236}">
              <a16:creationId xmlns:a16="http://schemas.microsoft.com/office/drawing/2014/main" id="{48F45935-1F0F-42FF-8320-A1B727EFAC7D}"/>
            </a:ext>
          </a:extLst>
        </xdr:cNvPr>
        <xdr:cNvCxnSpPr/>
      </xdr:nvCxnSpPr>
      <xdr:spPr>
        <a:xfrm flipV="1">
          <a:off x="4067175" y="8648700"/>
          <a:ext cx="238125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45</xdr:row>
      <xdr:rowOff>0</xdr:rowOff>
    </xdr:from>
    <xdr:to>
      <xdr:col>14</xdr:col>
      <xdr:colOff>0</xdr:colOff>
      <xdr:row>45</xdr:row>
      <xdr:rowOff>155510</xdr:rowOff>
    </xdr:to>
    <xdr:sp macro="" textlink="">
      <xdr:nvSpPr>
        <xdr:cNvPr id="61" name="Solver_shape$N$46">
          <a:extLst>
            <a:ext uri="{FF2B5EF4-FFF2-40B4-BE49-F238E27FC236}">
              <a16:creationId xmlns:a16="http://schemas.microsoft.com/office/drawing/2014/main" id="{8242D6C9-D3E6-4989-A921-EC89BA7570B2}"/>
            </a:ext>
          </a:extLst>
        </xdr:cNvPr>
        <xdr:cNvSpPr/>
      </xdr:nvSpPr>
      <xdr:spPr>
        <a:xfrm>
          <a:off x="5734050" y="85725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45</xdr:row>
      <xdr:rowOff>76200</xdr:rowOff>
    </xdr:from>
    <xdr:to>
      <xdr:col>13</xdr:col>
      <xdr:colOff>0</xdr:colOff>
      <xdr:row>45</xdr:row>
      <xdr:rowOff>76200</xdr:rowOff>
    </xdr:to>
    <xdr:cxnSp macro="">
      <xdr:nvCxnSpPr>
        <xdr:cNvPr id="62" name="Solver_line$N$46">
          <a:extLst>
            <a:ext uri="{FF2B5EF4-FFF2-40B4-BE49-F238E27FC236}">
              <a16:creationId xmlns:a16="http://schemas.microsoft.com/office/drawing/2014/main" id="{444955DF-0ECC-4F67-800A-5A4D08778EE4}"/>
            </a:ext>
          </a:extLst>
        </xdr:cNvPr>
        <xdr:cNvCxnSpPr/>
      </xdr:nvCxnSpPr>
      <xdr:spPr>
        <a:xfrm>
          <a:off x="4305300" y="86487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43</xdr:row>
      <xdr:rowOff>76200</xdr:rowOff>
    </xdr:from>
    <xdr:to>
      <xdr:col>15</xdr:col>
      <xdr:colOff>0</xdr:colOff>
      <xdr:row>45</xdr:row>
      <xdr:rowOff>76200</xdr:rowOff>
    </xdr:to>
    <xdr:cxnSp macro="">
      <xdr:nvCxnSpPr>
        <xdr:cNvPr id="63" name="Solver_shapecon$R$44">
          <a:extLst>
            <a:ext uri="{FF2B5EF4-FFF2-40B4-BE49-F238E27FC236}">
              <a16:creationId xmlns:a16="http://schemas.microsoft.com/office/drawing/2014/main" id="{E574A8EA-5DB6-4DB1-A0BA-BC61123AD95D}"/>
            </a:ext>
          </a:extLst>
        </xdr:cNvPr>
        <xdr:cNvCxnSpPr/>
      </xdr:nvCxnSpPr>
      <xdr:spPr>
        <a:xfrm flipV="1">
          <a:off x="5886450" y="8267700"/>
          <a:ext cx="238125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142874</xdr:colOff>
      <xdr:row>43</xdr:row>
      <xdr:rowOff>155511</xdr:rowOff>
    </xdr:to>
    <xdr:sp macro="" textlink="">
      <xdr:nvSpPr>
        <xdr:cNvPr id="64" name="Solver_shape$R$44">
          <a:extLst>
            <a:ext uri="{FF2B5EF4-FFF2-40B4-BE49-F238E27FC236}">
              <a16:creationId xmlns:a16="http://schemas.microsoft.com/office/drawing/2014/main" id="{437422A0-1FD5-4F21-9CB8-A79D6B255DB4}"/>
            </a:ext>
          </a:extLst>
        </xdr:cNvPr>
        <xdr:cNvSpPr/>
      </xdr:nvSpPr>
      <xdr:spPr>
        <a:xfrm rot="16200000">
          <a:off x="7585106" y="8197819"/>
          <a:ext cx="155511" cy="142874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43</xdr:row>
      <xdr:rowOff>76200</xdr:rowOff>
    </xdr:from>
    <xdr:to>
      <xdr:col>17</xdr:col>
      <xdr:colOff>0</xdr:colOff>
      <xdr:row>43</xdr:row>
      <xdr:rowOff>76200</xdr:rowOff>
    </xdr:to>
    <xdr:cxnSp macro="">
      <xdr:nvCxnSpPr>
        <xdr:cNvPr id="65" name="Solver_line$R$44">
          <a:extLst>
            <a:ext uri="{FF2B5EF4-FFF2-40B4-BE49-F238E27FC236}">
              <a16:creationId xmlns:a16="http://schemas.microsoft.com/office/drawing/2014/main" id="{00EFCF69-5E59-46DB-AA5C-38754EF8BDDC}"/>
            </a:ext>
          </a:extLst>
        </xdr:cNvPr>
        <xdr:cNvCxnSpPr/>
      </xdr:nvCxnSpPr>
      <xdr:spPr>
        <a:xfrm>
          <a:off x="6124575" y="8267700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45</xdr:row>
      <xdr:rowOff>76200</xdr:rowOff>
    </xdr:from>
    <xdr:to>
      <xdr:col>15</xdr:col>
      <xdr:colOff>0</xdr:colOff>
      <xdr:row>48</xdr:row>
      <xdr:rowOff>76200</xdr:rowOff>
    </xdr:to>
    <xdr:cxnSp macro="">
      <xdr:nvCxnSpPr>
        <xdr:cNvPr id="66" name="Solver_shapecon$R$49">
          <a:extLst>
            <a:ext uri="{FF2B5EF4-FFF2-40B4-BE49-F238E27FC236}">
              <a16:creationId xmlns:a16="http://schemas.microsoft.com/office/drawing/2014/main" id="{59059F6E-24EC-48D4-A013-6C10158B4C8B}"/>
            </a:ext>
          </a:extLst>
        </xdr:cNvPr>
        <xdr:cNvCxnSpPr/>
      </xdr:nvCxnSpPr>
      <xdr:spPr>
        <a:xfrm>
          <a:off x="5886450" y="8648700"/>
          <a:ext cx="238125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142874</xdr:colOff>
      <xdr:row>48</xdr:row>
      <xdr:rowOff>155510</xdr:rowOff>
    </xdr:to>
    <xdr:sp macro="" textlink="">
      <xdr:nvSpPr>
        <xdr:cNvPr id="67" name="Solver_shape$R$49">
          <a:extLst>
            <a:ext uri="{FF2B5EF4-FFF2-40B4-BE49-F238E27FC236}">
              <a16:creationId xmlns:a16="http://schemas.microsoft.com/office/drawing/2014/main" id="{B3A6B0AF-7040-4487-BA7B-1D1CAF9F225E}"/>
            </a:ext>
          </a:extLst>
        </xdr:cNvPr>
        <xdr:cNvSpPr/>
      </xdr:nvSpPr>
      <xdr:spPr>
        <a:xfrm rot="16200000">
          <a:off x="7585107" y="9150318"/>
          <a:ext cx="155510" cy="142874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48</xdr:row>
      <xdr:rowOff>76200</xdr:rowOff>
    </xdr:from>
    <xdr:to>
      <xdr:col>17</xdr:col>
      <xdr:colOff>0</xdr:colOff>
      <xdr:row>48</xdr:row>
      <xdr:rowOff>76200</xdr:rowOff>
    </xdr:to>
    <xdr:cxnSp macro="">
      <xdr:nvCxnSpPr>
        <xdr:cNvPr id="68" name="Solver_line$R$49">
          <a:extLst>
            <a:ext uri="{FF2B5EF4-FFF2-40B4-BE49-F238E27FC236}">
              <a16:creationId xmlns:a16="http://schemas.microsoft.com/office/drawing/2014/main" id="{ACFAEC1A-8693-4A0E-92E5-596C65956915}"/>
            </a:ext>
          </a:extLst>
        </xdr:cNvPr>
        <xdr:cNvCxnSpPr/>
      </xdr:nvCxnSpPr>
      <xdr:spPr>
        <a:xfrm>
          <a:off x="6124575" y="9220200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76200</xdr:rowOff>
    </xdr:from>
    <xdr:to>
      <xdr:col>11</xdr:col>
      <xdr:colOff>0</xdr:colOff>
      <xdr:row>53</xdr:row>
      <xdr:rowOff>76200</xdr:rowOff>
    </xdr:to>
    <xdr:cxnSp macro="">
      <xdr:nvCxnSpPr>
        <xdr:cNvPr id="69" name="Solver_shapecon$N$54">
          <a:extLst>
            <a:ext uri="{FF2B5EF4-FFF2-40B4-BE49-F238E27FC236}">
              <a16:creationId xmlns:a16="http://schemas.microsoft.com/office/drawing/2014/main" id="{3CFC7B4C-A3AD-4DE3-81F7-456CCD03B0A1}"/>
            </a:ext>
          </a:extLst>
        </xdr:cNvPr>
        <xdr:cNvCxnSpPr/>
      </xdr:nvCxnSpPr>
      <xdr:spPr>
        <a:xfrm>
          <a:off x="4067175" y="9410700"/>
          <a:ext cx="238125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53</xdr:row>
      <xdr:rowOff>0</xdr:rowOff>
    </xdr:from>
    <xdr:to>
      <xdr:col>14</xdr:col>
      <xdr:colOff>0</xdr:colOff>
      <xdr:row>53</xdr:row>
      <xdr:rowOff>155511</xdr:rowOff>
    </xdr:to>
    <xdr:sp macro="" textlink="">
      <xdr:nvSpPr>
        <xdr:cNvPr id="70" name="Solver_shape$N$54">
          <a:extLst>
            <a:ext uri="{FF2B5EF4-FFF2-40B4-BE49-F238E27FC236}">
              <a16:creationId xmlns:a16="http://schemas.microsoft.com/office/drawing/2014/main" id="{EE7BC7D0-83EC-49E1-86E8-B6081EFFBC26}"/>
            </a:ext>
          </a:extLst>
        </xdr:cNvPr>
        <xdr:cNvSpPr/>
      </xdr:nvSpPr>
      <xdr:spPr>
        <a:xfrm rot="16200000">
          <a:off x="5732494" y="10098056"/>
          <a:ext cx="155511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53</xdr:row>
      <xdr:rowOff>76200</xdr:rowOff>
    </xdr:from>
    <xdr:to>
      <xdr:col>17</xdr:col>
      <xdr:colOff>0</xdr:colOff>
      <xdr:row>53</xdr:row>
      <xdr:rowOff>76200</xdr:rowOff>
    </xdr:to>
    <xdr:cxnSp macro="">
      <xdr:nvCxnSpPr>
        <xdr:cNvPr id="71" name="Solver_dash$N$54">
          <a:extLst>
            <a:ext uri="{FF2B5EF4-FFF2-40B4-BE49-F238E27FC236}">
              <a16:creationId xmlns:a16="http://schemas.microsoft.com/office/drawing/2014/main" id="{C60DF0FD-38D5-4978-94C5-4804E83BA048}"/>
            </a:ext>
          </a:extLst>
        </xdr:cNvPr>
        <xdr:cNvCxnSpPr/>
      </xdr:nvCxnSpPr>
      <xdr:spPr>
        <a:xfrm>
          <a:off x="5886450" y="101727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76200</xdr:rowOff>
    </xdr:from>
    <xdr:to>
      <xdr:col>13</xdr:col>
      <xdr:colOff>0</xdr:colOff>
      <xdr:row>53</xdr:row>
      <xdr:rowOff>76200</xdr:rowOff>
    </xdr:to>
    <xdr:cxnSp macro="">
      <xdr:nvCxnSpPr>
        <xdr:cNvPr id="72" name="Solver_line$N$54">
          <a:extLst>
            <a:ext uri="{FF2B5EF4-FFF2-40B4-BE49-F238E27FC236}">
              <a16:creationId xmlns:a16="http://schemas.microsoft.com/office/drawing/2014/main" id="{6C7CEF0D-1D62-4D8E-8D9A-6C43E8359D6E}"/>
            </a:ext>
          </a:extLst>
        </xdr:cNvPr>
        <xdr:cNvCxnSpPr/>
      </xdr:nvCxnSpPr>
      <xdr:spPr>
        <a:xfrm>
          <a:off x="4305300" y="101727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46</xdr:row>
      <xdr:rowOff>76200</xdr:rowOff>
    </xdr:from>
    <xdr:to>
      <xdr:col>7</xdr:col>
      <xdr:colOff>0</xdr:colOff>
      <xdr:row>58</xdr:row>
      <xdr:rowOff>76200</xdr:rowOff>
    </xdr:to>
    <xdr:cxnSp macro="">
      <xdr:nvCxnSpPr>
        <xdr:cNvPr id="73" name="Solver_shapecon$J$59">
          <a:extLst>
            <a:ext uri="{FF2B5EF4-FFF2-40B4-BE49-F238E27FC236}">
              <a16:creationId xmlns:a16="http://schemas.microsoft.com/office/drawing/2014/main" id="{31ADAAFD-E22D-442E-8EB0-478D8C39DA99}"/>
            </a:ext>
          </a:extLst>
        </xdr:cNvPr>
        <xdr:cNvCxnSpPr/>
      </xdr:nvCxnSpPr>
      <xdr:spPr>
        <a:xfrm>
          <a:off x="2305050" y="8839200"/>
          <a:ext cx="238125" cy="2286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58</xdr:row>
      <xdr:rowOff>0</xdr:rowOff>
    </xdr:from>
    <xdr:to>
      <xdr:col>10</xdr:col>
      <xdr:colOff>0</xdr:colOff>
      <xdr:row>58</xdr:row>
      <xdr:rowOff>155510</xdr:rowOff>
    </xdr:to>
    <xdr:sp macro="" textlink="">
      <xdr:nvSpPr>
        <xdr:cNvPr id="74" name="Solver_shape$J$59">
          <a:extLst>
            <a:ext uri="{FF2B5EF4-FFF2-40B4-BE49-F238E27FC236}">
              <a16:creationId xmlns:a16="http://schemas.microsoft.com/office/drawing/2014/main" id="{1C0356EA-9FA0-4A5F-B0D3-77407A0BEB4B}"/>
            </a:ext>
          </a:extLst>
        </xdr:cNvPr>
        <xdr:cNvSpPr/>
      </xdr:nvSpPr>
      <xdr:spPr>
        <a:xfrm>
          <a:off x="3914775" y="11049000"/>
          <a:ext cx="152400" cy="15551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58</xdr:row>
      <xdr:rowOff>76200</xdr:rowOff>
    </xdr:from>
    <xdr:to>
      <xdr:col>9</xdr:col>
      <xdr:colOff>0</xdr:colOff>
      <xdr:row>58</xdr:row>
      <xdr:rowOff>76200</xdr:rowOff>
    </xdr:to>
    <xdr:cxnSp macro="">
      <xdr:nvCxnSpPr>
        <xdr:cNvPr id="75" name="Solver_line$J$59">
          <a:extLst>
            <a:ext uri="{FF2B5EF4-FFF2-40B4-BE49-F238E27FC236}">
              <a16:creationId xmlns:a16="http://schemas.microsoft.com/office/drawing/2014/main" id="{965014EA-9C90-45C7-A94A-8136ADE7008B}"/>
            </a:ext>
          </a:extLst>
        </xdr:cNvPr>
        <xdr:cNvCxnSpPr/>
      </xdr:nvCxnSpPr>
      <xdr:spPr>
        <a:xfrm>
          <a:off x="2543175" y="11125200"/>
          <a:ext cx="1371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58</xdr:row>
      <xdr:rowOff>76200</xdr:rowOff>
    </xdr:from>
    <xdr:to>
      <xdr:col>11</xdr:col>
      <xdr:colOff>0</xdr:colOff>
      <xdr:row>58</xdr:row>
      <xdr:rowOff>76200</xdr:rowOff>
    </xdr:to>
    <xdr:cxnSp macro="">
      <xdr:nvCxnSpPr>
        <xdr:cNvPr id="76" name="Solver_shapecon$N$59">
          <a:extLst>
            <a:ext uri="{FF2B5EF4-FFF2-40B4-BE49-F238E27FC236}">
              <a16:creationId xmlns:a16="http://schemas.microsoft.com/office/drawing/2014/main" id="{8AFBF199-F62E-4868-A090-1DBD44B8A3F7}"/>
            </a:ext>
          </a:extLst>
        </xdr:cNvPr>
        <xdr:cNvCxnSpPr/>
      </xdr:nvCxnSpPr>
      <xdr:spPr>
        <a:xfrm>
          <a:off x="4067175" y="11125200"/>
          <a:ext cx="2381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58</xdr:row>
      <xdr:rowOff>0</xdr:rowOff>
    </xdr:from>
    <xdr:to>
      <xdr:col>14</xdr:col>
      <xdr:colOff>0</xdr:colOff>
      <xdr:row>58</xdr:row>
      <xdr:rowOff>155510</xdr:rowOff>
    </xdr:to>
    <xdr:sp macro="" textlink="">
      <xdr:nvSpPr>
        <xdr:cNvPr id="77" name="Solver_shape$N$59">
          <a:extLst>
            <a:ext uri="{FF2B5EF4-FFF2-40B4-BE49-F238E27FC236}">
              <a16:creationId xmlns:a16="http://schemas.microsoft.com/office/drawing/2014/main" id="{38DBE6DB-A57D-4DD7-AD29-03BDC9DE27A4}"/>
            </a:ext>
          </a:extLst>
        </xdr:cNvPr>
        <xdr:cNvSpPr/>
      </xdr:nvSpPr>
      <xdr:spPr>
        <a:xfrm rot="16200000">
          <a:off x="5732495" y="11050555"/>
          <a:ext cx="15551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58</xdr:row>
      <xdr:rowOff>76200</xdr:rowOff>
    </xdr:from>
    <xdr:to>
      <xdr:col>17</xdr:col>
      <xdr:colOff>0</xdr:colOff>
      <xdr:row>58</xdr:row>
      <xdr:rowOff>76200</xdr:rowOff>
    </xdr:to>
    <xdr:cxnSp macro="">
      <xdr:nvCxnSpPr>
        <xdr:cNvPr id="78" name="Solver_dash$N$59">
          <a:extLst>
            <a:ext uri="{FF2B5EF4-FFF2-40B4-BE49-F238E27FC236}">
              <a16:creationId xmlns:a16="http://schemas.microsoft.com/office/drawing/2014/main" id="{F4C67DA8-6F8B-4960-96BC-E03BE053EB4B}"/>
            </a:ext>
          </a:extLst>
        </xdr:cNvPr>
        <xdr:cNvCxnSpPr/>
      </xdr:nvCxnSpPr>
      <xdr:spPr>
        <a:xfrm>
          <a:off x="5886450" y="11125200"/>
          <a:ext cx="17049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58</xdr:row>
      <xdr:rowOff>76200</xdr:rowOff>
    </xdr:from>
    <xdr:to>
      <xdr:col>13</xdr:col>
      <xdr:colOff>0</xdr:colOff>
      <xdr:row>58</xdr:row>
      <xdr:rowOff>76200</xdr:rowOff>
    </xdr:to>
    <xdr:cxnSp macro="">
      <xdr:nvCxnSpPr>
        <xdr:cNvPr id="79" name="Solver_line$N$59">
          <a:extLst>
            <a:ext uri="{FF2B5EF4-FFF2-40B4-BE49-F238E27FC236}">
              <a16:creationId xmlns:a16="http://schemas.microsoft.com/office/drawing/2014/main" id="{E516C278-68AC-40CA-BBF6-1B46D23A8CFD}"/>
            </a:ext>
          </a:extLst>
        </xdr:cNvPr>
        <xdr:cNvCxnSpPr/>
      </xdr:nvCxnSpPr>
      <xdr:spPr>
        <a:xfrm>
          <a:off x="4305300" y="11125200"/>
          <a:ext cx="1428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43</xdr:row>
      <xdr:rowOff>0</xdr:rowOff>
    </xdr:from>
    <xdr:ext cx="154609" cy="154608"/>
    <xdr:sp macro="" textlink="">
      <xdr:nvSpPr>
        <xdr:cNvPr id="2" name="Solver_shape$B$44">
          <a:extLst>
            <a:ext uri="{FF2B5EF4-FFF2-40B4-BE49-F238E27FC236}">
              <a16:creationId xmlns:a16="http://schemas.microsoft.com/office/drawing/2014/main" id="{B49D5A57-7CB2-46AF-A312-86F2986ECE9B}"/>
            </a:ext>
          </a:extLst>
        </xdr:cNvPr>
        <xdr:cNvSpPr/>
      </xdr:nvSpPr>
      <xdr:spPr>
        <a:xfrm>
          <a:off x="590550" y="8191500"/>
          <a:ext cx="154609" cy="154608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0</xdr:col>
      <xdr:colOff>0</xdr:colOff>
      <xdr:row>43</xdr:row>
      <xdr:rowOff>80010</xdr:rowOff>
    </xdr:from>
    <xdr:to>
      <xdr:col>1</xdr:col>
      <xdr:colOff>0</xdr:colOff>
      <xdr:row>43</xdr:row>
      <xdr:rowOff>80010</xdr:rowOff>
    </xdr:to>
    <xdr:cxnSp macro="">
      <xdr:nvCxnSpPr>
        <xdr:cNvPr id="3" name="Solver_line$B$44">
          <a:extLst>
            <a:ext uri="{FF2B5EF4-FFF2-40B4-BE49-F238E27FC236}">
              <a16:creationId xmlns:a16="http://schemas.microsoft.com/office/drawing/2014/main" id="{2ABE71C6-F6EC-406C-8CD9-9675DA75829B}"/>
            </a:ext>
          </a:extLst>
        </xdr:cNvPr>
        <xdr:cNvCxnSpPr/>
      </xdr:nvCxnSpPr>
      <xdr:spPr>
        <a:xfrm>
          <a:off x="0" y="8271510"/>
          <a:ext cx="5905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80010</xdr:rowOff>
    </xdr:from>
    <xdr:to>
      <xdr:col>3</xdr:col>
      <xdr:colOff>0</xdr:colOff>
      <xdr:row>43</xdr:row>
      <xdr:rowOff>80010</xdr:rowOff>
    </xdr:to>
    <xdr:cxnSp macro="">
      <xdr:nvCxnSpPr>
        <xdr:cNvPr id="4" name="Solver_shapecon$F$11">
          <a:extLst>
            <a:ext uri="{FF2B5EF4-FFF2-40B4-BE49-F238E27FC236}">
              <a16:creationId xmlns:a16="http://schemas.microsoft.com/office/drawing/2014/main" id="{905945FD-B267-4F73-88FC-4A12B4D51FF0}"/>
            </a:ext>
          </a:extLst>
        </xdr:cNvPr>
        <xdr:cNvCxnSpPr/>
      </xdr:nvCxnSpPr>
      <xdr:spPr>
        <a:xfrm flipV="1">
          <a:off x="1181100" y="1985010"/>
          <a:ext cx="590550" cy="6286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0</xdr:colOff>
      <xdr:row>10</xdr:row>
      <xdr:rowOff>0</xdr:rowOff>
    </xdr:from>
    <xdr:ext cx="151848" cy="154609"/>
    <xdr:sp macro="" textlink="">
      <xdr:nvSpPr>
        <xdr:cNvPr id="5" name="Solver_shape$F$11">
          <a:extLst>
            <a:ext uri="{FF2B5EF4-FFF2-40B4-BE49-F238E27FC236}">
              <a16:creationId xmlns:a16="http://schemas.microsoft.com/office/drawing/2014/main" id="{25B7410D-F232-4A6E-A96F-B9A3D259E41D}"/>
            </a:ext>
          </a:extLst>
        </xdr:cNvPr>
        <xdr:cNvSpPr/>
      </xdr:nvSpPr>
      <xdr:spPr>
        <a:xfrm>
          <a:off x="2952750" y="1905000"/>
          <a:ext cx="151848" cy="154609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3</xdr:col>
      <xdr:colOff>0</xdr:colOff>
      <xdr:row>10</xdr:row>
      <xdr:rowOff>80010</xdr:rowOff>
    </xdr:from>
    <xdr:to>
      <xdr:col>5</xdr:col>
      <xdr:colOff>0</xdr:colOff>
      <xdr:row>10</xdr:row>
      <xdr:rowOff>80010</xdr:rowOff>
    </xdr:to>
    <xdr:cxnSp macro="">
      <xdr:nvCxnSpPr>
        <xdr:cNvPr id="6" name="Solver_line$F$11">
          <a:extLst>
            <a:ext uri="{FF2B5EF4-FFF2-40B4-BE49-F238E27FC236}">
              <a16:creationId xmlns:a16="http://schemas.microsoft.com/office/drawing/2014/main" id="{DD6A0788-8025-41BF-9656-BF05717A71B8}"/>
            </a:ext>
          </a:extLst>
        </xdr:cNvPr>
        <xdr:cNvCxnSpPr/>
      </xdr:nvCxnSpPr>
      <xdr:spPr>
        <a:xfrm>
          <a:off x="1771650" y="1985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80010</xdr:rowOff>
    </xdr:from>
    <xdr:to>
      <xdr:col>7</xdr:col>
      <xdr:colOff>0</xdr:colOff>
      <xdr:row>10</xdr:row>
      <xdr:rowOff>80010</xdr:rowOff>
    </xdr:to>
    <xdr:cxnSp macro="">
      <xdr:nvCxnSpPr>
        <xdr:cNvPr id="7" name="Solver_shapecon$J$5">
          <a:extLst>
            <a:ext uri="{FF2B5EF4-FFF2-40B4-BE49-F238E27FC236}">
              <a16:creationId xmlns:a16="http://schemas.microsoft.com/office/drawing/2014/main" id="{068CAD51-DAD1-42E3-9C22-E18536046A50}"/>
            </a:ext>
          </a:extLst>
        </xdr:cNvPr>
        <xdr:cNvCxnSpPr/>
      </xdr:nvCxnSpPr>
      <xdr:spPr>
        <a:xfrm flipV="1">
          <a:off x="3543300" y="842010"/>
          <a:ext cx="590550" cy="1143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4</xdr:row>
      <xdr:rowOff>0</xdr:rowOff>
    </xdr:from>
    <xdr:ext cx="151848" cy="154608"/>
    <xdr:sp macro="" textlink="">
      <xdr:nvSpPr>
        <xdr:cNvPr id="8" name="Solver_shape$J$5">
          <a:extLst>
            <a:ext uri="{FF2B5EF4-FFF2-40B4-BE49-F238E27FC236}">
              <a16:creationId xmlns:a16="http://schemas.microsoft.com/office/drawing/2014/main" id="{CCD9AAB5-BE07-48E7-A64D-4D277A459D25}"/>
            </a:ext>
          </a:extLst>
        </xdr:cNvPr>
        <xdr:cNvSpPr/>
      </xdr:nvSpPr>
      <xdr:spPr>
        <a:xfrm>
          <a:off x="5314950" y="762000"/>
          <a:ext cx="151848" cy="154608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4</xdr:row>
      <xdr:rowOff>80010</xdr:rowOff>
    </xdr:from>
    <xdr:to>
      <xdr:col>9</xdr:col>
      <xdr:colOff>0</xdr:colOff>
      <xdr:row>4</xdr:row>
      <xdr:rowOff>80010</xdr:rowOff>
    </xdr:to>
    <xdr:cxnSp macro="">
      <xdr:nvCxnSpPr>
        <xdr:cNvPr id="9" name="Solver_line$J$5">
          <a:extLst>
            <a:ext uri="{FF2B5EF4-FFF2-40B4-BE49-F238E27FC236}">
              <a16:creationId xmlns:a16="http://schemas.microsoft.com/office/drawing/2014/main" id="{A774E448-EE60-43D1-98EE-16B5E1620A5F}"/>
            </a:ext>
          </a:extLst>
        </xdr:cNvPr>
        <xdr:cNvCxnSpPr/>
      </xdr:nvCxnSpPr>
      <xdr:spPr>
        <a:xfrm>
          <a:off x="4133850" y="842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80010</xdr:rowOff>
    </xdr:from>
    <xdr:to>
      <xdr:col>11</xdr:col>
      <xdr:colOff>0</xdr:colOff>
      <xdr:row>4</xdr:row>
      <xdr:rowOff>80010</xdr:rowOff>
    </xdr:to>
    <xdr:cxnSp macro="">
      <xdr:nvCxnSpPr>
        <xdr:cNvPr id="10" name="Solver_shapecon$N$3">
          <a:extLst>
            <a:ext uri="{FF2B5EF4-FFF2-40B4-BE49-F238E27FC236}">
              <a16:creationId xmlns:a16="http://schemas.microsoft.com/office/drawing/2014/main" id="{BA916A50-87A9-4202-B574-8BEAFAEFFEBF}"/>
            </a:ext>
          </a:extLst>
        </xdr:cNvPr>
        <xdr:cNvCxnSpPr/>
      </xdr:nvCxnSpPr>
      <xdr:spPr>
        <a:xfrm flipV="1">
          <a:off x="5905500" y="461010"/>
          <a:ext cx="5905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</xdr:row>
      <xdr:rowOff>0</xdr:rowOff>
    </xdr:from>
    <xdr:ext cx="151848" cy="154609"/>
    <xdr:sp macro="" textlink="">
      <xdr:nvSpPr>
        <xdr:cNvPr id="11" name="Solver_shape$N$3">
          <a:extLst>
            <a:ext uri="{FF2B5EF4-FFF2-40B4-BE49-F238E27FC236}">
              <a16:creationId xmlns:a16="http://schemas.microsoft.com/office/drawing/2014/main" id="{EC254E95-FBAC-4B3F-BB53-AC627145D1AD}"/>
            </a:ext>
          </a:extLst>
        </xdr:cNvPr>
        <xdr:cNvSpPr/>
      </xdr:nvSpPr>
      <xdr:spPr>
        <a:xfrm rot="16200000">
          <a:off x="7675769" y="382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2</xdr:row>
      <xdr:rowOff>80010</xdr:rowOff>
    </xdr:from>
    <xdr:to>
      <xdr:col>13</xdr:col>
      <xdr:colOff>0</xdr:colOff>
      <xdr:row>2</xdr:row>
      <xdr:rowOff>80010</xdr:rowOff>
    </xdr:to>
    <xdr:cxnSp macro="">
      <xdr:nvCxnSpPr>
        <xdr:cNvPr id="12" name="Solver_line$N$3">
          <a:extLst>
            <a:ext uri="{FF2B5EF4-FFF2-40B4-BE49-F238E27FC236}">
              <a16:creationId xmlns:a16="http://schemas.microsoft.com/office/drawing/2014/main" id="{581C7504-F43C-4F38-99AA-1A8088CC2056}"/>
            </a:ext>
          </a:extLst>
        </xdr:cNvPr>
        <xdr:cNvCxnSpPr/>
      </xdr:nvCxnSpPr>
      <xdr:spPr>
        <a:xfrm>
          <a:off x="6496050" y="461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80010</xdr:rowOff>
    </xdr:from>
    <xdr:to>
      <xdr:col>11</xdr:col>
      <xdr:colOff>0</xdr:colOff>
      <xdr:row>7</xdr:row>
      <xdr:rowOff>80010</xdr:rowOff>
    </xdr:to>
    <xdr:cxnSp macro="">
      <xdr:nvCxnSpPr>
        <xdr:cNvPr id="13" name="Solver_shapecon$N$8">
          <a:extLst>
            <a:ext uri="{FF2B5EF4-FFF2-40B4-BE49-F238E27FC236}">
              <a16:creationId xmlns:a16="http://schemas.microsoft.com/office/drawing/2014/main" id="{77857C15-2401-468F-9AC4-D920E2453DD8}"/>
            </a:ext>
          </a:extLst>
        </xdr:cNvPr>
        <xdr:cNvCxnSpPr/>
      </xdr:nvCxnSpPr>
      <xdr:spPr>
        <a:xfrm>
          <a:off x="5905500" y="842010"/>
          <a:ext cx="5905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</xdr:row>
      <xdr:rowOff>0</xdr:rowOff>
    </xdr:from>
    <xdr:ext cx="151848" cy="154609"/>
    <xdr:sp macro="" textlink="">
      <xdr:nvSpPr>
        <xdr:cNvPr id="14" name="Solver_shape$N$8">
          <a:extLst>
            <a:ext uri="{FF2B5EF4-FFF2-40B4-BE49-F238E27FC236}">
              <a16:creationId xmlns:a16="http://schemas.microsoft.com/office/drawing/2014/main" id="{0EB3B167-E701-4450-9621-89B2FB1112BE}"/>
            </a:ext>
          </a:extLst>
        </xdr:cNvPr>
        <xdr:cNvSpPr/>
      </xdr:nvSpPr>
      <xdr:spPr>
        <a:xfrm rot="16200000">
          <a:off x="7675769" y="1334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7</xdr:row>
      <xdr:rowOff>80010</xdr:rowOff>
    </xdr:from>
    <xdr:to>
      <xdr:col>13</xdr:col>
      <xdr:colOff>0</xdr:colOff>
      <xdr:row>7</xdr:row>
      <xdr:rowOff>80010</xdr:rowOff>
    </xdr:to>
    <xdr:cxnSp macro="">
      <xdr:nvCxnSpPr>
        <xdr:cNvPr id="15" name="Solver_line$N$8">
          <a:extLst>
            <a:ext uri="{FF2B5EF4-FFF2-40B4-BE49-F238E27FC236}">
              <a16:creationId xmlns:a16="http://schemas.microsoft.com/office/drawing/2014/main" id="{8F9AF14E-9D80-4FC9-964C-7FD051E594B5}"/>
            </a:ext>
          </a:extLst>
        </xdr:cNvPr>
        <xdr:cNvCxnSpPr/>
      </xdr:nvCxnSpPr>
      <xdr:spPr>
        <a:xfrm>
          <a:off x="6496050" y="1413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80010</xdr:rowOff>
    </xdr:from>
    <xdr:to>
      <xdr:col>7</xdr:col>
      <xdr:colOff>0</xdr:colOff>
      <xdr:row>17</xdr:row>
      <xdr:rowOff>80010</xdr:rowOff>
    </xdr:to>
    <xdr:cxnSp macro="">
      <xdr:nvCxnSpPr>
        <xdr:cNvPr id="16" name="Solver_shapecon$J$18">
          <a:extLst>
            <a:ext uri="{FF2B5EF4-FFF2-40B4-BE49-F238E27FC236}">
              <a16:creationId xmlns:a16="http://schemas.microsoft.com/office/drawing/2014/main" id="{A3BFB5C9-15F1-4C25-846F-AAA100E94CB6}"/>
            </a:ext>
          </a:extLst>
        </xdr:cNvPr>
        <xdr:cNvCxnSpPr/>
      </xdr:nvCxnSpPr>
      <xdr:spPr>
        <a:xfrm>
          <a:off x="3543300" y="1985010"/>
          <a:ext cx="590550" cy="1333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17</xdr:row>
      <xdr:rowOff>0</xdr:rowOff>
    </xdr:from>
    <xdr:ext cx="151848" cy="154609"/>
    <xdr:sp macro="" textlink="">
      <xdr:nvSpPr>
        <xdr:cNvPr id="17" name="Solver_shape$J$18">
          <a:extLst>
            <a:ext uri="{FF2B5EF4-FFF2-40B4-BE49-F238E27FC236}">
              <a16:creationId xmlns:a16="http://schemas.microsoft.com/office/drawing/2014/main" id="{1DEF267B-8F81-4D8A-8281-21E647A0487B}"/>
            </a:ext>
          </a:extLst>
        </xdr:cNvPr>
        <xdr:cNvSpPr/>
      </xdr:nvSpPr>
      <xdr:spPr>
        <a:xfrm>
          <a:off x="5314950" y="3238500"/>
          <a:ext cx="151848" cy="154609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17</xdr:row>
      <xdr:rowOff>80010</xdr:rowOff>
    </xdr:from>
    <xdr:to>
      <xdr:col>9</xdr:col>
      <xdr:colOff>0</xdr:colOff>
      <xdr:row>17</xdr:row>
      <xdr:rowOff>80010</xdr:rowOff>
    </xdr:to>
    <xdr:cxnSp macro="">
      <xdr:nvCxnSpPr>
        <xdr:cNvPr id="18" name="Solver_line$J$18">
          <a:extLst>
            <a:ext uri="{FF2B5EF4-FFF2-40B4-BE49-F238E27FC236}">
              <a16:creationId xmlns:a16="http://schemas.microsoft.com/office/drawing/2014/main" id="{D57B5402-8300-4DA6-B3F4-9882D20D0434}"/>
            </a:ext>
          </a:extLst>
        </xdr:cNvPr>
        <xdr:cNvCxnSpPr/>
      </xdr:nvCxnSpPr>
      <xdr:spPr>
        <a:xfrm>
          <a:off x="4133850" y="3318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80010</xdr:rowOff>
    </xdr:from>
    <xdr:to>
      <xdr:col>11</xdr:col>
      <xdr:colOff>0</xdr:colOff>
      <xdr:row>17</xdr:row>
      <xdr:rowOff>80010</xdr:rowOff>
    </xdr:to>
    <xdr:cxnSp macro="">
      <xdr:nvCxnSpPr>
        <xdr:cNvPr id="19" name="Solver_shapecon$N$13">
          <a:extLst>
            <a:ext uri="{FF2B5EF4-FFF2-40B4-BE49-F238E27FC236}">
              <a16:creationId xmlns:a16="http://schemas.microsoft.com/office/drawing/2014/main" id="{3A840255-CE92-4492-861B-D4F873DC842C}"/>
            </a:ext>
          </a:extLst>
        </xdr:cNvPr>
        <xdr:cNvCxnSpPr/>
      </xdr:nvCxnSpPr>
      <xdr:spPr>
        <a:xfrm flipV="1">
          <a:off x="5905500" y="23660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12</xdr:row>
      <xdr:rowOff>0</xdr:rowOff>
    </xdr:from>
    <xdr:ext cx="151848" cy="154609"/>
    <xdr:sp macro="" textlink="">
      <xdr:nvSpPr>
        <xdr:cNvPr id="20" name="Solver_shape$N$13">
          <a:extLst>
            <a:ext uri="{FF2B5EF4-FFF2-40B4-BE49-F238E27FC236}">
              <a16:creationId xmlns:a16="http://schemas.microsoft.com/office/drawing/2014/main" id="{289DC598-9BF3-493B-92F8-1BE61A8B4B7E}"/>
            </a:ext>
          </a:extLst>
        </xdr:cNvPr>
        <xdr:cNvSpPr/>
      </xdr:nvSpPr>
      <xdr:spPr>
        <a:xfrm rot="16200000">
          <a:off x="7675769" y="2287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12</xdr:row>
      <xdr:rowOff>80010</xdr:rowOff>
    </xdr:from>
    <xdr:to>
      <xdr:col>13</xdr:col>
      <xdr:colOff>0</xdr:colOff>
      <xdr:row>12</xdr:row>
      <xdr:rowOff>80010</xdr:rowOff>
    </xdr:to>
    <xdr:cxnSp macro="">
      <xdr:nvCxnSpPr>
        <xdr:cNvPr id="21" name="Solver_line$N$13">
          <a:extLst>
            <a:ext uri="{FF2B5EF4-FFF2-40B4-BE49-F238E27FC236}">
              <a16:creationId xmlns:a16="http://schemas.microsoft.com/office/drawing/2014/main" id="{C70FDB2C-F560-4024-A5CB-B83FBB7A3F2B}"/>
            </a:ext>
          </a:extLst>
        </xdr:cNvPr>
        <xdr:cNvCxnSpPr/>
      </xdr:nvCxnSpPr>
      <xdr:spPr>
        <a:xfrm>
          <a:off x="6496050" y="2366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80010</xdr:rowOff>
    </xdr:from>
    <xdr:to>
      <xdr:col>11</xdr:col>
      <xdr:colOff>0</xdr:colOff>
      <xdr:row>17</xdr:row>
      <xdr:rowOff>80010</xdr:rowOff>
    </xdr:to>
    <xdr:cxnSp macro="">
      <xdr:nvCxnSpPr>
        <xdr:cNvPr id="22" name="Solver_shapecon$N$18">
          <a:extLst>
            <a:ext uri="{FF2B5EF4-FFF2-40B4-BE49-F238E27FC236}">
              <a16:creationId xmlns:a16="http://schemas.microsoft.com/office/drawing/2014/main" id="{888159D2-FE61-4BC8-804C-B09B79B22E96}"/>
            </a:ext>
          </a:extLst>
        </xdr:cNvPr>
        <xdr:cNvCxnSpPr/>
      </xdr:nvCxnSpPr>
      <xdr:spPr>
        <a:xfrm>
          <a:off x="5905500" y="3318510"/>
          <a:ext cx="5905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17</xdr:row>
      <xdr:rowOff>0</xdr:rowOff>
    </xdr:from>
    <xdr:ext cx="151848" cy="154609"/>
    <xdr:sp macro="" textlink="">
      <xdr:nvSpPr>
        <xdr:cNvPr id="23" name="Solver_shape$N$18">
          <a:extLst>
            <a:ext uri="{FF2B5EF4-FFF2-40B4-BE49-F238E27FC236}">
              <a16:creationId xmlns:a16="http://schemas.microsoft.com/office/drawing/2014/main" id="{0946D45C-183D-4512-AABC-23293AF01D5F}"/>
            </a:ext>
          </a:extLst>
        </xdr:cNvPr>
        <xdr:cNvSpPr/>
      </xdr:nvSpPr>
      <xdr:spPr>
        <a:xfrm rot="16200000">
          <a:off x="7675769" y="3239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17</xdr:row>
      <xdr:rowOff>80010</xdr:rowOff>
    </xdr:from>
    <xdr:to>
      <xdr:col>13</xdr:col>
      <xdr:colOff>0</xdr:colOff>
      <xdr:row>17</xdr:row>
      <xdr:rowOff>80010</xdr:rowOff>
    </xdr:to>
    <xdr:cxnSp macro="">
      <xdr:nvCxnSpPr>
        <xdr:cNvPr id="24" name="Solver_line$N$18">
          <a:extLst>
            <a:ext uri="{FF2B5EF4-FFF2-40B4-BE49-F238E27FC236}">
              <a16:creationId xmlns:a16="http://schemas.microsoft.com/office/drawing/2014/main" id="{F0207BA8-B93E-4743-B3CA-9B091FA72F92}"/>
            </a:ext>
          </a:extLst>
        </xdr:cNvPr>
        <xdr:cNvCxnSpPr/>
      </xdr:nvCxnSpPr>
      <xdr:spPr>
        <a:xfrm>
          <a:off x="6496050" y="3318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80010</xdr:rowOff>
    </xdr:from>
    <xdr:to>
      <xdr:col>11</xdr:col>
      <xdr:colOff>0</xdr:colOff>
      <xdr:row>22</xdr:row>
      <xdr:rowOff>80010</xdr:rowOff>
    </xdr:to>
    <xdr:cxnSp macro="">
      <xdr:nvCxnSpPr>
        <xdr:cNvPr id="25" name="Solver_shapecon$N$23">
          <a:extLst>
            <a:ext uri="{FF2B5EF4-FFF2-40B4-BE49-F238E27FC236}">
              <a16:creationId xmlns:a16="http://schemas.microsoft.com/office/drawing/2014/main" id="{EF697FC8-A3D8-494D-B762-3D6B940A3C48}"/>
            </a:ext>
          </a:extLst>
        </xdr:cNvPr>
        <xdr:cNvCxnSpPr/>
      </xdr:nvCxnSpPr>
      <xdr:spPr>
        <a:xfrm>
          <a:off x="5905500" y="33185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151848" cy="154609"/>
    <xdr:sp macro="" textlink="">
      <xdr:nvSpPr>
        <xdr:cNvPr id="26" name="Solver_shape$N$23">
          <a:extLst>
            <a:ext uri="{FF2B5EF4-FFF2-40B4-BE49-F238E27FC236}">
              <a16:creationId xmlns:a16="http://schemas.microsoft.com/office/drawing/2014/main" id="{1D78F09D-1E31-4F3C-B79D-D31BF5741B95}"/>
            </a:ext>
          </a:extLst>
        </xdr:cNvPr>
        <xdr:cNvSpPr/>
      </xdr:nvSpPr>
      <xdr:spPr>
        <a:xfrm rot="16200000">
          <a:off x="7675769" y="4192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22</xdr:row>
      <xdr:rowOff>80010</xdr:rowOff>
    </xdr:from>
    <xdr:to>
      <xdr:col>13</xdr:col>
      <xdr:colOff>0</xdr:colOff>
      <xdr:row>22</xdr:row>
      <xdr:rowOff>80010</xdr:rowOff>
    </xdr:to>
    <xdr:cxnSp macro="">
      <xdr:nvCxnSpPr>
        <xdr:cNvPr id="27" name="Solver_line$N$23">
          <a:extLst>
            <a:ext uri="{FF2B5EF4-FFF2-40B4-BE49-F238E27FC236}">
              <a16:creationId xmlns:a16="http://schemas.microsoft.com/office/drawing/2014/main" id="{E1B5037E-5FDA-4576-ABFD-29BB8203BB2D}"/>
            </a:ext>
          </a:extLst>
        </xdr:cNvPr>
        <xdr:cNvCxnSpPr/>
      </xdr:nvCxnSpPr>
      <xdr:spPr>
        <a:xfrm>
          <a:off x="6496050" y="4271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80010</xdr:rowOff>
    </xdr:from>
    <xdr:to>
      <xdr:col>3</xdr:col>
      <xdr:colOff>0</xdr:colOff>
      <xdr:row>43</xdr:row>
      <xdr:rowOff>80010</xdr:rowOff>
    </xdr:to>
    <xdr:cxnSp macro="">
      <xdr:nvCxnSpPr>
        <xdr:cNvPr id="28" name="Solver_shapecon$F$36">
          <a:extLst>
            <a:ext uri="{FF2B5EF4-FFF2-40B4-BE49-F238E27FC236}">
              <a16:creationId xmlns:a16="http://schemas.microsoft.com/office/drawing/2014/main" id="{4AAE159D-0A93-4BBD-8838-48D9C09D707E}"/>
            </a:ext>
          </a:extLst>
        </xdr:cNvPr>
        <xdr:cNvCxnSpPr/>
      </xdr:nvCxnSpPr>
      <xdr:spPr>
        <a:xfrm flipV="1">
          <a:off x="1181100" y="6747510"/>
          <a:ext cx="590550" cy="1524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0</xdr:colOff>
      <xdr:row>35</xdr:row>
      <xdr:rowOff>0</xdr:rowOff>
    </xdr:from>
    <xdr:ext cx="151848" cy="154608"/>
    <xdr:sp macro="" textlink="">
      <xdr:nvSpPr>
        <xdr:cNvPr id="29" name="Solver_shape$F$36">
          <a:extLst>
            <a:ext uri="{FF2B5EF4-FFF2-40B4-BE49-F238E27FC236}">
              <a16:creationId xmlns:a16="http://schemas.microsoft.com/office/drawing/2014/main" id="{E942C902-49BF-46AD-B69A-BF37C39280E6}"/>
            </a:ext>
          </a:extLst>
        </xdr:cNvPr>
        <xdr:cNvSpPr/>
      </xdr:nvSpPr>
      <xdr:spPr>
        <a:xfrm>
          <a:off x="2952750" y="6667500"/>
          <a:ext cx="151848" cy="154608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3</xdr:col>
      <xdr:colOff>0</xdr:colOff>
      <xdr:row>35</xdr:row>
      <xdr:rowOff>80010</xdr:rowOff>
    </xdr:from>
    <xdr:to>
      <xdr:col>5</xdr:col>
      <xdr:colOff>0</xdr:colOff>
      <xdr:row>35</xdr:row>
      <xdr:rowOff>80010</xdr:rowOff>
    </xdr:to>
    <xdr:cxnSp macro="">
      <xdr:nvCxnSpPr>
        <xdr:cNvPr id="30" name="Solver_line$F$36">
          <a:extLst>
            <a:ext uri="{FF2B5EF4-FFF2-40B4-BE49-F238E27FC236}">
              <a16:creationId xmlns:a16="http://schemas.microsoft.com/office/drawing/2014/main" id="{48E4D745-2DE6-42F3-B181-E483CF8A032A}"/>
            </a:ext>
          </a:extLst>
        </xdr:cNvPr>
        <xdr:cNvCxnSpPr/>
      </xdr:nvCxnSpPr>
      <xdr:spPr>
        <a:xfrm>
          <a:off x="1771650" y="6747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80010</xdr:rowOff>
    </xdr:from>
    <xdr:to>
      <xdr:col>7</xdr:col>
      <xdr:colOff>0</xdr:colOff>
      <xdr:row>35</xdr:row>
      <xdr:rowOff>80010</xdr:rowOff>
    </xdr:to>
    <xdr:cxnSp macro="">
      <xdr:nvCxnSpPr>
        <xdr:cNvPr id="31" name="Solver_shapecon$J$30">
          <a:extLst>
            <a:ext uri="{FF2B5EF4-FFF2-40B4-BE49-F238E27FC236}">
              <a16:creationId xmlns:a16="http://schemas.microsoft.com/office/drawing/2014/main" id="{678DD1FB-8DD4-4A87-BB23-D8621021C172}"/>
            </a:ext>
          </a:extLst>
        </xdr:cNvPr>
        <xdr:cNvCxnSpPr/>
      </xdr:nvCxnSpPr>
      <xdr:spPr>
        <a:xfrm flipV="1">
          <a:off x="3543300" y="5604510"/>
          <a:ext cx="590550" cy="1143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29</xdr:row>
      <xdr:rowOff>0</xdr:rowOff>
    </xdr:from>
    <xdr:ext cx="151848" cy="154608"/>
    <xdr:sp macro="" textlink="">
      <xdr:nvSpPr>
        <xdr:cNvPr id="32" name="Solver_shape$J$30">
          <a:extLst>
            <a:ext uri="{FF2B5EF4-FFF2-40B4-BE49-F238E27FC236}">
              <a16:creationId xmlns:a16="http://schemas.microsoft.com/office/drawing/2014/main" id="{21272982-0C9B-4C2E-AA7A-E7B9E6B174AE}"/>
            </a:ext>
          </a:extLst>
        </xdr:cNvPr>
        <xdr:cNvSpPr/>
      </xdr:nvSpPr>
      <xdr:spPr>
        <a:xfrm>
          <a:off x="5314950" y="5524500"/>
          <a:ext cx="151848" cy="154608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29</xdr:row>
      <xdr:rowOff>80010</xdr:rowOff>
    </xdr:from>
    <xdr:to>
      <xdr:col>9</xdr:col>
      <xdr:colOff>0</xdr:colOff>
      <xdr:row>29</xdr:row>
      <xdr:rowOff>80010</xdr:rowOff>
    </xdr:to>
    <xdr:cxnSp macro="">
      <xdr:nvCxnSpPr>
        <xdr:cNvPr id="33" name="Solver_line$J$30">
          <a:extLst>
            <a:ext uri="{FF2B5EF4-FFF2-40B4-BE49-F238E27FC236}">
              <a16:creationId xmlns:a16="http://schemas.microsoft.com/office/drawing/2014/main" id="{2AA5AC9A-2D27-45F3-994D-DE291AD45099}"/>
            </a:ext>
          </a:extLst>
        </xdr:cNvPr>
        <xdr:cNvCxnSpPr/>
      </xdr:nvCxnSpPr>
      <xdr:spPr>
        <a:xfrm>
          <a:off x="4133850" y="5604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80010</xdr:rowOff>
    </xdr:from>
    <xdr:to>
      <xdr:col>11</xdr:col>
      <xdr:colOff>0</xdr:colOff>
      <xdr:row>29</xdr:row>
      <xdr:rowOff>80010</xdr:rowOff>
    </xdr:to>
    <xdr:cxnSp macro="">
      <xdr:nvCxnSpPr>
        <xdr:cNvPr id="34" name="Solver_shapecon$N$28">
          <a:extLst>
            <a:ext uri="{FF2B5EF4-FFF2-40B4-BE49-F238E27FC236}">
              <a16:creationId xmlns:a16="http://schemas.microsoft.com/office/drawing/2014/main" id="{907318D7-4D99-40BD-84EC-AD93B27B288F}"/>
            </a:ext>
          </a:extLst>
        </xdr:cNvPr>
        <xdr:cNvCxnSpPr/>
      </xdr:nvCxnSpPr>
      <xdr:spPr>
        <a:xfrm flipV="1">
          <a:off x="5905500" y="5223510"/>
          <a:ext cx="5905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27</xdr:row>
      <xdr:rowOff>0</xdr:rowOff>
    </xdr:from>
    <xdr:ext cx="151848" cy="154609"/>
    <xdr:sp macro="" textlink="">
      <xdr:nvSpPr>
        <xdr:cNvPr id="35" name="Solver_shape$N$28">
          <a:extLst>
            <a:ext uri="{FF2B5EF4-FFF2-40B4-BE49-F238E27FC236}">
              <a16:creationId xmlns:a16="http://schemas.microsoft.com/office/drawing/2014/main" id="{67A89649-E09D-4729-A7D8-72DF177AAD71}"/>
            </a:ext>
          </a:extLst>
        </xdr:cNvPr>
        <xdr:cNvSpPr/>
      </xdr:nvSpPr>
      <xdr:spPr>
        <a:xfrm rot="16200000">
          <a:off x="7675769" y="5144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27</xdr:row>
      <xdr:rowOff>80010</xdr:rowOff>
    </xdr:from>
    <xdr:to>
      <xdr:col>13</xdr:col>
      <xdr:colOff>0</xdr:colOff>
      <xdr:row>27</xdr:row>
      <xdr:rowOff>80010</xdr:rowOff>
    </xdr:to>
    <xdr:cxnSp macro="">
      <xdr:nvCxnSpPr>
        <xdr:cNvPr id="36" name="Solver_line$N$28">
          <a:extLst>
            <a:ext uri="{FF2B5EF4-FFF2-40B4-BE49-F238E27FC236}">
              <a16:creationId xmlns:a16="http://schemas.microsoft.com/office/drawing/2014/main" id="{53F73322-DB9D-42B3-A03F-79328F7702D2}"/>
            </a:ext>
          </a:extLst>
        </xdr:cNvPr>
        <xdr:cNvCxnSpPr/>
      </xdr:nvCxnSpPr>
      <xdr:spPr>
        <a:xfrm>
          <a:off x="6496050" y="5223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80010</xdr:rowOff>
    </xdr:from>
    <xdr:to>
      <xdr:col>11</xdr:col>
      <xdr:colOff>0</xdr:colOff>
      <xdr:row>32</xdr:row>
      <xdr:rowOff>80010</xdr:rowOff>
    </xdr:to>
    <xdr:cxnSp macro="">
      <xdr:nvCxnSpPr>
        <xdr:cNvPr id="37" name="Solver_shapecon$N$33">
          <a:extLst>
            <a:ext uri="{FF2B5EF4-FFF2-40B4-BE49-F238E27FC236}">
              <a16:creationId xmlns:a16="http://schemas.microsoft.com/office/drawing/2014/main" id="{8758392C-2AF7-456E-A645-9FA3C0437062}"/>
            </a:ext>
          </a:extLst>
        </xdr:cNvPr>
        <xdr:cNvCxnSpPr/>
      </xdr:nvCxnSpPr>
      <xdr:spPr>
        <a:xfrm>
          <a:off x="5905500" y="5604510"/>
          <a:ext cx="5905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32</xdr:row>
      <xdr:rowOff>0</xdr:rowOff>
    </xdr:from>
    <xdr:ext cx="151848" cy="154609"/>
    <xdr:sp macro="" textlink="">
      <xdr:nvSpPr>
        <xdr:cNvPr id="38" name="Solver_shape$N$33">
          <a:extLst>
            <a:ext uri="{FF2B5EF4-FFF2-40B4-BE49-F238E27FC236}">
              <a16:creationId xmlns:a16="http://schemas.microsoft.com/office/drawing/2014/main" id="{F208645A-CCE8-434D-AAF8-EFFAEBDBFC7F}"/>
            </a:ext>
          </a:extLst>
        </xdr:cNvPr>
        <xdr:cNvSpPr/>
      </xdr:nvSpPr>
      <xdr:spPr>
        <a:xfrm rot="16200000">
          <a:off x="7675769" y="6097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32</xdr:row>
      <xdr:rowOff>80010</xdr:rowOff>
    </xdr:from>
    <xdr:to>
      <xdr:col>13</xdr:col>
      <xdr:colOff>0</xdr:colOff>
      <xdr:row>32</xdr:row>
      <xdr:rowOff>80010</xdr:rowOff>
    </xdr:to>
    <xdr:cxnSp macro="">
      <xdr:nvCxnSpPr>
        <xdr:cNvPr id="39" name="Solver_line$N$33">
          <a:extLst>
            <a:ext uri="{FF2B5EF4-FFF2-40B4-BE49-F238E27FC236}">
              <a16:creationId xmlns:a16="http://schemas.microsoft.com/office/drawing/2014/main" id="{2E8A386C-90AD-4185-8EC6-ECCA91242B8A}"/>
            </a:ext>
          </a:extLst>
        </xdr:cNvPr>
        <xdr:cNvCxnSpPr/>
      </xdr:nvCxnSpPr>
      <xdr:spPr>
        <a:xfrm>
          <a:off x="6496050" y="6176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</xdr:row>
      <xdr:rowOff>80010</xdr:rowOff>
    </xdr:from>
    <xdr:to>
      <xdr:col>7</xdr:col>
      <xdr:colOff>0</xdr:colOff>
      <xdr:row>42</xdr:row>
      <xdr:rowOff>80010</xdr:rowOff>
    </xdr:to>
    <xdr:cxnSp macro="">
      <xdr:nvCxnSpPr>
        <xdr:cNvPr id="40" name="Solver_shapecon$J$43">
          <a:extLst>
            <a:ext uri="{FF2B5EF4-FFF2-40B4-BE49-F238E27FC236}">
              <a16:creationId xmlns:a16="http://schemas.microsoft.com/office/drawing/2014/main" id="{4FB2E0E3-AAC5-41A0-B768-5C3A4195D063}"/>
            </a:ext>
          </a:extLst>
        </xdr:cNvPr>
        <xdr:cNvCxnSpPr/>
      </xdr:nvCxnSpPr>
      <xdr:spPr>
        <a:xfrm>
          <a:off x="3543300" y="6747510"/>
          <a:ext cx="590550" cy="1333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42</xdr:row>
      <xdr:rowOff>0</xdr:rowOff>
    </xdr:from>
    <xdr:ext cx="151848" cy="154608"/>
    <xdr:sp macro="" textlink="">
      <xdr:nvSpPr>
        <xdr:cNvPr id="41" name="Solver_shape$J$43">
          <a:extLst>
            <a:ext uri="{FF2B5EF4-FFF2-40B4-BE49-F238E27FC236}">
              <a16:creationId xmlns:a16="http://schemas.microsoft.com/office/drawing/2014/main" id="{6FBABE37-B798-4539-B3F5-1F3120C998DD}"/>
            </a:ext>
          </a:extLst>
        </xdr:cNvPr>
        <xdr:cNvSpPr/>
      </xdr:nvSpPr>
      <xdr:spPr>
        <a:xfrm>
          <a:off x="5314950" y="8001000"/>
          <a:ext cx="151848" cy="154608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42</xdr:row>
      <xdr:rowOff>80010</xdr:rowOff>
    </xdr:from>
    <xdr:to>
      <xdr:col>9</xdr:col>
      <xdr:colOff>0</xdr:colOff>
      <xdr:row>42</xdr:row>
      <xdr:rowOff>80010</xdr:rowOff>
    </xdr:to>
    <xdr:cxnSp macro="">
      <xdr:nvCxnSpPr>
        <xdr:cNvPr id="42" name="Solver_line$J$43">
          <a:extLst>
            <a:ext uri="{FF2B5EF4-FFF2-40B4-BE49-F238E27FC236}">
              <a16:creationId xmlns:a16="http://schemas.microsoft.com/office/drawing/2014/main" id="{2A603978-DE3C-4DFB-A680-C5C8EA43BCE8}"/>
            </a:ext>
          </a:extLst>
        </xdr:cNvPr>
        <xdr:cNvCxnSpPr/>
      </xdr:nvCxnSpPr>
      <xdr:spPr>
        <a:xfrm>
          <a:off x="4133850" y="8081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37</xdr:row>
      <xdr:rowOff>80010</xdr:rowOff>
    </xdr:from>
    <xdr:to>
      <xdr:col>11</xdr:col>
      <xdr:colOff>0</xdr:colOff>
      <xdr:row>42</xdr:row>
      <xdr:rowOff>80010</xdr:rowOff>
    </xdr:to>
    <xdr:cxnSp macro="">
      <xdr:nvCxnSpPr>
        <xdr:cNvPr id="43" name="Solver_shapecon$N$38">
          <a:extLst>
            <a:ext uri="{FF2B5EF4-FFF2-40B4-BE49-F238E27FC236}">
              <a16:creationId xmlns:a16="http://schemas.microsoft.com/office/drawing/2014/main" id="{F30E8260-B730-4110-96B9-2BEE649CFA7A}"/>
            </a:ext>
          </a:extLst>
        </xdr:cNvPr>
        <xdr:cNvCxnSpPr/>
      </xdr:nvCxnSpPr>
      <xdr:spPr>
        <a:xfrm flipV="1">
          <a:off x="5905500" y="71285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37</xdr:row>
      <xdr:rowOff>0</xdr:rowOff>
    </xdr:from>
    <xdr:ext cx="151848" cy="154609"/>
    <xdr:sp macro="" textlink="">
      <xdr:nvSpPr>
        <xdr:cNvPr id="44" name="Solver_shape$N$38">
          <a:extLst>
            <a:ext uri="{FF2B5EF4-FFF2-40B4-BE49-F238E27FC236}">
              <a16:creationId xmlns:a16="http://schemas.microsoft.com/office/drawing/2014/main" id="{A8B2AAA8-BFDF-406D-9F70-AE11931995BD}"/>
            </a:ext>
          </a:extLst>
        </xdr:cNvPr>
        <xdr:cNvSpPr/>
      </xdr:nvSpPr>
      <xdr:spPr>
        <a:xfrm rot="16200000">
          <a:off x="7675769" y="7049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37</xdr:row>
      <xdr:rowOff>80010</xdr:rowOff>
    </xdr:from>
    <xdr:to>
      <xdr:col>13</xdr:col>
      <xdr:colOff>0</xdr:colOff>
      <xdr:row>37</xdr:row>
      <xdr:rowOff>80010</xdr:rowOff>
    </xdr:to>
    <xdr:cxnSp macro="">
      <xdr:nvCxnSpPr>
        <xdr:cNvPr id="45" name="Solver_line$N$38">
          <a:extLst>
            <a:ext uri="{FF2B5EF4-FFF2-40B4-BE49-F238E27FC236}">
              <a16:creationId xmlns:a16="http://schemas.microsoft.com/office/drawing/2014/main" id="{EAE8CDCA-6A25-46DF-A7A8-86EB1FA23618}"/>
            </a:ext>
          </a:extLst>
        </xdr:cNvPr>
        <xdr:cNvCxnSpPr/>
      </xdr:nvCxnSpPr>
      <xdr:spPr>
        <a:xfrm>
          <a:off x="6496050" y="7128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80010</xdr:rowOff>
    </xdr:from>
    <xdr:to>
      <xdr:col>11</xdr:col>
      <xdr:colOff>0</xdr:colOff>
      <xdr:row>42</xdr:row>
      <xdr:rowOff>80010</xdr:rowOff>
    </xdr:to>
    <xdr:cxnSp macro="">
      <xdr:nvCxnSpPr>
        <xdr:cNvPr id="46" name="Solver_shapecon$N$43">
          <a:extLst>
            <a:ext uri="{FF2B5EF4-FFF2-40B4-BE49-F238E27FC236}">
              <a16:creationId xmlns:a16="http://schemas.microsoft.com/office/drawing/2014/main" id="{7214E255-7DA2-4433-9B41-2A73407DD5A5}"/>
            </a:ext>
          </a:extLst>
        </xdr:cNvPr>
        <xdr:cNvCxnSpPr/>
      </xdr:nvCxnSpPr>
      <xdr:spPr>
        <a:xfrm>
          <a:off x="5905500" y="8081010"/>
          <a:ext cx="5905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42</xdr:row>
      <xdr:rowOff>0</xdr:rowOff>
    </xdr:from>
    <xdr:ext cx="151848" cy="154609"/>
    <xdr:sp macro="" textlink="">
      <xdr:nvSpPr>
        <xdr:cNvPr id="47" name="Solver_shape$N$43">
          <a:extLst>
            <a:ext uri="{FF2B5EF4-FFF2-40B4-BE49-F238E27FC236}">
              <a16:creationId xmlns:a16="http://schemas.microsoft.com/office/drawing/2014/main" id="{88F58C86-3E35-49FE-9D4A-5735BAD624F2}"/>
            </a:ext>
          </a:extLst>
        </xdr:cNvPr>
        <xdr:cNvSpPr/>
      </xdr:nvSpPr>
      <xdr:spPr>
        <a:xfrm rot="16200000">
          <a:off x="7675769" y="8002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42</xdr:row>
      <xdr:rowOff>80010</xdr:rowOff>
    </xdr:from>
    <xdr:to>
      <xdr:col>13</xdr:col>
      <xdr:colOff>0</xdr:colOff>
      <xdr:row>42</xdr:row>
      <xdr:rowOff>80010</xdr:rowOff>
    </xdr:to>
    <xdr:cxnSp macro="">
      <xdr:nvCxnSpPr>
        <xdr:cNvPr id="48" name="Solver_line$N$43">
          <a:extLst>
            <a:ext uri="{FF2B5EF4-FFF2-40B4-BE49-F238E27FC236}">
              <a16:creationId xmlns:a16="http://schemas.microsoft.com/office/drawing/2014/main" id="{9DFD9F6B-41E5-41B6-A31A-0E72707BC8CD}"/>
            </a:ext>
          </a:extLst>
        </xdr:cNvPr>
        <xdr:cNvCxnSpPr/>
      </xdr:nvCxnSpPr>
      <xdr:spPr>
        <a:xfrm>
          <a:off x="6496050" y="8081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80010</xdr:rowOff>
    </xdr:from>
    <xdr:to>
      <xdr:col>11</xdr:col>
      <xdr:colOff>0</xdr:colOff>
      <xdr:row>47</xdr:row>
      <xdr:rowOff>80010</xdr:rowOff>
    </xdr:to>
    <xdr:cxnSp macro="">
      <xdr:nvCxnSpPr>
        <xdr:cNvPr id="49" name="Solver_shapecon$N$48">
          <a:extLst>
            <a:ext uri="{FF2B5EF4-FFF2-40B4-BE49-F238E27FC236}">
              <a16:creationId xmlns:a16="http://schemas.microsoft.com/office/drawing/2014/main" id="{522BBC11-5030-46E8-AE76-DE562CB1CC11}"/>
            </a:ext>
          </a:extLst>
        </xdr:cNvPr>
        <xdr:cNvCxnSpPr/>
      </xdr:nvCxnSpPr>
      <xdr:spPr>
        <a:xfrm>
          <a:off x="5905500" y="80810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47</xdr:row>
      <xdr:rowOff>0</xdr:rowOff>
    </xdr:from>
    <xdr:ext cx="157258" cy="154609"/>
    <xdr:sp macro="" textlink="">
      <xdr:nvSpPr>
        <xdr:cNvPr id="50" name="Solver_shape$N$48">
          <a:extLst>
            <a:ext uri="{FF2B5EF4-FFF2-40B4-BE49-F238E27FC236}">
              <a16:creationId xmlns:a16="http://schemas.microsoft.com/office/drawing/2014/main" id="{744919A0-B1F6-4090-A9D8-449B29ADAC4F}"/>
            </a:ext>
          </a:extLst>
        </xdr:cNvPr>
        <xdr:cNvSpPr/>
      </xdr:nvSpPr>
      <xdr:spPr>
        <a:xfrm rot="16200000">
          <a:off x="7678474" y="8952176"/>
          <a:ext cx="154609" cy="15725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47</xdr:row>
      <xdr:rowOff>80010</xdr:rowOff>
    </xdr:from>
    <xdr:to>
      <xdr:col>13</xdr:col>
      <xdr:colOff>0</xdr:colOff>
      <xdr:row>47</xdr:row>
      <xdr:rowOff>80010</xdr:rowOff>
    </xdr:to>
    <xdr:cxnSp macro="">
      <xdr:nvCxnSpPr>
        <xdr:cNvPr id="51" name="Solver_line$N$48">
          <a:extLst>
            <a:ext uri="{FF2B5EF4-FFF2-40B4-BE49-F238E27FC236}">
              <a16:creationId xmlns:a16="http://schemas.microsoft.com/office/drawing/2014/main" id="{EA14E823-F80E-4189-9D14-FCDFA721A1AC}"/>
            </a:ext>
          </a:extLst>
        </xdr:cNvPr>
        <xdr:cNvCxnSpPr/>
      </xdr:nvCxnSpPr>
      <xdr:spPr>
        <a:xfrm>
          <a:off x="6496050" y="9033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80010</xdr:rowOff>
    </xdr:from>
    <xdr:to>
      <xdr:col>3</xdr:col>
      <xdr:colOff>0</xdr:colOff>
      <xdr:row>60</xdr:row>
      <xdr:rowOff>80010</xdr:rowOff>
    </xdr:to>
    <xdr:cxnSp macro="">
      <xdr:nvCxnSpPr>
        <xdr:cNvPr id="52" name="Solver_shapecon$F$61">
          <a:extLst>
            <a:ext uri="{FF2B5EF4-FFF2-40B4-BE49-F238E27FC236}">
              <a16:creationId xmlns:a16="http://schemas.microsoft.com/office/drawing/2014/main" id="{98217385-89DD-433F-8306-3604D28A1B44}"/>
            </a:ext>
          </a:extLst>
        </xdr:cNvPr>
        <xdr:cNvCxnSpPr/>
      </xdr:nvCxnSpPr>
      <xdr:spPr>
        <a:xfrm>
          <a:off x="1181100" y="8271510"/>
          <a:ext cx="590550" cy="3238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0</xdr:colOff>
      <xdr:row>60</xdr:row>
      <xdr:rowOff>0</xdr:rowOff>
    </xdr:from>
    <xdr:ext cx="151848" cy="154609"/>
    <xdr:sp macro="" textlink="">
      <xdr:nvSpPr>
        <xdr:cNvPr id="53" name="Solver_shape$F$61">
          <a:extLst>
            <a:ext uri="{FF2B5EF4-FFF2-40B4-BE49-F238E27FC236}">
              <a16:creationId xmlns:a16="http://schemas.microsoft.com/office/drawing/2014/main" id="{428F299D-2F02-4867-AB1B-7FEE002C02F5}"/>
            </a:ext>
          </a:extLst>
        </xdr:cNvPr>
        <xdr:cNvSpPr/>
      </xdr:nvSpPr>
      <xdr:spPr>
        <a:xfrm>
          <a:off x="2952750" y="11430000"/>
          <a:ext cx="151848" cy="154609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3</xdr:col>
      <xdr:colOff>0</xdr:colOff>
      <xdr:row>60</xdr:row>
      <xdr:rowOff>80010</xdr:rowOff>
    </xdr:from>
    <xdr:to>
      <xdr:col>5</xdr:col>
      <xdr:colOff>0</xdr:colOff>
      <xdr:row>60</xdr:row>
      <xdr:rowOff>80010</xdr:rowOff>
    </xdr:to>
    <xdr:cxnSp macro="">
      <xdr:nvCxnSpPr>
        <xdr:cNvPr id="54" name="Solver_line$F$61">
          <a:extLst>
            <a:ext uri="{FF2B5EF4-FFF2-40B4-BE49-F238E27FC236}">
              <a16:creationId xmlns:a16="http://schemas.microsoft.com/office/drawing/2014/main" id="{53FF0E7C-CDBD-4430-A3AA-373DC2A64501}"/>
            </a:ext>
          </a:extLst>
        </xdr:cNvPr>
        <xdr:cNvCxnSpPr/>
      </xdr:nvCxnSpPr>
      <xdr:spPr>
        <a:xfrm>
          <a:off x="1771650" y="11510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54</xdr:row>
      <xdr:rowOff>80010</xdr:rowOff>
    </xdr:from>
    <xdr:to>
      <xdr:col>7</xdr:col>
      <xdr:colOff>0</xdr:colOff>
      <xdr:row>60</xdr:row>
      <xdr:rowOff>80010</xdr:rowOff>
    </xdr:to>
    <xdr:cxnSp macro="">
      <xdr:nvCxnSpPr>
        <xdr:cNvPr id="55" name="Solver_shapecon$J$55">
          <a:extLst>
            <a:ext uri="{FF2B5EF4-FFF2-40B4-BE49-F238E27FC236}">
              <a16:creationId xmlns:a16="http://schemas.microsoft.com/office/drawing/2014/main" id="{F8F3F124-6903-4277-9EEE-127BA4518533}"/>
            </a:ext>
          </a:extLst>
        </xdr:cNvPr>
        <xdr:cNvCxnSpPr/>
      </xdr:nvCxnSpPr>
      <xdr:spPr>
        <a:xfrm flipV="1">
          <a:off x="3543300" y="10367010"/>
          <a:ext cx="590550" cy="1143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54</xdr:row>
      <xdr:rowOff>0</xdr:rowOff>
    </xdr:from>
    <xdr:ext cx="151848" cy="160019"/>
    <xdr:sp macro="" textlink="">
      <xdr:nvSpPr>
        <xdr:cNvPr id="56" name="Solver_shape$J$55">
          <a:extLst>
            <a:ext uri="{FF2B5EF4-FFF2-40B4-BE49-F238E27FC236}">
              <a16:creationId xmlns:a16="http://schemas.microsoft.com/office/drawing/2014/main" id="{1C41A9D7-9098-4DA1-8F4F-318152539C73}"/>
            </a:ext>
          </a:extLst>
        </xdr:cNvPr>
        <xdr:cNvSpPr/>
      </xdr:nvSpPr>
      <xdr:spPr>
        <a:xfrm>
          <a:off x="5314950" y="10287000"/>
          <a:ext cx="151848" cy="160019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54</xdr:row>
      <xdr:rowOff>80010</xdr:rowOff>
    </xdr:from>
    <xdr:to>
      <xdr:col>9</xdr:col>
      <xdr:colOff>0</xdr:colOff>
      <xdr:row>54</xdr:row>
      <xdr:rowOff>80010</xdr:rowOff>
    </xdr:to>
    <xdr:cxnSp macro="">
      <xdr:nvCxnSpPr>
        <xdr:cNvPr id="57" name="Solver_line$J$55">
          <a:extLst>
            <a:ext uri="{FF2B5EF4-FFF2-40B4-BE49-F238E27FC236}">
              <a16:creationId xmlns:a16="http://schemas.microsoft.com/office/drawing/2014/main" id="{68BC6A33-029A-4926-AC94-AE6BB04DD30B}"/>
            </a:ext>
          </a:extLst>
        </xdr:cNvPr>
        <xdr:cNvCxnSpPr/>
      </xdr:nvCxnSpPr>
      <xdr:spPr>
        <a:xfrm>
          <a:off x="4133850" y="10367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80010</xdr:rowOff>
    </xdr:from>
    <xdr:to>
      <xdr:col>11</xdr:col>
      <xdr:colOff>0</xdr:colOff>
      <xdr:row>54</xdr:row>
      <xdr:rowOff>80010</xdr:rowOff>
    </xdr:to>
    <xdr:cxnSp macro="">
      <xdr:nvCxnSpPr>
        <xdr:cNvPr id="58" name="Solver_shapecon$N$53">
          <a:extLst>
            <a:ext uri="{FF2B5EF4-FFF2-40B4-BE49-F238E27FC236}">
              <a16:creationId xmlns:a16="http://schemas.microsoft.com/office/drawing/2014/main" id="{600AF206-16B0-4CDA-A821-1A9DFEA2935D}"/>
            </a:ext>
          </a:extLst>
        </xdr:cNvPr>
        <xdr:cNvCxnSpPr/>
      </xdr:nvCxnSpPr>
      <xdr:spPr>
        <a:xfrm flipV="1">
          <a:off x="5905500" y="9986010"/>
          <a:ext cx="5905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52</xdr:row>
      <xdr:rowOff>0</xdr:rowOff>
    </xdr:from>
    <xdr:ext cx="151848" cy="154609"/>
    <xdr:sp macro="" textlink="">
      <xdr:nvSpPr>
        <xdr:cNvPr id="59" name="Solver_shape$N$53">
          <a:extLst>
            <a:ext uri="{FF2B5EF4-FFF2-40B4-BE49-F238E27FC236}">
              <a16:creationId xmlns:a16="http://schemas.microsoft.com/office/drawing/2014/main" id="{6964907A-D448-476B-BCCE-68AE4B355690}"/>
            </a:ext>
          </a:extLst>
        </xdr:cNvPr>
        <xdr:cNvSpPr/>
      </xdr:nvSpPr>
      <xdr:spPr>
        <a:xfrm rot="16200000">
          <a:off x="7675769" y="9907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52</xdr:row>
      <xdr:rowOff>80010</xdr:rowOff>
    </xdr:from>
    <xdr:to>
      <xdr:col>13</xdr:col>
      <xdr:colOff>0</xdr:colOff>
      <xdr:row>52</xdr:row>
      <xdr:rowOff>80010</xdr:rowOff>
    </xdr:to>
    <xdr:cxnSp macro="">
      <xdr:nvCxnSpPr>
        <xdr:cNvPr id="60" name="Solver_line$N$53">
          <a:extLst>
            <a:ext uri="{FF2B5EF4-FFF2-40B4-BE49-F238E27FC236}">
              <a16:creationId xmlns:a16="http://schemas.microsoft.com/office/drawing/2014/main" id="{4D7AEA3D-CA2D-482F-A668-55CC1D83E1F0}"/>
            </a:ext>
          </a:extLst>
        </xdr:cNvPr>
        <xdr:cNvCxnSpPr/>
      </xdr:nvCxnSpPr>
      <xdr:spPr>
        <a:xfrm>
          <a:off x="6496050" y="9986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54</xdr:row>
      <xdr:rowOff>80010</xdr:rowOff>
    </xdr:from>
    <xdr:to>
      <xdr:col>11</xdr:col>
      <xdr:colOff>0</xdr:colOff>
      <xdr:row>57</xdr:row>
      <xdr:rowOff>80010</xdr:rowOff>
    </xdr:to>
    <xdr:cxnSp macro="">
      <xdr:nvCxnSpPr>
        <xdr:cNvPr id="61" name="Solver_shapecon$N$58">
          <a:extLst>
            <a:ext uri="{FF2B5EF4-FFF2-40B4-BE49-F238E27FC236}">
              <a16:creationId xmlns:a16="http://schemas.microsoft.com/office/drawing/2014/main" id="{85635CF9-342E-4842-B2BB-CFD918649F54}"/>
            </a:ext>
          </a:extLst>
        </xdr:cNvPr>
        <xdr:cNvCxnSpPr/>
      </xdr:nvCxnSpPr>
      <xdr:spPr>
        <a:xfrm>
          <a:off x="5905500" y="10367010"/>
          <a:ext cx="5905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57</xdr:row>
      <xdr:rowOff>0</xdr:rowOff>
    </xdr:from>
    <xdr:ext cx="151848" cy="154609"/>
    <xdr:sp macro="" textlink="">
      <xdr:nvSpPr>
        <xdr:cNvPr id="62" name="Solver_shape$N$58">
          <a:extLst>
            <a:ext uri="{FF2B5EF4-FFF2-40B4-BE49-F238E27FC236}">
              <a16:creationId xmlns:a16="http://schemas.microsoft.com/office/drawing/2014/main" id="{C9C8BE85-3A48-4238-8B7D-70BF86F0656D}"/>
            </a:ext>
          </a:extLst>
        </xdr:cNvPr>
        <xdr:cNvSpPr/>
      </xdr:nvSpPr>
      <xdr:spPr>
        <a:xfrm rot="16200000">
          <a:off x="7675769" y="10859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57</xdr:row>
      <xdr:rowOff>80010</xdr:rowOff>
    </xdr:from>
    <xdr:to>
      <xdr:col>13</xdr:col>
      <xdr:colOff>0</xdr:colOff>
      <xdr:row>57</xdr:row>
      <xdr:rowOff>80010</xdr:rowOff>
    </xdr:to>
    <xdr:cxnSp macro="">
      <xdr:nvCxnSpPr>
        <xdr:cNvPr id="63" name="Solver_line$N$58">
          <a:extLst>
            <a:ext uri="{FF2B5EF4-FFF2-40B4-BE49-F238E27FC236}">
              <a16:creationId xmlns:a16="http://schemas.microsoft.com/office/drawing/2014/main" id="{24BB09A5-9EFC-4D72-8BF0-95D5B39B21A9}"/>
            </a:ext>
          </a:extLst>
        </xdr:cNvPr>
        <xdr:cNvCxnSpPr/>
      </xdr:nvCxnSpPr>
      <xdr:spPr>
        <a:xfrm>
          <a:off x="6496050" y="10938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60</xdr:row>
      <xdr:rowOff>80010</xdr:rowOff>
    </xdr:from>
    <xdr:to>
      <xdr:col>7</xdr:col>
      <xdr:colOff>0</xdr:colOff>
      <xdr:row>67</xdr:row>
      <xdr:rowOff>80010</xdr:rowOff>
    </xdr:to>
    <xdr:cxnSp macro="">
      <xdr:nvCxnSpPr>
        <xdr:cNvPr id="64" name="Solver_shapecon$J$68">
          <a:extLst>
            <a:ext uri="{FF2B5EF4-FFF2-40B4-BE49-F238E27FC236}">
              <a16:creationId xmlns:a16="http://schemas.microsoft.com/office/drawing/2014/main" id="{8DA14DD5-1ABC-4114-AC35-037CACC73DBC}"/>
            </a:ext>
          </a:extLst>
        </xdr:cNvPr>
        <xdr:cNvCxnSpPr/>
      </xdr:nvCxnSpPr>
      <xdr:spPr>
        <a:xfrm>
          <a:off x="3543300" y="11510010"/>
          <a:ext cx="590550" cy="1333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67</xdr:row>
      <xdr:rowOff>0</xdr:rowOff>
    </xdr:from>
    <xdr:ext cx="151848" cy="160019"/>
    <xdr:sp macro="" textlink="">
      <xdr:nvSpPr>
        <xdr:cNvPr id="65" name="Solver_shape$J$68">
          <a:extLst>
            <a:ext uri="{FF2B5EF4-FFF2-40B4-BE49-F238E27FC236}">
              <a16:creationId xmlns:a16="http://schemas.microsoft.com/office/drawing/2014/main" id="{5882D330-78A6-4E97-8717-E78F067C4E4A}"/>
            </a:ext>
          </a:extLst>
        </xdr:cNvPr>
        <xdr:cNvSpPr/>
      </xdr:nvSpPr>
      <xdr:spPr>
        <a:xfrm>
          <a:off x="5314950" y="12763500"/>
          <a:ext cx="151848" cy="160019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7</xdr:col>
      <xdr:colOff>0</xdr:colOff>
      <xdr:row>67</xdr:row>
      <xdr:rowOff>80010</xdr:rowOff>
    </xdr:from>
    <xdr:to>
      <xdr:col>9</xdr:col>
      <xdr:colOff>0</xdr:colOff>
      <xdr:row>67</xdr:row>
      <xdr:rowOff>80010</xdr:rowOff>
    </xdr:to>
    <xdr:cxnSp macro="">
      <xdr:nvCxnSpPr>
        <xdr:cNvPr id="66" name="Solver_line$J$68">
          <a:extLst>
            <a:ext uri="{FF2B5EF4-FFF2-40B4-BE49-F238E27FC236}">
              <a16:creationId xmlns:a16="http://schemas.microsoft.com/office/drawing/2014/main" id="{2A0ED2E7-7AB0-477B-9F1A-FDF40FA3B928}"/>
            </a:ext>
          </a:extLst>
        </xdr:cNvPr>
        <xdr:cNvCxnSpPr/>
      </xdr:nvCxnSpPr>
      <xdr:spPr>
        <a:xfrm>
          <a:off x="4133850" y="12843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80010</xdr:rowOff>
    </xdr:from>
    <xdr:to>
      <xdr:col>11</xdr:col>
      <xdr:colOff>0</xdr:colOff>
      <xdr:row>67</xdr:row>
      <xdr:rowOff>80010</xdr:rowOff>
    </xdr:to>
    <xdr:cxnSp macro="">
      <xdr:nvCxnSpPr>
        <xdr:cNvPr id="67" name="Solver_shapecon$N$63">
          <a:extLst>
            <a:ext uri="{FF2B5EF4-FFF2-40B4-BE49-F238E27FC236}">
              <a16:creationId xmlns:a16="http://schemas.microsoft.com/office/drawing/2014/main" id="{BF53182D-AA24-4C6B-8CA1-55F6F4AFB256}"/>
            </a:ext>
          </a:extLst>
        </xdr:cNvPr>
        <xdr:cNvCxnSpPr/>
      </xdr:nvCxnSpPr>
      <xdr:spPr>
        <a:xfrm flipV="1">
          <a:off x="5905500" y="118910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62</xdr:row>
      <xdr:rowOff>0</xdr:rowOff>
    </xdr:from>
    <xdr:ext cx="157258" cy="154609"/>
    <xdr:sp macro="" textlink="">
      <xdr:nvSpPr>
        <xdr:cNvPr id="68" name="Solver_shape$N$63">
          <a:extLst>
            <a:ext uri="{FF2B5EF4-FFF2-40B4-BE49-F238E27FC236}">
              <a16:creationId xmlns:a16="http://schemas.microsoft.com/office/drawing/2014/main" id="{D13DBEBB-8CB5-49C7-B112-0FF7B5B8F869}"/>
            </a:ext>
          </a:extLst>
        </xdr:cNvPr>
        <xdr:cNvSpPr/>
      </xdr:nvSpPr>
      <xdr:spPr>
        <a:xfrm rot="16200000">
          <a:off x="7678474" y="11809676"/>
          <a:ext cx="154609" cy="15725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62</xdr:row>
      <xdr:rowOff>80010</xdr:rowOff>
    </xdr:from>
    <xdr:to>
      <xdr:col>13</xdr:col>
      <xdr:colOff>0</xdr:colOff>
      <xdr:row>62</xdr:row>
      <xdr:rowOff>80010</xdr:rowOff>
    </xdr:to>
    <xdr:cxnSp macro="">
      <xdr:nvCxnSpPr>
        <xdr:cNvPr id="69" name="Solver_line$N$63">
          <a:extLst>
            <a:ext uri="{FF2B5EF4-FFF2-40B4-BE49-F238E27FC236}">
              <a16:creationId xmlns:a16="http://schemas.microsoft.com/office/drawing/2014/main" id="{AF87D95C-1163-45C7-834C-5C742AC0B492}"/>
            </a:ext>
          </a:extLst>
        </xdr:cNvPr>
        <xdr:cNvCxnSpPr/>
      </xdr:nvCxnSpPr>
      <xdr:spPr>
        <a:xfrm>
          <a:off x="6496050" y="11891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67</xdr:row>
      <xdr:rowOff>80010</xdr:rowOff>
    </xdr:from>
    <xdr:to>
      <xdr:col>11</xdr:col>
      <xdr:colOff>0</xdr:colOff>
      <xdr:row>67</xdr:row>
      <xdr:rowOff>80010</xdr:rowOff>
    </xdr:to>
    <xdr:cxnSp macro="">
      <xdr:nvCxnSpPr>
        <xdr:cNvPr id="70" name="Solver_shapecon$N$68">
          <a:extLst>
            <a:ext uri="{FF2B5EF4-FFF2-40B4-BE49-F238E27FC236}">
              <a16:creationId xmlns:a16="http://schemas.microsoft.com/office/drawing/2014/main" id="{4B806BB6-B8BB-471B-8DD1-182CA194634D}"/>
            </a:ext>
          </a:extLst>
        </xdr:cNvPr>
        <xdr:cNvCxnSpPr/>
      </xdr:nvCxnSpPr>
      <xdr:spPr>
        <a:xfrm>
          <a:off x="5905500" y="12843510"/>
          <a:ext cx="5905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67</xdr:row>
      <xdr:rowOff>0</xdr:rowOff>
    </xdr:from>
    <xdr:ext cx="151848" cy="154609"/>
    <xdr:sp macro="" textlink="">
      <xdr:nvSpPr>
        <xdr:cNvPr id="71" name="Solver_shape$N$68">
          <a:extLst>
            <a:ext uri="{FF2B5EF4-FFF2-40B4-BE49-F238E27FC236}">
              <a16:creationId xmlns:a16="http://schemas.microsoft.com/office/drawing/2014/main" id="{E9203C51-9EFD-4CE4-89E2-9A984E3DDE75}"/>
            </a:ext>
          </a:extLst>
        </xdr:cNvPr>
        <xdr:cNvSpPr/>
      </xdr:nvSpPr>
      <xdr:spPr>
        <a:xfrm rot="16200000">
          <a:off x="7675769" y="127648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67</xdr:row>
      <xdr:rowOff>80010</xdr:rowOff>
    </xdr:from>
    <xdr:to>
      <xdr:col>13</xdr:col>
      <xdr:colOff>0</xdr:colOff>
      <xdr:row>67</xdr:row>
      <xdr:rowOff>80010</xdr:rowOff>
    </xdr:to>
    <xdr:cxnSp macro="">
      <xdr:nvCxnSpPr>
        <xdr:cNvPr id="72" name="Solver_line$N$68">
          <a:extLst>
            <a:ext uri="{FF2B5EF4-FFF2-40B4-BE49-F238E27FC236}">
              <a16:creationId xmlns:a16="http://schemas.microsoft.com/office/drawing/2014/main" id="{96607B48-B079-4B75-B361-1A11CF34025D}"/>
            </a:ext>
          </a:extLst>
        </xdr:cNvPr>
        <xdr:cNvCxnSpPr/>
      </xdr:nvCxnSpPr>
      <xdr:spPr>
        <a:xfrm>
          <a:off x="6496050" y="128435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67</xdr:row>
      <xdr:rowOff>80010</xdr:rowOff>
    </xdr:from>
    <xdr:to>
      <xdr:col>11</xdr:col>
      <xdr:colOff>0</xdr:colOff>
      <xdr:row>72</xdr:row>
      <xdr:rowOff>80010</xdr:rowOff>
    </xdr:to>
    <xdr:cxnSp macro="">
      <xdr:nvCxnSpPr>
        <xdr:cNvPr id="73" name="Solver_shapecon$N$73">
          <a:extLst>
            <a:ext uri="{FF2B5EF4-FFF2-40B4-BE49-F238E27FC236}">
              <a16:creationId xmlns:a16="http://schemas.microsoft.com/office/drawing/2014/main" id="{2D6AE32F-19DB-43EF-B2B8-E25B3C83DA9E}"/>
            </a:ext>
          </a:extLst>
        </xdr:cNvPr>
        <xdr:cNvCxnSpPr/>
      </xdr:nvCxnSpPr>
      <xdr:spPr>
        <a:xfrm>
          <a:off x="5905500" y="12843510"/>
          <a:ext cx="5905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72</xdr:row>
      <xdr:rowOff>0</xdr:rowOff>
    </xdr:from>
    <xdr:ext cx="151848" cy="154609"/>
    <xdr:sp macro="" textlink="">
      <xdr:nvSpPr>
        <xdr:cNvPr id="74" name="Solver_shape$N$73">
          <a:extLst>
            <a:ext uri="{FF2B5EF4-FFF2-40B4-BE49-F238E27FC236}">
              <a16:creationId xmlns:a16="http://schemas.microsoft.com/office/drawing/2014/main" id="{1F655755-71DE-4BD3-8893-09832477F920}"/>
            </a:ext>
          </a:extLst>
        </xdr:cNvPr>
        <xdr:cNvSpPr/>
      </xdr:nvSpPr>
      <xdr:spPr>
        <a:xfrm rot="16200000">
          <a:off x="7675769" y="13717381"/>
          <a:ext cx="154609" cy="151848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oneCellAnchor>
  <xdr:twoCellAnchor>
    <xdr:from>
      <xdr:col>11</xdr:col>
      <xdr:colOff>0</xdr:colOff>
      <xdr:row>72</xdr:row>
      <xdr:rowOff>80010</xdr:rowOff>
    </xdr:from>
    <xdr:to>
      <xdr:col>13</xdr:col>
      <xdr:colOff>0</xdr:colOff>
      <xdr:row>72</xdr:row>
      <xdr:rowOff>80010</xdr:rowOff>
    </xdr:to>
    <xdr:cxnSp macro="">
      <xdr:nvCxnSpPr>
        <xdr:cNvPr id="75" name="Solver_line$N$73">
          <a:extLst>
            <a:ext uri="{FF2B5EF4-FFF2-40B4-BE49-F238E27FC236}">
              <a16:creationId xmlns:a16="http://schemas.microsoft.com/office/drawing/2014/main" id="{25184A43-C9B4-4832-90E6-FCA0DB0DE685}"/>
            </a:ext>
          </a:extLst>
        </xdr:cNvPr>
        <xdr:cNvCxnSpPr/>
      </xdr:nvCxnSpPr>
      <xdr:spPr>
        <a:xfrm>
          <a:off x="6496050" y="1379601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5622-B037-4228-BD5F-1A7B9787AE97}">
  <dimension ref="A2:IU65534"/>
  <sheetViews>
    <sheetView tabSelected="1" zoomScale="60" zoomScaleNormal="60" workbookViewId="0">
      <selection activeCell="W20" sqref="W20"/>
    </sheetView>
  </sheetViews>
  <sheetFormatPr defaultRowHeight="15" x14ac:dyDescent="0.25"/>
  <cols>
    <col min="2" max="2" width="2.140625" customWidth="1"/>
    <col min="3" max="3" width="3.5703125" customWidth="1"/>
    <col min="4" max="4" width="12" bestFit="1" customWidth="1"/>
    <col min="5" max="5" width="5.42578125" bestFit="1" customWidth="1"/>
    <col min="6" max="6" width="2.28515625" bestFit="1" customWidth="1"/>
    <col min="7" max="7" width="3.5703125" customWidth="1"/>
    <col min="8" max="8" width="14.140625" bestFit="1" customWidth="1"/>
    <col min="9" max="9" width="6.42578125" bestFit="1" customWidth="1"/>
    <col min="10" max="10" width="2.28515625" bestFit="1" customWidth="1"/>
    <col min="11" max="11" width="3.5703125" customWidth="1"/>
    <col min="12" max="12" width="15.85546875" bestFit="1" customWidth="1"/>
    <col min="13" max="13" width="5.5703125" bestFit="1" customWidth="1"/>
    <col min="14" max="14" width="2.28515625" bestFit="1" customWidth="1"/>
    <col min="15" max="15" width="3.5703125" customWidth="1"/>
    <col min="16" max="16" width="15.5703125" bestFit="1" customWidth="1"/>
    <col min="17" max="17" width="6.42578125" bestFit="1" customWidth="1"/>
    <col min="18" max="18" width="2.140625" customWidth="1"/>
    <col min="19" max="19" width="6.42578125" bestFit="1" customWidth="1"/>
    <col min="21" max="21" width="22.140625" bestFit="1" customWidth="1"/>
  </cols>
  <sheetData>
    <row r="2" spans="4:21" x14ac:dyDescent="0.25">
      <c r="D2" s="1"/>
    </row>
    <row r="3" spans="4:21" ht="18.75" x14ac:dyDescent="0.3">
      <c r="L3" t="s">
        <v>0</v>
      </c>
      <c r="U3" s="27"/>
    </row>
    <row r="4" spans="4:21" ht="18.75" x14ac:dyDescent="0.3">
      <c r="S4">
        <f ca="1">SUM($L$5,$H$7,$D$16)</f>
        <v>5.2</v>
      </c>
      <c r="U4" s="27" t="s">
        <v>1</v>
      </c>
    </row>
    <row r="5" spans="4:21" ht="18.75" x14ac:dyDescent="0.3">
      <c r="H5" t="s">
        <v>2</v>
      </c>
      <c r="L5">
        <v>3.2</v>
      </c>
      <c r="M5">
        <f ca="1">$S$4</f>
        <v>5.2</v>
      </c>
      <c r="U5" s="27">
        <f ca="1">_xll.PsiSenParam(2,12,2)</f>
        <v>2</v>
      </c>
    </row>
    <row r="6" spans="4:21" ht="18.75" x14ac:dyDescent="0.3">
      <c r="J6">
        <f ca="1">IF($I$7=$M$5,1,IF($I$7=$M$10,2))</f>
        <v>1</v>
      </c>
      <c r="U6" s="27">
        <f ca="1">_xll.PsiSenParam(2,12,8)</f>
        <v>8</v>
      </c>
    </row>
    <row r="7" spans="4:21" x14ac:dyDescent="0.25">
      <c r="H7">
        <f ca="1">U$5</f>
        <v>2</v>
      </c>
      <c r="I7">
        <f ca="1">MAX($M$5,$M$10)</f>
        <v>5.2</v>
      </c>
      <c r="U7" s="5"/>
    </row>
    <row r="8" spans="4:21" x14ac:dyDescent="0.25">
      <c r="L8" t="s">
        <v>3</v>
      </c>
      <c r="U8" s="5"/>
    </row>
    <row r="9" spans="4:21" x14ac:dyDescent="0.25">
      <c r="S9">
        <f ca="1">SUM($L$10,$H$7,$D$16)</f>
        <v>3.6</v>
      </c>
      <c r="U9" s="5"/>
    </row>
    <row r="10" spans="4:21" x14ac:dyDescent="0.25">
      <c r="L10">
        <v>1.6</v>
      </c>
      <c r="M10">
        <f ca="1">$S$9</f>
        <v>3.6</v>
      </c>
    </row>
    <row r="13" spans="4:21" x14ac:dyDescent="0.25">
      <c r="D13" s="2">
        <v>0.7</v>
      </c>
      <c r="H13" t="s">
        <v>4</v>
      </c>
      <c r="L13" t="s">
        <v>5</v>
      </c>
    </row>
    <row r="14" spans="4:21" x14ac:dyDescent="0.25">
      <c r="D14" t="s">
        <v>6</v>
      </c>
      <c r="J14">
        <f>IF($I$15=$M$15,1)</f>
        <v>1</v>
      </c>
      <c r="L14" s="2"/>
      <c r="S14">
        <f>SUM($L$15,$H$15,$D$16)</f>
        <v>-6</v>
      </c>
    </row>
    <row r="15" spans="4:21" x14ac:dyDescent="0.25">
      <c r="F15">
        <f ca="1">IF($E$16=$I$7,1,IF($E$16=$I$15,2,IF($E$16=$I$26,3)))</f>
        <v>1</v>
      </c>
      <c r="H15">
        <v>-16</v>
      </c>
      <c r="I15">
        <f>MAX($M$15)</f>
        <v>-6</v>
      </c>
      <c r="L15">
        <v>10</v>
      </c>
      <c r="M15">
        <f>$S$14</f>
        <v>-6</v>
      </c>
    </row>
    <row r="16" spans="4:21" x14ac:dyDescent="0.25">
      <c r="D16">
        <v>0</v>
      </c>
      <c r="E16">
        <f ca="1">MAX($I$7,$I$15,$I$26)</f>
        <v>5.2</v>
      </c>
    </row>
    <row r="18" spans="1:19" x14ac:dyDescent="0.25">
      <c r="P18" t="s">
        <v>0</v>
      </c>
    </row>
    <row r="19" spans="1:19" x14ac:dyDescent="0.25">
      <c r="L19" s="2">
        <v>0.4</v>
      </c>
      <c r="S19">
        <f>SUM($P$20,$L$22,$H$26,$D$16)</f>
        <v>-8.8000000000000007</v>
      </c>
    </row>
    <row r="20" spans="1:19" x14ac:dyDescent="0.25">
      <c r="L20" t="s">
        <v>2</v>
      </c>
      <c r="P20">
        <v>3.2</v>
      </c>
      <c r="Q20">
        <f>$S$19</f>
        <v>-8.8000000000000007</v>
      </c>
    </row>
    <row r="21" spans="1:19" x14ac:dyDescent="0.25">
      <c r="N21">
        <f>IF($M$22=$Q$20,1,IF($M$22=$Q$25,2))</f>
        <v>1</v>
      </c>
    </row>
    <row r="22" spans="1:19" x14ac:dyDescent="0.25">
      <c r="L22" s="3">
        <v>0</v>
      </c>
      <c r="M22">
        <f>MAX($Q$20,$Q$25)</f>
        <v>-8.8000000000000007</v>
      </c>
    </row>
    <row r="23" spans="1:19" x14ac:dyDescent="0.25">
      <c r="P23" t="s">
        <v>7</v>
      </c>
    </row>
    <row r="24" spans="1:19" x14ac:dyDescent="0.25">
      <c r="H24" t="s">
        <v>8</v>
      </c>
      <c r="S24">
        <f>SUM($P$25,$L$22,$H$26,$D$16)</f>
        <v>-10.4</v>
      </c>
    </row>
    <row r="25" spans="1:19" x14ac:dyDescent="0.25">
      <c r="P25">
        <v>1.6</v>
      </c>
      <c r="Q25">
        <f>$S$24</f>
        <v>-10.4</v>
      </c>
    </row>
    <row r="26" spans="1:19" x14ac:dyDescent="0.25">
      <c r="H26">
        <v>-12</v>
      </c>
      <c r="I26">
        <f>IF(ABS(1-SUM($L$19,$L$27))&lt;=0.00001,SUM($L$19*$M$22,$L$27*$M$30),NA())</f>
        <v>-4.7200000000000006</v>
      </c>
    </row>
    <row r="27" spans="1:19" x14ac:dyDescent="0.25">
      <c r="L27" s="2">
        <v>0.6</v>
      </c>
    </row>
    <row r="28" spans="1:19" x14ac:dyDescent="0.25">
      <c r="L28" t="s">
        <v>4</v>
      </c>
      <c r="P28" t="s">
        <v>9</v>
      </c>
    </row>
    <row r="29" spans="1:19" x14ac:dyDescent="0.25">
      <c r="L29" s="2"/>
      <c r="N29">
        <f>IF($M$30=$Q$30,1)</f>
        <v>1</v>
      </c>
      <c r="S29">
        <f>SUM($P$30,$L$30,$H$26,$D$16)</f>
        <v>-2</v>
      </c>
    </row>
    <row r="30" spans="1:19" x14ac:dyDescent="0.25">
      <c r="L30">
        <v>0</v>
      </c>
      <c r="M30">
        <f>MAX($Q$30)</f>
        <v>-2</v>
      </c>
      <c r="P30">
        <v>10</v>
      </c>
      <c r="Q30">
        <f>$S$29</f>
        <v>-2</v>
      </c>
    </row>
    <row r="32" spans="1:19" x14ac:dyDescent="0.25">
      <c r="A32" s="4">
        <f ca="1">IF(ABS(1-SUM($D$13,$D$45))&lt;=0.00001,SUM($D$13*$E$16,$D$45*$E$48),NA())</f>
        <v>7</v>
      </c>
    </row>
    <row r="33" spans="4:19" x14ac:dyDescent="0.25">
      <c r="L33" t="s">
        <v>0</v>
      </c>
    </row>
    <row r="34" spans="4:19" x14ac:dyDescent="0.25">
      <c r="L34" s="2"/>
      <c r="S34">
        <f ca="1">SUM($L$35,$H$37,$D$48)</f>
        <v>11.2</v>
      </c>
    </row>
    <row r="35" spans="4:19" x14ac:dyDescent="0.25">
      <c r="H35" t="s">
        <v>2</v>
      </c>
      <c r="L35">
        <v>3.2</v>
      </c>
      <c r="M35">
        <f ca="1">$S$34</f>
        <v>11.2</v>
      </c>
    </row>
    <row r="36" spans="4:19" x14ac:dyDescent="0.25">
      <c r="J36">
        <f ca="1">IF($I$37=$M$35,1,IF($I$37=$M$40,2))</f>
        <v>1</v>
      </c>
    </row>
    <row r="37" spans="4:19" x14ac:dyDescent="0.25">
      <c r="H37">
        <f ca="1">U$6</f>
        <v>8</v>
      </c>
      <c r="I37">
        <f ca="1">MAX($M$35,$M$40)</f>
        <v>11.2</v>
      </c>
    </row>
    <row r="38" spans="4:19" x14ac:dyDescent="0.25">
      <c r="L38" t="s">
        <v>10</v>
      </c>
    </row>
    <row r="39" spans="4:19" x14ac:dyDescent="0.25">
      <c r="L39" s="2"/>
      <c r="S39">
        <f ca="1">SUM($L$40,$H$37,$D$48)</f>
        <v>9.6</v>
      </c>
    </row>
    <row r="40" spans="4:19" x14ac:dyDescent="0.25">
      <c r="L40">
        <v>1.6</v>
      </c>
      <c r="M40">
        <f ca="1">$S$39</f>
        <v>9.6</v>
      </c>
    </row>
    <row r="43" spans="4:19" x14ac:dyDescent="0.25">
      <c r="P43" t="s">
        <v>0</v>
      </c>
    </row>
    <row r="44" spans="4:19" x14ac:dyDescent="0.25">
      <c r="L44" s="2">
        <v>0.4</v>
      </c>
      <c r="S44">
        <f>SUM($P$45,$L$47,$H$51,$D$48)</f>
        <v>-4.8</v>
      </c>
    </row>
    <row r="45" spans="4:19" x14ac:dyDescent="0.25">
      <c r="D45" s="2">
        <v>0.3</v>
      </c>
      <c r="L45" t="s">
        <v>2</v>
      </c>
      <c r="P45">
        <v>3.2</v>
      </c>
      <c r="Q45">
        <f>$S$44</f>
        <v>-4.8</v>
      </c>
    </row>
    <row r="46" spans="4:19" x14ac:dyDescent="0.25">
      <c r="D46" t="s">
        <v>11</v>
      </c>
      <c r="N46">
        <f>IF($M$47=$Q$45,1,IF($M$47=$Q$50,2))</f>
        <v>1</v>
      </c>
    </row>
    <row r="47" spans="4:19" x14ac:dyDescent="0.25">
      <c r="F47">
        <f ca="1">IF($E$48=$I$37,1,IF($E$48=$I$51,2,IF($E$48=$I$60,3)))</f>
        <v>1</v>
      </c>
      <c r="L47">
        <v>0</v>
      </c>
      <c r="M47">
        <f>MAX($Q$45,$Q$50)</f>
        <v>-4.8</v>
      </c>
    </row>
    <row r="48" spans="4:19" x14ac:dyDescent="0.25">
      <c r="D48">
        <v>0</v>
      </c>
      <c r="E48" s="4">
        <f ca="1">MAX($I$37,$I$51,$I$60)</f>
        <v>11.2</v>
      </c>
      <c r="P48" t="s">
        <v>10</v>
      </c>
    </row>
    <row r="49" spans="8:19" x14ac:dyDescent="0.25">
      <c r="H49" t="s">
        <v>12</v>
      </c>
      <c r="L49" s="2"/>
      <c r="S49">
        <f>SUM($P$50,$L$47,$H$51,$D$48)</f>
        <v>-6.4</v>
      </c>
    </row>
    <row r="50" spans="8:19" x14ac:dyDescent="0.25">
      <c r="P50">
        <v>1.6</v>
      </c>
      <c r="Q50">
        <f>$S$49</f>
        <v>-6.4</v>
      </c>
    </row>
    <row r="51" spans="8:19" x14ac:dyDescent="0.25">
      <c r="H51">
        <v>-8</v>
      </c>
      <c r="I51" s="4">
        <f>IF(ABS(1-SUM($L$44,$L$52))&lt;=0.00001,SUM($L$44*$M$47,$L$52*$M$55),NA())</f>
        <v>2.58</v>
      </c>
    </row>
    <row r="52" spans="8:19" x14ac:dyDescent="0.25">
      <c r="L52" s="2">
        <v>0.6</v>
      </c>
    </row>
    <row r="53" spans="8:19" x14ac:dyDescent="0.25">
      <c r="L53" t="s">
        <v>4</v>
      </c>
    </row>
    <row r="54" spans="8:19" x14ac:dyDescent="0.25">
      <c r="S54">
        <f>SUM($L$55,$H$51,$D$48)</f>
        <v>7.5</v>
      </c>
    </row>
    <row r="55" spans="8:19" x14ac:dyDescent="0.25">
      <c r="L55">
        <v>15.5</v>
      </c>
      <c r="M55">
        <f>$S$54</f>
        <v>7.5</v>
      </c>
    </row>
    <row r="58" spans="8:19" x14ac:dyDescent="0.25">
      <c r="H58" t="s">
        <v>4</v>
      </c>
      <c r="L58" t="s">
        <v>4</v>
      </c>
    </row>
    <row r="59" spans="8:19" x14ac:dyDescent="0.25">
      <c r="J59">
        <f>IF($I$60=$M$60,1)</f>
        <v>1</v>
      </c>
      <c r="S59">
        <f>SUM($L$60,$H$60,$D$48)</f>
        <v>3.5</v>
      </c>
    </row>
    <row r="60" spans="8:19" x14ac:dyDescent="0.25">
      <c r="H60">
        <v>-12</v>
      </c>
      <c r="I60">
        <f>MAX($M$60)</f>
        <v>3.5</v>
      </c>
      <c r="L60">
        <v>15.5</v>
      </c>
      <c r="M60">
        <f>$S$59</f>
        <v>3.5</v>
      </c>
    </row>
    <row r="65534" spans="255:255" x14ac:dyDescent="0.25">
      <c r="IU6553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A54-3B8F-4819-A710-020E6F50B78A}">
  <dimension ref="A1:S74"/>
  <sheetViews>
    <sheetView zoomScale="69" workbookViewId="0">
      <selection activeCell="R62" sqref="R62"/>
    </sheetView>
  </sheetViews>
  <sheetFormatPr defaultColWidth="8.85546875" defaultRowHeight="15" x14ac:dyDescent="0.25"/>
  <cols>
    <col min="2" max="2" width="5.140625" bestFit="1" customWidth="1"/>
    <col min="3" max="3" width="3.85546875" customWidth="1"/>
    <col min="4" max="4" width="10.42578125" bestFit="1" customWidth="1"/>
    <col min="5" max="5" width="5.42578125" bestFit="1" customWidth="1"/>
    <col min="6" max="6" width="2.28515625" customWidth="1"/>
    <col min="7" max="7" width="3.85546875" customWidth="1"/>
    <col min="8" max="8" width="7.28515625" bestFit="1" customWidth="1"/>
    <col min="9" max="9" width="5.140625" bestFit="1" customWidth="1"/>
    <col min="10" max="10" width="2.28515625" customWidth="1"/>
    <col min="11" max="11" width="3.85546875" customWidth="1"/>
    <col min="12" max="12" width="11.140625" bestFit="1" customWidth="1"/>
    <col min="13" max="13" width="5.42578125" bestFit="1" customWidth="1"/>
    <col min="14" max="14" width="2.28515625" customWidth="1"/>
    <col min="15" max="15" width="5.42578125" bestFit="1" customWidth="1"/>
  </cols>
  <sheetData>
    <row r="1" spans="4:19" x14ac:dyDescent="0.25">
      <c r="H1" s="2"/>
      <c r="L1" s="24">
        <v>0.7</v>
      </c>
    </row>
    <row r="2" spans="4:19" x14ac:dyDescent="0.25">
      <c r="L2" t="s">
        <v>22</v>
      </c>
    </row>
    <row r="3" spans="4:19" x14ac:dyDescent="0.25">
      <c r="H3" s="24">
        <v>0</v>
      </c>
      <c r="O3">
        <f>SUM($L$4,$H$6,$D$12)</f>
        <v>9.5</v>
      </c>
    </row>
    <row r="4" spans="4:19" x14ac:dyDescent="0.25">
      <c r="H4" t="s">
        <v>32</v>
      </c>
      <c r="L4">
        <v>11.5</v>
      </c>
      <c r="M4">
        <f>$O$3</f>
        <v>9.5</v>
      </c>
    </row>
    <row r="5" spans="4:19" x14ac:dyDescent="0.25">
      <c r="R5" t="s">
        <v>25</v>
      </c>
    </row>
    <row r="6" spans="4:19" x14ac:dyDescent="0.25">
      <c r="H6" s="3">
        <v>-2</v>
      </c>
      <c r="I6">
        <f>9.202</f>
        <v>9.202</v>
      </c>
      <c r="L6" s="24">
        <v>0.3</v>
      </c>
      <c r="R6" t="s">
        <v>26</v>
      </c>
      <c r="S6" s="25">
        <v>6.14</v>
      </c>
    </row>
    <row r="7" spans="4:19" x14ac:dyDescent="0.25">
      <c r="L7" t="s">
        <v>24</v>
      </c>
    </row>
    <row r="8" spans="4:19" x14ac:dyDescent="0.25">
      <c r="O8">
        <f>SUM($L$9,$H$6,$D$12)</f>
        <v>13.5</v>
      </c>
    </row>
    <row r="9" spans="4:19" x14ac:dyDescent="0.25">
      <c r="L9">
        <v>15.5</v>
      </c>
      <c r="M9">
        <f>$O$8</f>
        <v>13.5</v>
      </c>
    </row>
    <row r="10" spans="4:19" x14ac:dyDescent="0.25">
      <c r="D10" t="s">
        <v>35</v>
      </c>
    </row>
    <row r="11" spans="4:19" x14ac:dyDescent="0.25">
      <c r="H11" s="2"/>
      <c r="L11" s="2"/>
    </row>
    <row r="12" spans="4:19" x14ac:dyDescent="0.25">
      <c r="D12">
        <v>0</v>
      </c>
      <c r="E12">
        <v>3.2</v>
      </c>
      <c r="L12" t="s">
        <v>27</v>
      </c>
    </row>
    <row r="13" spans="4:19" x14ac:dyDescent="0.25">
      <c r="O13">
        <f>SUM($L$14,$H$19,$D$12)</f>
        <v>3.2</v>
      </c>
    </row>
    <row r="14" spans="4:19" x14ac:dyDescent="0.25">
      <c r="L14">
        <v>3.2</v>
      </c>
      <c r="M14">
        <f>$O$13</f>
        <v>3.2</v>
      </c>
    </row>
    <row r="16" spans="4:19" x14ac:dyDescent="0.25">
      <c r="H16" s="24">
        <v>1</v>
      </c>
      <c r="L16" s="2"/>
    </row>
    <row r="17" spans="8:15" x14ac:dyDescent="0.25">
      <c r="H17" t="s">
        <v>34</v>
      </c>
      <c r="L17" t="s">
        <v>29</v>
      </c>
    </row>
    <row r="18" spans="8:15" x14ac:dyDescent="0.25">
      <c r="O18">
        <f>SUM($L$19,$H$19,$D$12)</f>
        <v>3.2</v>
      </c>
    </row>
    <row r="19" spans="8:15" x14ac:dyDescent="0.25">
      <c r="H19">
        <v>0</v>
      </c>
      <c r="I19" t="e">
        <f>IF(ABS(1-SUM($L$11,$L$16,$L$21))&lt;=0.00001,SUM($L$11*$M$14,$L$16*$M$19,$L$21*$M$24),NA())</f>
        <v>#N/A</v>
      </c>
      <c r="L19">
        <v>3.2</v>
      </c>
      <c r="M19">
        <f>$O$18</f>
        <v>3.2</v>
      </c>
    </row>
    <row r="21" spans="8:15" x14ac:dyDescent="0.25">
      <c r="L21" s="2"/>
    </row>
    <row r="22" spans="8:15" x14ac:dyDescent="0.25">
      <c r="L22" t="s">
        <v>37</v>
      </c>
    </row>
    <row r="23" spans="8:15" x14ac:dyDescent="0.25">
      <c r="O23">
        <f>SUM($L$24,$H$19,$D$12)</f>
        <v>0</v>
      </c>
    </row>
    <row r="24" spans="8:15" x14ac:dyDescent="0.25">
      <c r="L24">
        <v>0</v>
      </c>
      <c r="M24">
        <f>$O$23</f>
        <v>0</v>
      </c>
    </row>
    <row r="26" spans="8:15" x14ac:dyDescent="0.25">
      <c r="H26" s="2"/>
      <c r="L26" s="2">
        <v>0.7</v>
      </c>
    </row>
    <row r="27" spans="8:15" x14ac:dyDescent="0.25">
      <c r="L27" t="s">
        <v>23</v>
      </c>
    </row>
    <row r="28" spans="8:15" x14ac:dyDescent="0.25">
      <c r="H28" s="24">
        <v>0.6</v>
      </c>
      <c r="O28">
        <f>SUM($L$29,$H$31,$D$37)</f>
        <v>3.5</v>
      </c>
    </row>
    <row r="29" spans="8:15" x14ac:dyDescent="0.25">
      <c r="H29" t="s">
        <v>32</v>
      </c>
      <c r="L29">
        <v>11.5</v>
      </c>
      <c r="M29">
        <f>$O$28</f>
        <v>3.5</v>
      </c>
    </row>
    <row r="31" spans="8:15" x14ac:dyDescent="0.25">
      <c r="H31" s="3">
        <v>-8</v>
      </c>
      <c r="I31">
        <f>IF(ABS(1-SUM($L$26,$L$31))&lt;=0.00001,SUM($L$26*$M$29,$L$31*$M$34),NA())</f>
        <v>4.6999999999999993</v>
      </c>
      <c r="L31" s="2">
        <v>0.3</v>
      </c>
    </row>
    <row r="32" spans="8:15" x14ac:dyDescent="0.25">
      <c r="L32" t="s">
        <v>28</v>
      </c>
    </row>
    <row r="33" spans="1:15" x14ac:dyDescent="0.25">
      <c r="O33">
        <f>SUM($L$34,$H$31,$D$37)</f>
        <v>7.5</v>
      </c>
    </row>
    <row r="34" spans="1:15" x14ac:dyDescent="0.25">
      <c r="L34">
        <v>15.5</v>
      </c>
      <c r="M34">
        <f>$O$33</f>
        <v>7.5</v>
      </c>
    </row>
    <row r="35" spans="1:15" x14ac:dyDescent="0.25">
      <c r="D35" t="s">
        <v>38</v>
      </c>
    </row>
    <row r="36" spans="1:15" x14ac:dyDescent="0.25">
      <c r="H36" s="2"/>
      <c r="L36" s="2">
        <v>0.5</v>
      </c>
    </row>
    <row r="37" spans="1:15" x14ac:dyDescent="0.25">
      <c r="D37">
        <v>0</v>
      </c>
      <c r="E37">
        <f>IF(ABS(1-SUM($H$28,$H$41))&lt;=0.00001,SUM($H$28*$I$31,$H$41*$I$44),NA())</f>
        <v>3.7799999999999994</v>
      </c>
      <c r="L37" t="s">
        <v>30</v>
      </c>
    </row>
    <row r="38" spans="1:15" x14ac:dyDescent="0.25">
      <c r="O38">
        <f>SUM($L$39,$H$44,$D$37)</f>
        <v>3.2</v>
      </c>
    </row>
    <row r="39" spans="1:15" x14ac:dyDescent="0.25">
      <c r="L39">
        <v>3.2</v>
      </c>
      <c r="M39">
        <f>$O$38</f>
        <v>3.2</v>
      </c>
    </row>
    <row r="41" spans="1:15" x14ac:dyDescent="0.25">
      <c r="H41" s="24">
        <v>0.4</v>
      </c>
      <c r="L41" s="2">
        <v>0.5</v>
      </c>
    </row>
    <row r="42" spans="1:15" x14ac:dyDescent="0.25">
      <c r="H42" t="s">
        <v>34</v>
      </c>
      <c r="L42" t="s">
        <v>31</v>
      </c>
    </row>
    <row r="43" spans="1:15" x14ac:dyDescent="0.25">
      <c r="O43">
        <f>SUM($L$44,$H$44,$D$37)</f>
        <v>1.6</v>
      </c>
    </row>
    <row r="44" spans="1:15" x14ac:dyDescent="0.25">
      <c r="B44" t="b">
        <f>IF($A$45=$E$12,1,IF($A$45=$E$37,2,IF($A$45=$E$62,3,IF($A$45=$E$79,4))))</f>
        <v>0</v>
      </c>
      <c r="H44">
        <v>0</v>
      </c>
      <c r="I44">
        <f>IF(ABS(1-SUM($L$36,$L$41,$L$46))&lt;=0.00001,SUM($L$36*$M$39,$L$41*$M$44,$L$46*$M$49),NA())</f>
        <v>2.4000000000000004</v>
      </c>
      <c r="L44">
        <v>1.6</v>
      </c>
      <c r="M44">
        <f>$O$43</f>
        <v>1.6</v>
      </c>
    </row>
    <row r="45" spans="1:15" x14ac:dyDescent="0.25">
      <c r="A45" s="25">
        <v>3.2012</v>
      </c>
    </row>
    <row r="46" spans="1:15" x14ac:dyDescent="0.25">
      <c r="L46" s="2">
        <v>0</v>
      </c>
    </row>
    <row r="47" spans="1:15" x14ac:dyDescent="0.25">
      <c r="L47" t="s">
        <v>37</v>
      </c>
    </row>
    <row r="48" spans="1:15" x14ac:dyDescent="0.25">
      <c r="O48">
        <f>SUM($L$49,$H$44,$D$37)</f>
        <v>0</v>
      </c>
    </row>
    <row r="49" spans="4:15" x14ac:dyDescent="0.25">
      <c r="L49">
        <v>0</v>
      </c>
      <c r="M49">
        <f>$O$48</f>
        <v>0</v>
      </c>
    </row>
    <row r="51" spans="4:15" x14ac:dyDescent="0.25">
      <c r="H51" s="2"/>
      <c r="L51" s="2">
        <v>-0.5</v>
      </c>
    </row>
    <row r="52" spans="4:15" x14ac:dyDescent="0.25">
      <c r="L52" t="s">
        <v>22</v>
      </c>
    </row>
    <row r="53" spans="4:15" x14ac:dyDescent="0.25">
      <c r="H53" s="24">
        <v>1</v>
      </c>
      <c r="O53">
        <f>SUM($L$54,$H$56,$D$62)</f>
        <v>0.19999999999999996</v>
      </c>
    </row>
    <row r="54" spans="4:15" x14ac:dyDescent="0.25">
      <c r="H54" t="s">
        <v>32</v>
      </c>
      <c r="L54">
        <v>11.5</v>
      </c>
      <c r="M54">
        <f>$O$53</f>
        <v>0.19999999999999996</v>
      </c>
    </row>
    <row r="56" spans="4:15" x14ac:dyDescent="0.25">
      <c r="H56" s="3">
        <v>-12</v>
      </c>
      <c r="I56" t="e">
        <f>IF(ABS(1-SUM($L$51,$L$56))&lt;=0.00001,SUM($L$51*$M$54,$L$56*$M$59),NA())</f>
        <v>#N/A</v>
      </c>
      <c r="L56" s="2">
        <v>0.5</v>
      </c>
    </row>
    <row r="57" spans="4:15" x14ac:dyDescent="0.25">
      <c r="L57" t="s">
        <v>24</v>
      </c>
    </row>
    <row r="58" spans="4:15" x14ac:dyDescent="0.25">
      <c r="O58">
        <f>SUM($L$59,$H$56,$D$62)</f>
        <v>4.2</v>
      </c>
    </row>
    <row r="59" spans="4:15" x14ac:dyDescent="0.25">
      <c r="L59">
        <v>15.5</v>
      </c>
      <c r="M59">
        <f>$O$58</f>
        <v>4.2</v>
      </c>
    </row>
    <row r="60" spans="4:15" x14ac:dyDescent="0.25">
      <c r="D60" t="s">
        <v>39</v>
      </c>
    </row>
    <row r="61" spans="4:15" x14ac:dyDescent="0.25">
      <c r="H61" s="2"/>
      <c r="L61" s="2">
        <v>0.5</v>
      </c>
    </row>
    <row r="62" spans="4:15" x14ac:dyDescent="0.25">
      <c r="D62">
        <v>0.7</v>
      </c>
      <c r="E62">
        <v>-0.79800000000000004</v>
      </c>
      <c r="L62" t="s">
        <v>27</v>
      </c>
    </row>
    <row r="63" spans="4:15" x14ac:dyDescent="0.25">
      <c r="O63">
        <f>SUM($L$64,$H$69,$D$62)</f>
        <v>3.9000000000000004</v>
      </c>
    </row>
    <row r="64" spans="4:15" x14ac:dyDescent="0.25">
      <c r="L64">
        <v>3.2</v>
      </c>
      <c r="M64">
        <f>$O$63</f>
        <v>3.9000000000000004</v>
      </c>
    </row>
    <row r="66" spans="8:15" x14ac:dyDescent="0.25">
      <c r="H66" s="24">
        <v>0</v>
      </c>
      <c r="L66" s="2">
        <v>0.5</v>
      </c>
    </row>
    <row r="67" spans="8:15" x14ac:dyDescent="0.25">
      <c r="H67" t="s">
        <v>34</v>
      </c>
      <c r="L67" t="s">
        <v>33</v>
      </c>
    </row>
    <row r="68" spans="8:15" x14ac:dyDescent="0.25">
      <c r="O68">
        <f>SUM($L$69,$H$69,$D$62)</f>
        <v>3.9000000000000004</v>
      </c>
    </row>
    <row r="69" spans="8:15" x14ac:dyDescent="0.25">
      <c r="H69">
        <v>0</v>
      </c>
      <c r="I69">
        <f>IF(ABS(1-SUM($L$61,$L$66,$L$71))&lt;=0.00001,SUM($L$61*$M$64,$L$66*$M$69,$L$71*$M$74),NA())</f>
        <v>3.9000000000000004</v>
      </c>
      <c r="L69">
        <v>3.2</v>
      </c>
      <c r="M69">
        <f>$O$68</f>
        <v>3.9000000000000004</v>
      </c>
    </row>
    <row r="71" spans="8:15" x14ac:dyDescent="0.25">
      <c r="L71" s="2">
        <v>0</v>
      </c>
    </row>
    <row r="72" spans="8:15" x14ac:dyDescent="0.25">
      <c r="L72" t="s">
        <v>37</v>
      </c>
    </row>
    <row r="73" spans="8:15" x14ac:dyDescent="0.25">
      <c r="O73">
        <f>SUM($L$74,$H$69,$D$62)</f>
        <v>0.7</v>
      </c>
    </row>
    <row r="74" spans="8:15" x14ac:dyDescent="0.25">
      <c r="L74">
        <v>0</v>
      </c>
      <c r="M74">
        <f>$O$73</f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C55B-004B-4277-BAF1-E6E6E55D5559}">
  <dimension ref="A1:N20"/>
  <sheetViews>
    <sheetView workbookViewId="0">
      <selection activeCell="L21" sqref="L21"/>
    </sheetView>
  </sheetViews>
  <sheetFormatPr defaultRowHeight="15" x14ac:dyDescent="0.25"/>
  <sheetData>
    <row r="1" spans="1:14" x14ac:dyDescent="0.25">
      <c r="A1" s="15" t="s">
        <v>14</v>
      </c>
      <c r="B1" s="15"/>
      <c r="C1" s="1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5.75" thickBot="1" x14ac:dyDescent="0.3">
      <c r="A2" s="6" t="s">
        <v>13</v>
      </c>
      <c r="B2" s="14" t="s">
        <v>15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5"/>
      <c r="N2" s="5"/>
    </row>
    <row r="3" spans="1:14" ht="15.75" thickBot="1" x14ac:dyDescent="0.3">
      <c r="A3" s="7"/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9"/>
      <c r="N3" s="5"/>
    </row>
    <row r="4" spans="1:14" x14ac:dyDescent="0.25">
      <c r="A4" s="10">
        <v>2</v>
      </c>
      <c r="B4" s="11">
        <v>5.1999999999999993</v>
      </c>
      <c r="C4" s="11">
        <v>5.5</v>
      </c>
      <c r="D4" s="11">
        <v>5.8</v>
      </c>
      <c r="E4" s="11">
        <v>6.1</v>
      </c>
      <c r="F4" s="11">
        <v>6.3999999999999995</v>
      </c>
      <c r="G4" s="11">
        <v>6.6999999999999993</v>
      </c>
      <c r="H4" s="11">
        <v>7</v>
      </c>
      <c r="I4" s="11">
        <v>7.2999999999999989</v>
      </c>
      <c r="J4" s="11">
        <v>7.6</v>
      </c>
      <c r="K4" s="11">
        <v>7.8999999999999995</v>
      </c>
      <c r="L4" s="11">
        <v>8.1999999999999993</v>
      </c>
      <c r="M4" s="5"/>
      <c r="N4" s="5"/>
    </row>
    <row r="5" spans="1:14" x14ac:dyDescent="0.25">
      <c r="A5" s="10">
        <v>3</v>
      </c>
      <c r="B5" s="11">
        <v>5.9</v>
      </c>
      <c r="C5" s="11">
        <v>6.1999999999999993</v>
      </c>
      <c r="D5" s="11">
        <v>6.5</v>
      </c>
      <c r="E5" s="11">
        <v>6.7999999999999989</v>
      </c>
      <c r="F5" s="11">
        <v>7.1</v>
      </c>
      <c r="G5" s="11">
        <v>7.3999999999999995</v>
      </c>
      <c r="H5" s="11">
        <v>7.6999999999999993</v>
      </c>
      <c r="I5" s="11">
        <v>8</v>
      </c>
      <c r="J5" s="11">
        <v>8.2999999999999989</v>
      </c>
      <c r="K5" s="11">
        <v>8.6</v>
      </c>
      <c r="L5" s="11">
        <v>8.8999999999999986</v>
      </c>
      <c r="M5" s="5"/>
      <c r="N5" s="5"/>
    </row>
    <row r="6" spans="1:14" x14ac:dyDescent="0.25">
      <c r="A6" s="10">
        <v>4</v>
      </c>
      <c r="B6" s="11">
        <v>6.6</v>
      </c>
      <c r="C6" s="11">
        <v>6.9</v>
      </c>
      <c r="D6" s="11">
        <v>7.2</v>
      </c>
      <c r="E6" s="11">
        <v>7.5</v>
      </c>
      <c r="F6" s="11">
        <v>7.8</v>
      </c>
      <c r="G6" s="11">
        <v>8.1</v>
      </c>
      <c r="H6" s="11">
        <v>8.4</v>
      </c>
      <c r="I6" s="11">
        <v>8.6999999999999993</v>
      </c>
      <c r="J6" s="11">
        <v>9</v>
      </c>
      <c r="K6" s="11">
        <v>9.3000000000000007</v>
      </c>
      <c r="L6" s="11">
        <v>9.6</v>
      </c>
      <c r="M6" s="5"/>
      <c r="N6" s="5"/>
    </row>
    <row r="7" spans="1:14" x14ac:dyDescent="0.25">
      <c r="A7" s="10">
        <v>5</v>
      </c>
      <c r="B7" s="11">
        <v>7.2999999999999989</v>
      </c>
      <c r="C7" s="11">
        <v>7.6</v>
      </c>
      <c r="D7" s="11">
        <v>7.8999999999999995</v>
      </c>
      <c r="E7" s="11">
        <v>8.1999999999999993</v>
      </c>
      <c r="F7" s="11">
        <v>8.5</v>
      </c>
      <c r="G7" s="11">
        <v>8.7999999999999989</v>
      </c>
      <c r="H7" s="11">
        <v>9.1</v>
      </c>
      <c r="I7" s="11">
        <v>9.3999999999999986</v>
      </c>
      <c r="J7" s="11">
        <v>9.6999999999999993</v>
      </c>
      <c r="K7" s="11">
        <v>10</v>
      </c>
      <c r="L7" s="11">
        <v>10.299999999999999</v>
      </c>
      <c r="M7" s="5"/>
      <c r="N7" s="5"/>
    </row>
    <row r="8" spans="1:14" x14ac:dyDescent="0.25">
      <c r="A8" s="10">
        <v>6</v>
      </c>
      <c r="B8" s="11">
        <v>8</v>
      </c>
      <c r="C8" s="11">
        <v>8.2999999999999989</v>
      </c>
      <c r="D8" s="11">
        <v>8.6</v>
      </c>
      <c r="E8" s="11">
        <v>8.8999999999999986</v>
      </c>
      <c r="F8" s="11">
        <v>9.1999999999999993</v>
      </c>
      <c r="G8" s="11">
        <v>9.5</v>
      </c>
      <c r="H8" s="11">
        <v>9.7999999999999989</v>
      </c>
      <c r="I8" s="11">
        <v>10.1</v>
      </c>
      <c r="J8" s="11">
        <v>10.399999999999999</v>
      </c>
      <c r="K8" s="11">
        <v>10.7</v>
      </c>
      <c r="L8" s="11">
        <v>11</v>
      </c>
      <c r="M8" s="5"/>
      <c r="N8" s="5"/>
    </row>
    <row r="9" spans="1:14" x14ac:dyDescent="0.25">
      <c r="A9" s="10">
        <v>7</v>
      </c>
      <c r="B9" s="11">
        <v>8.6999999999999993</v>
      </c>
      <c r="C9" s="11">
        <v>8.9999999999999982</v>
      </c>
      <c r="D9" s="11">
        <v>9.2999999999999989</v>
      </c>
      <c r="E9" s="11">
        <v>9.5999999999999979</v>
      </c>
      <c r="F9" s="11">
        <v>9.8999999999999986</v>
      </c>
      <c r="G9" s="11">
        <v>10.199999999999999</v>
      </c>
      <c r="H9" s="11">
        <v>10.499999999999998</v>
      </c>
      <c r="I9" s="11">
        <v>10.799999999999999</v>
      </c>
      <c r="J9" s="11">
        <v>11.099999999999998</v>
      </c>
      <c r="K9" s="11">
        <v>11.399999999999999</v>
      </c>
      <c r="L9" s="11">
        <v>11.7</v>
      </c>
      <c r="M9" s="5"/>
      <c r="N9" s="5"/>
    </row>
    <row r="10" spans="1:14" x14ac:dyDescent="0.25">
      <c r="A10" s="10">
        <v>8</v>
      </c>
      <c r="B10" s="11">
        <v>9.3999999999999986</v>
      </c>
      <c r="C10" s="11">
        <v>9.6999999999999993</v>
      </c>
      <c r="D10" s="11">
        <v>10</v>
      </c>
      <c r="E10" s="11">
        <v>10.299999999999999</v>
      </c>
      <c r="F10" s="26">
        <v>10.599999999999998</v>
      </c>
      <c r="G10" s="26">
        <v>10.899999999999999</v>
      </c>
      <c r="H10" s="26">
        <v>11.2</v>
      </c>
      <c r="I10" s="26">
        <v>11.499999999999998</v>
      </c>
      <c r="J10" s="26">
        <v>11.799999999999999</v>
      </c>
      <c r="K10" s="26">
        <v>12.099999999999998</v>
      </c>
      <c r="L10" s="11">
        <v>12.399999999999999</v>
      </c>
      <c r="M10" s="5"/>
      <c r="N10" s="5"/>
    </row>
    <row r="11" spans="1:14" x14ac:dyDescent="0.25">
      <c r="A11" s="10">
        <v>9</v>
      </c>
      <c r="B11" s="11">
        <v>10.1</v>
      </c>
      <c r="C11" s="11">
        <v>10.399999999999999</v>
      </c>
      <c r="D11" s="11">
        <v>10.7</v>
      </c>
      <c r="E11" s="11">
        <v>10.999999999999998</v>
      </c>
      <c r="F11" s="11">
        <v>11.299999999999999</v>
      </c>
      <c r="G11" s="11">
        <v>11.599999999999998</v>
      </c>
      <c r="H11" s="11">
        <v>11.899999999999999</v>
      </c>
      <c r="I11" s="11">
        <v>12.2</v>
      </c>
      <c r="J11" s="11">
        <v>12.499999999999998</v>
      </c>
      <c r="K11" s="11">
        <v>12.799999999999999</v>
      </c>
      <c r="L11" s="11">
        <v>13.099999999999998</v>
      </c>
      <c r="M11" s="5"/>
      <c r="N11" s="5"/>
    </row>
    <row r="12" spans="1:14" x14ac:dyDescent="0.25">
      <c r="A12" s="10">
        <v>10</v>
      </c>
      <c r="B12" s="11">
        <v>10.799999999999999</v>
      </c>
      <c r="C12" s="11">
        <v>11.099999999999998</v>
      </c>
      <c r="D12" s="11">
        <v>11.399999999999999</v>
      </c>
      <c r="E12" s="11">
        <v>11.699999999999998</v>
      </c>
      <c r="F12" s="11">
        <v>11.999999999999998</v>
      </c>
      <c r="G12" s="11">
        <v>12.299999999999997</v>
      </c>
      <c r="H12" s="11">
        <v>12.599999999999998</v>
      </c>
      <c r="I12" s="11">
        <v>12.899999999999999</v>
      </c>
      <c r="J12" s="11">
        <v>13.199999999999998</v>
      </c>
      <c r="K12" s="11">
        <v>13.499999999999998</v>
      </c>
      <c r="L12" s="11">
        <v>13.799999999999997</v>
      </c>
      <c r="M12" s="5"/>
      <c r="N12" s="5"/>
    </row>
    <row r="13" spans="1:14" x14ac:dyDescent="0.25">
      <c r="A13" s="10">
        <v>11</v>
      </c>
      <c r="B13" s="11">
        <v>11.5</v>
      </c>
      <c r="C13" s="11">
        <v>11.799999999999999</v>
      </c>
      <c r="D13" s="11">
        <v>12.1</v>
      </c>
      <c r="E13" s="11">
        <v>12.399999999999999</v>
      </c>
      <c r="F13" s="11">
        <v>12.7</v>
      </c>
      <c r="G13" s="11">
        <v>13</v>
      </c>
      <c r="H13" s="11">
        <v>13.299999999999999</v>
      </c>
      <c r="I13" s="11">
        <v>13.6</v>
      </c>
      <c r="J13" s="11">
        <v>13.899999999999999</v>
      </c>
      <c r="K13" s="11">
        <v>14.2</v>
      </c>
      <c r="L13" s="11">
        <v>14.5</v>
      </c>
      <c r="M13" s="5"/>
      <c r="N13" s="5"/>
    </row>
    <row r="14" spans="1:14" ht="15.75" thickBot="1" x14ac:dyDescent="0.3">
      <c r="A14" s="12">
        <v>12</v>
      </c>
      <c r="B14" s="13">
        <v>12.2</v>
      </c>
      <c r="C14" s="13">
        <v>12.499999999999998</v>
      </c>
      <c r="D14" s="13">
        <v>12.799999999999999</v>
      </c>
      <c r="E14" s="13">
        <v>13.099999999999998</v>
      </c>
      <c r="F14" s="13">
        <v>13.399999999999999</v>
      </c>
      <c r="G14" s="13">
        <v>13.7</v>
      </c>
      <c r="H14" s="13">
        <v>13.999999999999998</v>
      </c>
      <c r="I14" s="13">
        <v>14.299999999999999</v>
      </c>
      <c r="J14" s="13">
        <v>14.599999999999998</v>
      </c>
      <c r="K14" s="13">
        <v>14.899999999999999</v>
      </c>
      <c r="L14" s="13">
        <v>15.2</v>
      </c>
      <c r="M14" s="5"/>
      <c r="N14" s="5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5" t="s">
        <v>16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 t="s">
        <v>41</v>
      </c>
    </row>
    <row r="20" spans="1:14" x14ac:dyDescent="0.25">
      <c r="A20" s="5" t="s">
        <v>36</v>
      </c>
    </row>
  </sheetData>
  <mergeCells count="2">
    <mergeCell ref="B2:L2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9149-5499-47CC-B58C-03483BB49403}">
  <dimension ref="A1:F19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t="s">
        <v>19</v>
      </c>
    </row>
    <row r="2" spans="1:6" x14ac:dyDescent="0.25">
      <c r="A2" s="16" t="s">
        <v>20</v>
      </c>
      <c r="B2" s="18"/>
      <c r="C2" s="22"/>
    </row>
    <row r="3" spans="1:6" x14ac:dyDescent="0.25">
      <c r="A3" s="17"/>
      <c r="B3" s="17"/>
      <c r="C3" s="23"/>
    </row>
    <row r="4" spans="1:6" x14ac:dyDescent="0.25">
      <c r="A4" s="17" t="s">
        <v>21</v>
      </c>
      <c r="B4" s="17"/>
      <c r="C4" s="23"/>
    </row>
    <row r="5" spans="1:6" x14ac:dyDescent="0.25">
      <c r="A5" s="17"/>
      <c r="B5" s="17"/>
      <c r="C5" s="23"/>
    </row>
    <row r="7" spans="1:6" x14ac:dyDescent="0.25">
      <c r="A7" s="18" t="s">
        <v>17</v>
      </c>
      <c r="B7" s="18" t="s">
        <v>18</v>
      </c>
      <c r="C7" s="19"/>
    </row>
    <row r="8" spans="1:6" x14ac:dyDescent="0.25">
      <c r="A8" s="17">
        <v>2</v>
      </c>
      <c r="B8" s="17">
        <v>3.2</v>
      </c>
      <c r="D8" s="18"/>
      <c r="E8" s="18"/>
      <c r="F8" s="19"/>
    </row>
    <row r="9" spans="1:6" x14ac:dyDescent="0.25">
      <c r="A9" s="17">
        <v>3</v>
      </c>
      <c r="B9" s="17">
        <v>3.85</v>
      </c>
      <c r="D9" s="17"/>
      <c r="E9" s="17"/>
    </row>
    <row r="10" spans="1:6" x14ac:dyDescent="0.25">
      <c r="A10" s="17">
        <v>4</v>
      </c>
      <c r="B10" s="17">
        <v>4.3</v>
      </c>
      <c r="D10" s="17"/>
      <c r="E10" s="17"/>
    </row>
    <row r="11" spans="1:6" x14ac:dyDescent="0.25">
      <c r="A11" s="17">
        <v>5</v>
      </c>
      <c r="B11" s="17">
        <v>4.55</v>
      </c>
      <c r="D11" s="17"/>
      <c r="E11" s="17"/>
    </row>
    <row r="12" spans="1:6" x14ac:dyDescent="0.25">
      <c r="A12" s="21">
        <v>6</v>
      </c>
      <c r="B12" s="21">
        <v>4.5999999999999996</v>
      </c>
      <c r="D12" s="17"/>
      <c r="E12" s="17"/>
    </row>
    <row r="13" spans="1:6" x14ac:dyDescent="0.25">
      <c r="A13" s="17">
        <v>7</v>
      </c>
      <c r="B13" s="17">
        <v>4.45</v>
      </c>
      <c r="D13" s="20"/>
      <c r="E13" s="20"/>
      <c r="F13" s="23"/>
    </row>
    <row r="14" spans="1:6" x14ac:dyDescent="0.25">
      <c r="A14" s="17">
        <v>8</v>
      </c>
      <c r="B14" s="17">
        <v>4.0999999999999996</v>
      </c>
      <c r="D14" s="17"/>
      <c r="E14" s="17"/>
    </row>
    <row r="15" spans="1:6" x14ac:dyDescent="0.25">
      <c r="A15" s="17">
        <v>9</v>
      </c>
      <c r="B15" s="17">
        <v>3.55</v>
      </c>
      <c r="D15" s="17"/>
      <c r="E15" s="17"/>
    </row>
    <row r="16" spans="1:6" x14ac:dyDescent="0.25">
      <c r="A16" s="17">
        <v>10</v>
      </c>
      <c r="B16" s="17">
        <v>2.8</v>
      </c>
      <c r="D16" s="17"/>
      <c r="E16" s="17"/>
    </row>
    <row r="17" spans="1:5" x14ac:dyDescent="0.25">
      <c r="A17" s="17">
        <v>11</v>
      </c>
      <c r="B17" s="17">
        <v>1.85</v>
      </c>
      <c r="D17" s="17"/>
      <c r="E17" s="17"/>
    </row>
    <row r="18" spans="1:5" x14ac:dyDescent="0.25">
      <c r="A18" s="17">
        <v>12</v>
      </c>
      <c r="B18" s="17">
        <v>0.7</v>
      </c>
      <c r="D18" s="17"/>
      <c r="E18" s="17"/>
    </row>
    <row r="19" spans="1:5" x14ac:dyDescent="0.25">
      <c r="D19" s="17"/>
      <c r="E1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Sensitivity Analysis Report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</dc:creator>
  <cp:lastModifiedBy>sriha</cp:lastModifiedBy>
  <dcterms:created xsi:type="dcterms:W3CDTF">2021-11-22T19:19:00Z</dcterms:created>
  <dcterms:modified xsi:type="dcterms:W3CDTF">2021-11-22T23:13:13Z</dcterms:modified>
</cp:coreProperties>
</file>