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13_ncr:1_{C6EE6E93-C109-4A9D-92F0-C0C1112ABE47}" xr6:coauthVersionLast="47" xr6:coauthVersionMax="47" xr10:uidLastSave="{00000000-0000-0000-0000-000000000000}"/>
  <bookViews>
    <workbookView xWindow="-108" yWindow="-108" windowWidth="23256" windowHeight="12456" firstSheet="5" activeTab="5" xr2:uid="{00000000-000D-0000-FFFF-FFFF00000000}"/>
  </bookViews>
  <sheets>
    <sheet name="TCS" sheetId="1" r:id="rId1"/>
    <sheet name="INFYS" sheetId="2" r:id="rId2"/>
    <sheet name="WIPRO" sheetId="3" r:id="rId3"/>
    <sheet name="IT NIFTY" sheetId="4" r:id="rId4"/>
    <sheet name="beta cal" sheetId="5" r:id="rId5"/>
    <sheet name="prtfl return" sheetId="6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2" i="6"/>
  <c r="G7" i="6"/>
  <c r="G3" i="6"/>
  <c r="G5" i="6"/>
  <c r="M17" i="7"/>
  <c r="O7" i="7"/>
  <c r="N7" i="7"/>
  <c r="M7" i="7"/>
  <c r="H3" i="6"/>
  <c r="O16" i="7"/>
  <c r="O15" i="7"/>
  <c r="N15" i="7"/>
  <c r="O14" i="7"/>
  <c r="N14" i="7"/>
  <c r="M14" i="7"/>
  <c r="O8" i="7"/>
  <c r="N8" i="7"/>
  <c r="M8" i="7"/>
  <c r="T7" i="7"/>
  <c r="S7" i="7"/>
  <c r="R7" i="7"/>
  <c r="D2" i="6"/>
  <c r="O6" i="7"/>
  <c r="N6" i="7"/>
  <c r="M6" i="7"/>
  <c r="G3" i="5"/>
  <c r="O5" i="7"/>
  <c r="N5" i="7"/>
  <c r="M5" i="7"/>
  <c r="P4" i="7"/>
  <c r="O4" i="7"/>
  <c r="N4" i="7"/>
  <c r="M4" i="7"/>
  <c r="P3" i="7"/>
  <c r="O3" i="7"/>
  <c r="N3" i="7"/>
  <c r="M3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4" i="7"/>
  <c r="G10" i="5"/>
  <c r="G9" i="5"/>
  <c r="G8" i="5"/>
  <c r="J3" i="1"/>
  <c r="J4" i="2"/>
  <c r="G4" i="1"/>
  <c r="G3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H16" i="6"/>
  <c r="H15" i="6"/>
  <c r="H14" i="6"/>
  <c r="J12" i="6"/>
  <c r="J11" i="6"/>
  <c r="I11" i="6"/>
  <c r="J10" i="6"/>
  <c r="I10" i="6"/>
  <c r="H10" i="6"/>
  <c r="I5" i="6"/>
  <c r="H5" i="6"/>
  <c r="I3" i="6"/>
  <c r="G5" i="5"/>
  <c r="G4" i="5"/>
  <c r="J4" i="4"/>
  <c r="J3" i="4"/>
  <c r="J4" i="3"/>
  <c r="J3" i="3"/>
  <c r="J3" i="2"/>
  <c r="J4" i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H17" i="6" l="1"/>
  <c r="M9" i="7"/>
</calcChain>
</file>

<file path=xl/sharedStrings.xml><?xml version="1.0" encoding="utf-8"?>
<sst xmlns="http://schemas.openxmlformats.org/spreadsheetml/2006/main" count="116" uniqueCount="38">
  <si>
    <t>Date</t>
  </si>
  <si>
    <t>Open</t>
  </si>
  <si>
    <t>High</t>
  </si>
  <si>
    <t>Low</t>
  </si>
  <si>
    <t>Close</t>
  </si>
  <si>
    <t>Adj Close</t>
  </si>
  <si>
    <t>Returns</t>
  </si>
  <si>
    <t xml:space="preserve">average </t>
  </si>
  <si>
    <t>SD</t>
  </si>
  <si>
    <t>average</t>
  </si>
  <si>
    <t>TCS</t>
  </si>
  <si>
    <t>INFYS</t>
  </si>
  <si>
    <t>WIPRO</t>
  </si>
  <si>
    <t>IT NIFTY</t>
  </si>
  <si>
    <t>BETA</t>
  </si>
  <si>
    <t>Portfolio Return</t>
  </si>
  <si>
    <t>Weights</t>
  </si>
  <si>
    <t>Variance &amp; Covariance</t>
  </si>
  <si>
    <t>Correlation</t>
  </si>
  <si>
    <t>TCS vs INFYS</t>
  </si>
  <si>
    <t>TCS vs WIPRO</t>
  </si>
  <si>
    <t>INFYS vs WIPRO</t>
  </si>
  <si>
    <t>Portfolio Var</t>
  </si>
  <si>
    <t>alpha</t>
  </si>
  <si>
    <t>tcs</t>
  </si>
  <si>
    <t>infys</t>
  </si>
  <si>
    <t>wipro</t>
  </si>
  <si>
    <t xml:space="preserve">TCS </t>
  </si>
  <si>
    <t>NIFTY</t>
  </si>
  <si>
    <t>avg</t>
  </si>
  <si>
    <t>std dev</t>
  </si>
  <si>
    <t>beta</t>
  </si>
  <si>
    <t>Portfolio Returns</t>
  </si>
  <si>
    <t>weights</t>
  </si>
  <si>
    <t>returns</t>
  </si>
  <si>
    <t>portfolio reutrns</t>
  </si>
  <si>
    <t xml:space="preserve">Variance and Co-Variance </t>
  </si>
  <si>
    <t xml:space="preserve">prtfl returns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</si>
</sst>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000"/>
    <numFmt numFmtId="165" formatCode="0.0%"/>
    <numFmt numFmtId="166" formatCode="0.0"/>
    <numFmt numFmtId="167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/>
    <xf numFmtId="10" fontId="0" fillId="0" borderId="0" xfId="0" applyNumberFormat="1"/>
    <xf numFmtId="2" fontId="0" fillId="0" borderId="0" xfId="0" applyNumberFormat="1"/>
    <xf numFmtId="0" fontId="1" fillId="3" borderId="1" xfId="0" applyFont="1" applyFill="1" applyBorder="1"/>
    <xf numFmtId="0" fontId="1" fillId="2" borderId="1" xfId="0" applyFont="1" applyFill="1" applyBorder="1"/>
    <xf numFmtId="0" fontId="1" fillId="2" borderId="0" xfId="0" applyFont="1" applyFill="1"/>
    <xf numFmtId="0" fontId="0" fillId="3" borderId="1" xfId="0" applyFill="1" applyBorder="1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164" fontId="0" fillId="3" borderId="1" xfId="0" applyNumberFormat="1" applyFill="1" applyBorder="1"/>
    <xf numFmtId="2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6C4CB78-4081-4AC1-B840-386C5F3EAE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workbookViewId="0">
      <selection activeCell="G9" sqref="G9"/>
    </sheetView>
  </sheetViews>
  <sheetFormatPr defaultRowHeight="14.4" x14ac:dyDescent="0.3"/>
  <cols>
    <col min="1" max="1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10" x14ac:dyDescent="0.3">
      <c r="A2" s="1">
        <v>43586</v>
      </c>
      <c r="B2">
        <v>2260.3500979999999</v>
      </c>
      <c r="C2">
        <v>2260.3500979999999</v>
      </c>
      <c r="D2">
        <v>2032.25</v>
      </c>
      <c r="E2">
        <v>2196.5500489999999</v>
      </c>
      <c r="F2">
        <v>1965.8820800000001</v>
      </c>
    </row>
    <row r="3" spans="1:10" x14ac:dyDescent="0.3">
      <c r="A3" s="1">
        <v>43617</v>
      </c>
      <c r="B3">
        <v>2201</v>
      </c>
      <c r="C3">
        <v>2292.5</v>
      </c>
      <c r="D3">
        <v>2142.1000979999999</v>
      </c>
      <c r="E3">
        <v>2227.1999510000001</v>
      </c>
      <c r="F3">
        <v>1993.3134769999999</v>
      </c>
      <c r="G3" s="3">
        <f>F3/F2-1</f>
        <v>1.3953734702134346E-2</v>
      </c>
      <c r="I3" t="s">
        <v>7</v>
      </c>
      <c r="J3" s="3">
        <f>AVERAGE(G3:G61)</f>
        <v>1.3761028212535926E-2</v>
      </c>
    </row>
    <row r="4" spans="1:10" x14ac:dyDescent="0.3">
      <c r="A4" s="1">
        <v>43647</v>
      </c>
      <c r="B4">
        <v>2235</v>
      </c>
      <c r="C4">
        <v>2258.8000489999999</v>
      </c>
      <c r="D4">
        <v>2060</v>
      </c>
      <c r="E4">
        <v>2205.6999510000001</v>
      </c>
      <c r="F4">
        <v>1990.045654</v>
      </c>
      <c r="G4" s="3">
        <f>F4/F3-1</f>
        <v>-1.639392417552954E-3</v>
      </c>
      <c r="I4" t="s">
        <v>8</v>
      </c>
      <c r="J4">
        <f>_xlfn.STDEV.S(G3:G61)</f>
        <v>5.974704447044317E-2</v>
      </c>
    </row>
    <row r="5" spans="1:10" x14ac:dyDescent="0.3">
      <c r="A5" s="1">
        <v>43678</v>
      </c>
      <c r="B5">
        <v>2200</v>
      </c>
      <c r="C5">
        <v>2282</v>
      </c>
      <c r="D5">
        <v>2143.25</v>
      </c>
      <c r="E5">
        <v>2259.6000979999999</v>
      </c>
      <c r="F5">
        <v>2043.4383539999999</v>
      </c>
      <c r="G5" s="3">
        <f t="shared" ref="G5:G61" si="0">F5/F4-1</f>
        <v>2.6829886989115259E-2</v>
      </c>
    </row>
    <row r="6" spans="1:10" x14ac:dyDescent="0.3">
      <c r="A6" s="1">
        <v>43709</v>
      </c>
      <c r="B6">
        <v>2259.6000979999999</v>
      </c>
      <c r="C6">
        <v>2296.1999510000001</v>
      </c>
      <c r="D6">
        <v>1975</v>
      </c>
      <c r="E6">
        <v>2099.3000489999999</v>
      </c>
      <c r="F6">
        <v>1898.4729</v>
      </c>
      <c r="G6" s="3">
        <f t="shared" si="0"/>
        <v>-7.0941926736489136E-2</v>
      </c>
    </row>
    <row r="7" spans="1:10" x14ac:dyDescent="0.3">
      <c r="A7" s="1">
        <v>43739</v>
      </c>
      <c r="B7">
        <v>2095.9499510000001</v>
      </c>
      <c r="C7">
        <v>2284.9499510000001</v>
      </c>
      <c r="D7">
        <v>1925</v>
      </c>
      <c r="E7">
        <v>2269.6499020000001</v>
      </c>
      <c r="F7">
        <v>2052.5263669999999</v>
      </c>
      <c r="G7" s="3">
        <f t="shared" si="0"/>
        <v>8.1145992128726085E-2</v>
      </c>
    </row>
    <row r="8" spans="1:10" x14ac:dyDescent="0.3">
      <c r="A8" s="1">
        <v>43770</v>
      </c>
      <c r="B8">
        <v>2264</v>
      </c>
      <c r="C8">
        <v>2275</v>
      </c>
      <c r="D8">
        <v>2035.0500489999999</v>
      </c>
      <c r="E8">
        <v>2053.25</v>
      </c>
      <c r="F8">
        <v>1893.846313</v>
      </c>
      <c r="G8" s="3">
        <f t="shared" si="0"/>
        <v>-7.7309630000967466E-2</v>
      </c>
    </row>
    <row r="9" spans="1:10" x14ac:dyDescent="0.3">
      <c r="A9" s="1">
        <v>43800</v>
      </c>
      <c r="B9">
        <v>2060</v>
      </c>
      <c r="C9">
        <v>2246.6999510000001</v>
      </c>
      <c r="D9">
        <v>1984</v>
      </c>
      <c r="E9">
        <v>2161.6999510000001</v>
      </c>
      <c r="F9">
        <v>1993.8764650000001</v>
      </c>
      <c r="G9" s="3">
        <f t="shared" si="0"/>
        <v>5.2818516113667391E-2</v>
      </c>
    </row>
    <row r="10" spans="1:10" x14ac:dyDescent="0.3">
      <c r="A10" s="1">
        <v>43831</v>
      </c>
      <c r="B10">
        <v>2168</v>
      </c>
      <c r="C10">
        <v>2260</v>
      </c>
      <c r="D10">
        <v>2071.6000979999999</v>
      </c>
      <c r="E10">
        <v>2079.0500489999999</v>
      </c>
      <c r="F10">
        <v>1917.643311</v>
      </c>
      <c r="G10" s="3">
        <f t="shared" si="0"/>
        <v>-3.8233639514873352E-2</v>
      </c>
    </row>
    <row r="11" spans="1:10" x14ac:dyDescent="0.3">
      <c r="A11" s="1">
        <v>43862</v>
      </c>
      <c r="B11">
        <v>2079.5</v>
      </c>
      <c r="C11">
        <v>2230</v>
      </c>
      <c r="D11">
        <v>1990</v>
      </c>
      <c r="E11">
        <v>2000.150024</v>
      </c>
      <c r="F11">
        <v>1849.0579829999999</v>
      </c>
      <c r="G11" s="3">
        <f t="shared" si="0"/>
        <v>-3.5765424991488493E-2</v>
      </c>
    </row>
    <row r="12" spans="1:10" x14ac:dyDescent="0.3">
      <c r="A12" s="1">
        <v>43891</v>
      </c>
      <c r="B12">
        <v>2035</v>
      </c>
      <c r="C12">
        <v>2147.75</v>
      </c>
      <c r="D12">
        <v>1506.0500489999999</v>
      </c>
      <c r="E12">
        <v>1826.099976</v>
      </c>
      <c r="F12">
        <v>1688.155884</v>
      </c>
      <c r="G12" s="3">
        <f t="shared" si="0"/>
        <v>-8.70184172044971E-2</v>
      </c>
    </row>
    <row r="13" spans="1:10" x14ac:dyDescent="0.3">
      <c r="A13" s="1">
        <v>43922</v>
      </c>
      <c r="B13">
        <v>1825.900024</v>
      </c>
      <c r="C13">
        <v>2032</v>
      </c>
      <c r="D13">
        <v>1650</v>
      </c>
      <c r="E13">
        <v>2014.4499510000001</v>
      </c>
      <c r="F13">
        <v>1875.884033</v>
      </c>
      <c r="G13" s="3">
        <f t="shared" si="0"/>
        <v>0.1112030889915141</v>
      </c>
    </row>
    <row r="14" spans="1:10" x14ac:dyDescent="0.3">
      <c r="A14" s="1">
        <v>43952</v>
      </c>
      <c r="B14">
        <v>2014.4499510000001</v>
      </c>
      <c r="C14">
        <v>2032</v>
      </c>
      <c r="D14">
        <v>1865.1999510000001</v>
      </c>
      <c r="E14">
        <v>1972.349976</v>
      </c>
      <c r="F14">
        <v>1836.6800539999999</v>
      </c>
      <c r="G14" s="3">
        <f t="shared" si="0"/>
        <v>-2.0898935280825093E-2</v>
      </c>
    </row>
    <row r="15" spans="1:10" x14ac:dyDescent="0.3">
      <c r="A15" s="1">
        <v>43983</v>
      </c>
      <c r="B15">
        <v>1990</v>
      </c>
      <c r="C15">
        <v>2132</v>
      </c>
      <c r="D15">
        <v>1981.099976</v>
      </c>
      <c r="E15">
        <v>2082.1499020000001</v>
      </c>
      <c r="F15">
        <v>1938.92749</v>
      </c>
      <c r="G15" s="3">
        <f t="shared" si="0"/>
        <v>5.5669704572291367E-2</v>
      </c>
    </row>
    <row r="16" spans="1:10" x14ac:dyDescent="0.3">
      <c r="A16" s="1">
        <v>44013</v>
      </c>
      <c r="B16">
        <v>2079.6999510000001</v>
      </c>
      <c r="C16">
        <v>2358</v>
      </c>
      <c r="D16">
        <v>2079.5</v>
      </c>
      <c r="E16">
        <v>2281.3999020000001</v>
      </c>
      <c r="F16">
        <v>2130.7163089999999</v>
      </c>
      <c r="G16" s="3">
        <f t="shared" si="0"/>
        <v>9.8914900113154847E-2</v>
      </c>
    </row>
    <row r="17" spans="1:7" x14ac:dyDescent="0.3">
      <c r="A17" s="1">
        <v>44044</v>
      </c>
      <c r="B17">
        <v>2290.4499510000001</v>
      </c>
      <c r="C17">
        <v>2328</v>
      </c>
      <c r="D17">
        <v>2216.4499510000001</v>
      </c>
      <c r="E17">
        <v>2257.25</v>
      </c>
      <c r="F17">
        <v>2112.891357</v>
      </c>
      <c r="G17" s="3">
        <f t="shared" si="0"/>
        <v>-8.3657087171616906E-3</v>
      </c>
    </row>
    <row r="18" spans="1:7" x14ac:dyDescent="0.3">
      <c r="A18" s="1">
        <v>44075</v>
      </c>
      <c r="B18">
        <v>2269</v>
      </c>
      <c r="C18">
        <v>2555</v>
      </c>
      <c r="D18">
        <v>2241.3000489999999</v>
      </c>
      <c r="E18">
        <v>2492.3000489999999</v>
      </c>
      <c r="F18">
        <v>2332.9086910000001</v>
      </c>
      <c r="G18" s="3">
        <f t="shared" si="0"/>
        <v>0.10413092621685616</v>
      </c>
    </row>
    <row r="19" spans="1:7" x14ac:dyDescent="0.3">
      <c r="A19" s="1">
        <v>44105</v>
      </c>
      <c r="B19">
        <v>2510</v>
      </c>
      <c r="C19">
        <v>2885</v>
      </c>
      <c r="D19">
        <v>2492.3000489999999</v>
      </c>
      <c r="E19">
        <v>2664.8500979999999</v>
      </c>
      <c r="F19">
        <v>2494.423828</v>
      </c>
      <c r="G19" s="3">
        <f t="shared" si="0"/>
        <v>6.9233372751835498E-2</v>
      </c>
    </row>
    <row r="20" spans="1:7" x14ac:dyDescent="0.3">
      <c r="A20" s="1">
        <v>44136</v>
      </c>
      <c r="B20">
        <v>2660</v>
      </c>
      <c r="C20">
        <v>2744</v>
      </c>
      <c r="D20">
        <v>2600.0500489999999</v>
      </c>
      <c r="E20">
        <v>2679.6499020000001</v>
      </c>
      <c r="F20">
        <v>2518.970703</v>
      </c>
      <c r="G20" s="3">
        <f t="shared" si="0"/>
        <v>9.8406993729214243E-3</v>
      </c>
    </row>
    <row r="21" spans="1:7" x14ac:dyDescent="0.3">
      <c r="A21" s="1">
        <v>44166</v>
      </c>
      <c r="B21">
        <v>2679</v>
      </c>
      <c r="C21">
        <v>2952</v>
      </c>
      <c r="D21">
        <v>2624.4499510000001</v>
      </c>
      <c r="E21">
        <v>2862.75</v>
      </c>
      <c r="F21">
        <v>2691.0922850000002</v>
      </c>
      <c r="G21" s="3">
        <f t="shared" si="0"/>
        <v>6.833012460010357E-2</v>
      </c>
    </row>
    <row r="22" spans="1:7" x14ac:dyDescent="0.3">
      <c r="A22" s="1">
        <v>44197</v>
      </c>
      <c r="B22">
        <v>2880</v>
      </c>
      <c r="C22">
        <v>3339.8000489999999</v>
      </c>
      <c r="D22">
        <v>2879</v>
      </c>
      <c r="E22">
        <v>3111.3500979999999</v>
      </c>
      <c r="F22">
        <v>2924.7854000000002</v>
      </c>
      <c r="G22" s="3">
        <f t="shared" si="0"/>
        <v>8.6839502421597548E-2</v>
      </c>
    </row>
    <row r="23" spans="1:7" x14ac:dyDescent="0.3">
      <c r="A23" s="1">
        <v>44228</v>
      </c>
      <c r="B23">
        <v>3100</v>
      </c>
      <c r="C23">
        <v>3245.8000489999999</v>
      </c>
      <c r="D23">
        <v>2880</v>
      </c>
      <c r="E23">
        <v>2894.3000489999999</v>
      </c>
      <c r="F23">
        <v>2725.9277339999999</v>
      </c>
      <c r="G23" s="3">
        <f t="shared" si="0"/>
        <v>-6.7990515133178775E-2</v>
      </c>
    </row>
    <row r="24" spans="1:7" x14ac:dyDescent="0.3">
      <c r="A24" s="1">
        <v>44256</v>
      </c>
      <c r="B24">
        <v>2926</v>
      </c>
      <c r="C24">
        <v>3205</v>
      </c>
      <c r="D24">
        <v>2901.8000489999999</v>
      </c>
      <c r="E24">
        <v>3177.8500979999999</v>
      </c>
      <c r="F24">
        <v>2992.9829100000002</v>
      </c>
      <c r="G24" s="3">
        <f t="shared" si="0"/>
        <v>9.7968545779504534E-2</v>
      </c>
    </row>
    <row r="25" spans="1:7" x14ac:dyDescent="0.3">
      <c r="A25" s="1">
        <v>44287</v>
      </c>
      <c r="B25">
        <v>3191.1000979999999</v>
      </c>
      <c r="C25">
        <v>3354.3500979999999</v>
      </c>
      <c r="D25">
        <v>3020</v>
      </c>
      <c r="E25">
        <v>3035.6499020000001</v>
      </c>
      <c r="F25">
        <v>2859.0546880000002</v>
      </c>
      <c r="G25" s="3">
        <f t="shared" si="0"/>
        <v>-4.4747406192172323E-2</v>
      </c>
    </row>
    <row r="26" spans="1:7" x14ac:dyDescent="0.3">
      <c r="A26" s="1">
        <v>44317</v>
      </c>
      <c r="B26">
        <v>3024.8999020000001</v>
      </c>
      <c r="C26">
        <v>3217.75</v>
      </c>
      <c r="D26">
        <v>3004</v>
      </c>
      <c r="E26">
        <v>3159.1499020000001</v>
      </c>
      <c r="F26">
        <v>2975.3706050000001</v>
      </c>
      <c r="G26" s="3">
        <f t="shared" si="0"/>
        <v>4.0683348061931079E-2</v>
      </c>
    </row>
    <row r="27" spans="1:7" x14ac:dyDescent="0.3">
      <c r="A27" s="1">
        <v>44348</v>
      </c>
      <c r="B27">
        <v>3168.6000979999999</v>
      </c>
      <c r="C27">
        <v>3399.6499020000001</v>
      </c>
      <c r="D27">
        <v>3115</v>
      </c>
      <c r="E27">
        <v>3345.75</v>
      </c>
      <c r="F27">
        <v>3166.5290530000002</v>
      </c>
      <c r="G27" s="3">
        <f t="shared" si="0"/>
        <v>6.4246937063492382E-2</v>
      </c>
    </row>
    <row r="28" spans="1:7" x14ac:dyDescent="0.3">
      <c r="A28" s="1">
        <v>44378</v>
      </c>
      <c r="B28">
        <v>3358</v>
      </c>
      <c r="C28">
        <v>3374</v>
      </c>
      <c r="D28">
        <v>3132.3999020000001</v>
      </c>
      <c r="E28">
        <v>3167.4499510000001</v>
      </c>
      <c r="F28">
        <v>2997.7797850000002</v>
      </c>
      <c r="G28" s="3">
        <f t="shared" si="0"/>
        <v>-5.3291558414764961E-2</v>
      </c>
    </row>
    <row r="29" spans="1:7" x14ac:dyDescent="0.3">
      <c r="A29" s="1">
        <v>44409</v>
      </c>
      <c r="B29">
        <v>3180</v>
      </c>
      <c r="C29">
        <v>3804.1000979999999</v>
      </c>
      <c r="D29">
        <v>3167</v>
      </c>
      <c r="E29">
        <v>3786.4499510000001</v>
      </c>
      <c r="F29">
        <v>3591.4428710000002</v>
      </c>
      <c r="G29" s="3">
        <f t="shared" si="0"/>
        <v>0.19803425487439541</v>
      </c>
    </row>
    <row r="30" spans="1:7" x14ac:dyDescent="0.3">
      <c r="A30" s="1">
        <v>44440</v>
      </c>
      <c r="B30">
        <v>3796</v>
      </c>
      <c r="C30">
        <v>3981.75</v>
      </c>
      <c r="D30">
        <v>3707</v>
      </c>
      <c r="E30">
        <v>3775.5500489999999</v>
      </c>
      <c r="F30">
        <v>3581.1042480000001</v>
      </c>
      <c r="G30" s="3">
        <f t="shared" si="0"/>
        <v>-2.8786822932592715E-3</v>
      </c>
    </row>
    <row r="31" spans="1:7" x14ac:dyDescent="0.3">
      <c r="A31" s="1">
        <v>44470</v>
      </c>
      <c r="B31">
        <v>3781.75</v>
      </c>
      <c r="C31">
        <v>3989.8999020000001</v>
      </c>
      <c r="D31">
        <v>3385.9499510000001</v>
      </c>
      <c r="E31">
        <v>3397.75</v>
      </c>
      <c r="F31">
        <v>3222.7614749999998</v>
      </c>
      <c r="G31" s="3">
        <f t="shared" si="0"/>
        <v>-0.10006488171913175</v>
      </c>
    </row>
    <row r="32" spans="1:7" x14ac:dyDescent="0.3">
      <c r="A32" s="1">
        <v>44501</v>
      </c>
      <c r="B32">
        <v>3437.9499510000001</v>
      </c>
      <c r="C32">
        <v>3575.5500489999999</v>
      </c>
      <c r="D32">
        <v>3406.4499510000001</v>
      </c>
      <c r="E32">
        <v>3529.1499020000001</v>
      </c>
      <c r="F32">
        <v>3353.8168949999999</v>
      </c>
      <c r="G32" s="3">
        <f t="shared" si="0"/>
        <v>4.0665566166357525E-2</v>
      </c>
    </row>
    <row r="33" spans="1:7" x14ac:dyDescent="0.3">
      <c r="A33" s="1">
        <v>44531</v>
      </c>
      <c r="B33">
        <v>3535</v>
      </c>
      <c r="C33">
        <v>3760</v>
      </c>
      <c r="D33">
        <v>3510.1499020000001</v>
      </c>
      <c r="E33">
        <v>3738.3500979999999</v>
      </c>
      <c r="F33">
        <v>3552.623779</v>
      </c>
      <c r="G33" s="3">
        <f t="shared" si="0"/>
        <v>5.9277799064221259E-2</v>
      </c>
    </row>
    <row r="34" spans="1:7" x14ac:dyDescent="0.3">
      <c r="A34" s="1">
        <v>44562</v>
      </c>
      <c r="B34">
        <v>3750</v>
      </c>
      <c r="C34">
        <v>4043</v>
      </c>
      <c r="D34">
        <v>3625.1000979999999</v>
      </c>
      <c r="E34">
        <v>3736.25</v>
      </c>
      <c r="F34">
        <v>3550.6279300000001</v>
      </c>
      <c r="G34" s="3">
        <f t="shared" si="0"/>
        <v>-5.6179576677883869E-4</v>
      </c>
    </row>
    <row r="35" spans="1:7" x14ac:dyDescent="0.3">
      <c r="A35" s="1">
        <v>44593</v>
      </c>
      <c r="B35">
        <v>3770</v>
      </c>
      <c r="C35">
        <v>3882.5</v>
      </c>
      <c r="D35">
        <v>3391.1000979999999</v>
      </c>
      <c r="E35">
        <v>3554.1999510000001</v>
      </c>
      <c r="F35">
        <v>3383.5578609999998</v>
      </c>
      <c r="G35" s="3">
        <f t="shared" si="0"/>
        <v>-4.7053668335223287E-2</v>
      </c>
    </row>
    <row r="36" spans="1:7" x14ac:dyDescent="0.3">
      <c r="A36" s="1">
        <v>44621</v>
      </c>
      <c r="B36">
        <v>3554.1999510000001</v>
      </c>
      <c r="C36">
        <v>3779.5</v>
      </c>
      <c r="D36">
        <v>3431.5500489999999</v>
      </c>
      <c r="E36">
        <v>3739.9499510000001</v>
      </c>
      <c r="F36">
        <v>3560.389404</v>
      </c>
      <c r="G36" s="3">
        <f t="shared" si="0"/>
        <v>5.2262012433190064E-2</v>
      </c>
    </row>
    <row r="37" spans="1:7" x14ac:dyDescent="0.3">
      <c r="A37" s="1">
        <v>44652</v>
      </c>
      <c r="B37">
        <v>3748</v>
      </c>
      <c r="C37">
        <v>3835.6000979999999</v>
      </c>
      <c r="D37">
        <v>3439.1499020000001</v>
      </c>
      <c r="E37">
        <v>3546.6999510000001</v>
      </c>
      <c r="F37">
        <v>3376.4177249999998</v>
      </c>
      <c r="G37" s="3">
        <f t="shared" si="0"/>
        <v>-5.1671785898843803E-2</v>
      </c>
    </row>
    <row r="38" spans="1:7" x14ac:dyDescent="0.3">
      <c r="A38" s="1">
        <v>44682</v>
      </c>
      <c r="B38">
        <v>3519.8999020000001</v>
      </c>
      <c r="C38">
        <v>3547.9499510000001</v>
      </c>
      <c r="D38">
        <v>3154.0500489999999</v>
      </c>
      <c r="E38">
        <v>3364.3500979999999</v>
      </c>
      <c r="F38">
        <v>3202.8222660000001</v>
      </c>
      <c r="G38" s="3">
        <f t="shared" si="0"/>
        <v>-5.1414094208381611E-2</v>
      </c>
    </row>
    <row r="39" spans="1:7" x14ac:dyDescent="0.3">
      <c r="A39" s="1">
        <v>44713</v>
      </c>
      <c r="B39">
        <v>3388</v>
      </c>
      <c r="C39">
        <v>3477.3000489999999</v>
      </c>
      <c r="D39">
        <v>3023.8500979999999</v>
      </c>
      <c r="E39">
        <v>3267.1000979999999</v>
      </c>
      <c r="F39">
        <v>3131.1926269999999</v>
      </c>
      <c r="G39" s="3">
        <f t="shared" si="0"/>
        <v>-2.2364537601850198E-2</v>
      </c>
    </row>
    <row r="40" spans="1:7" x14ac:dyDescent="0.3">
      <c r="A40" s="1">
        <v>44743</v>
      </c>
      <c r="B40">
        <v>3260</v>
      </c>
      <c r="C40">
        <v>3333</v>
      </c>
      <c r="D40">
        <v>2953</v>
      </c>
      <c r="E40">
        <v>3301.8999020000001</v>
      </c>
      <c r="F40">
        <v>3164.5444339999999</v>
      </c>
      <c r="G40" s="3">
        <f t="shared" si="0"/>
        <v>1.0651470852482969E-2</v>
      </c>
    </row>
    <row r="41" spans="1:7" x14ac:dyDescent="0.3">
      <c r="A41" s="1">
        <v>44774</v>
      </c>
      <c r="B41">
        <v>3327</v>
      </c>
      <c r="C41">
        <v>3428.6999510000001</v>
      </c>
      <c r="D41">
        <v>3081</v>
      </c>
      <c r="E41">
        <v>3211.1499020000001</v>
      </c>
      <c r="F41">
        <v>3085.6933589999999</v>
      </c>
      <c r="G41" s="3">
        <f t="shared" si="0"/>
        <v>-2.4917038342966769E-2</v>
      </c>
    </row>
    <row r="42" spans="1:7" x14ac:dyDescent="0.3">
      <c r="A42" s="1">
        <v>44805</v>
      </c>
      <c r="B42">
        <v>3190</v>
      </c>
      <c r="C42">
        <v>3269.8000489999999</v>
      </c>
      <c r="D42">
        <v>2926.1000979999999</v>
      </c>
      <c r="E42">
        <v>3004.5500489999999</v>
      </c>
      <c r="F42">
        <v>2887.165039</v>
      </c>
      <c r="G42" s="3">
        <f t="shared" si="0"/>
        <v>-6.4338317811442614E-2</v>
      </c>
    </row>
    <row r="43" spans="1:7" x14ac:dyDescent="0.3">
      <c r="A43" s="1">
        <v>44835</v>
      </c>
      <c r="B43">
        <v>2995</v>
      </c>
      <c r="C43">
        <v>3199</v>
      </c>
      <c r="D43">
        <v>2974</v>
      </c>
      <c r="E43">
        <v>3193.1499020000001</v>
      </c>
      <c r="F43">
        <v>3068.3964839999999</v>
      </c>
      <c r="G43" s="3">
        <f t="shared" si="0"/>
        <v>6.2771418520214395E-2</v>
      </c>
    </row>
    <row r="44" spans="1:7" x14ac:dyDescent="0.3">
      <c r="A44" s="1">
        <v>44866</v>
      </c>
      <c r="B44">
        <v>3214.5</v>
      </c>
      <c r="C44">
        <v>3429</v>
      </c>
      <c r="D44">
        <v>3166.1499020000001</v>
      </c>
      <c r="E44">
        <v>3390.8000489999999</v>
      </c>
      <c r="F44">
        <v>3266.7573240000002</v>
      </c>
      <c r="G44" s="3">
        <f t="shared" si="0"/>
        <v>6.4646417447791649E-2</v>
      </c>
    </row>
    <row r="45" spans="1:7" x14ac:dyDescent="0.3">
      <c r="A45" s="1">
        <v>44896</v>
      </c>
      <c r="B45">
        <v>3425</v>
      </c>
      <c r="C45">
        <v>3480</v>
      </c>
      <c r="D45">
        <v>3163.6499020000001</v>
      </c>
      <c r="E45">
        <v>3256.6999510000001</v>
      </c>
      <c r="F45">
        <v>3137.5629880000001</v>
      </c>
      <c r="G45" s="3">
        <f t="shared" si="0"/>
        <v>-3.9548188979586452E-2</v>
      </c>
    </row>
    <row r="46" spans="1:7" x14ac:dyDescent="0.3">
      <c r="A46" s="1">
        <v>44927</v>
      </c>
      <c r="B46">
        <v>3261</v>
      </c>
      <c r="C46">
        <v>3458.4499510000001</v>
      </c>
      <c r="D46">
        <v>3200</v>
      </c>
      <c r="E46">
        <v>3358.6999510000001</v>
      </c>
      <c r="F46">
        <v>3235.8317870000001</v>
      </c>
      <c r="G46" s="3">
        <f t="shared" si="0"/>
        <v>3.1320103971088864E-2</v>
      </c>
    </row>
    <row r="47" spans="1:7" x14ac:dyDescent="0.3">
      <c r="A47" s="1">
        <v>44958</v>
      </c>
      <c r="B47">
        <v>3363</v>
      </c>
      <c r="C47">
        <v>3575</v>
      </c>
      <c r="D47">
        <v>3299.8999020000001</v>
      </c>
      <c r="E47">
        <v>3312.8500979999999</v>
      </c>
      <c r="F47">
        <v>3256.311768</v>
      </c>
      <c r="G47" s="3">
        <f t="shared" si="0"/>
        <v>6.3291241164880052E-3</v>
      </c>
    </row>
    <row r="48" spans="1:7" x14ac:dyDescent="0.3">
      <c r="A48" s="1">
        <v>44986</v>
      </c>
      <c r="B48">
        <v>3323</v>
      </c>
      <c r="C48">
        <v>3404.9499510000001</v>
      </c>
      <c r="D48">
        <v>3095.0500489999999</v>
      </c>
      <c r="E48">
        <v>3205.8999020000001</v>
      </c>
      <c r="F48">
        <v>3151.186768</v>
      </c>
      <c r="G48" s="3">
        <f t="shared" si="0"/>
        <v>-3.2283456711077463E-2</v>
      </c>
    </row>
    <row r="49" spans="1:7" x14ac:dyDescent="0.3">
      <c r="A49" s="1">
        <v>45017</v>
      </c>
      <c r="B49">
        <v>3224.9499510000001</v>
      </c>
      <c r="C49">
        <v>3272.9499510000001</v>
      </c>
      <c r="D49">
        <v>3070.25</v>
      </c>
      <c r="E49">
        <v>3219.25</v>
      </c>
      <c r="F49">
        <v>3164.3088379999999</v>
      </c>
      <c r="G49" s="3">
        <f t="shared" si="0"/>
        <v>4.1641676505033143E-3</v>
      </c>
    </row>
    <row r="50" spans="1:7" x14ac:dyDescent="0.3">
      <c r="A50" s="1">
        <v>45047</v>
      </c>
      <c r="B50">
        <v>3219.25</v>
      </c>
      <c r="C50">
        <v>3372</v>
      </c>
      <c r="D50">
        <v>3173.1499020000001</v>
      </c>
      <c r="E50">
        <v>3289.5</v>
      </c>
      <c r="F50">
        <v>3233.3596189999998</v>
      </c>
      <c r="G50" s="3">
        <f t="shared" si="0"/>
        <v>2.1821757778751838E-2</v>
      </c>
    </row>
    <row r="51" spans="1:7" x14ac:dyDescent="0.3">
      <c r="A51" s="1">
        <v>45078</v>
      </c>
      <c r="B51">
        <v>3314</v>
      </c>
      <c r="C51">
        <v>3340</v>
      </c>
      <c r="D51">
        <v>3156</v>
      </c>
      <c r="E51">
        <v>3302.25</v>
      </c>
      <c r="F51">
        <v>3245.8923340000001</v>
      </c>
      <c r="G51" s="3">
        <f t="shared" si="0"/>
        <v>3.8760659118630691E-3</v>
      </c>
    </row>
    <row r="52" spans="1:7" x14ac:dyDescent="0.3">
      <c r="A52" s="1">
        <v>45108</v>
      </c>
      <c r="B52">
        <v>3314.3000489999999</v>
      </c>
      <c r="C52">
        <v>3549.8999020000001</v>
      </c>
      <c r="D52">
        <v>3250.1000979999999</v>
      </c>
      <c r="E52">
        <v>3421.4499510000001</v>
      </c>
      <c r="F52">
        <v>3388.0695799999999</v>
      </c>
      <c r="G52" s="3">
        <f t="shared" si="0"/>
        <v>4.380220641046062E-2</v>
      </c>
    </row>
    <row r="53" spans="1:7" x14ac:dyDescent="0.3">
      <c r="A53" s="1">
        <v>45139</v>
      </c>
      <c r="B53">
        <v>3415</v>
      </c>
      <c r="C53">
        <v>3489.9499510000001</v>
      </c>
      <c r="D53">
        <v>3343.6499020000001</v>
      </c>
      <c r="E53">
        <v>3356.8000489999999</v>
      </c>
      <c r="F53">
        <v>3332.6940920000002</v>
      </c>
      <c r="G53" s="3">
        <f t="shared" si="0"/>
        <v>-1.6344259376160686E-2</v>
      </c>
    </row>
    <row r="54" spans="1:7" x14ac:dyDescent="0.3">
      <c r="A54" s="1">
        <v>45170</v>
      </c>
      <c r="B54">
        <v>3366</v>
      </c>
      <c r="C54">
        <v>3633.75</v>
      </c>
      <c r="D54">
        <v>3356.8000489999999</v>
      </c>
      <c r="E54">
        <v>3528.6000979999999</v>
      </c>
      <c r="F54">
        <v>3503.2602539999998</v>
      </c>
      <c r="G54" s="3">
        <f t="shared" si="0"/>
        <v>5.1179663446890178E-2</v>
      </c>
    </row>
    <row r="55" spans="1:7" x14ac:dyDescent="0.3">
      <c r="A55" s="1">
        <v>45200</v>
      </c>
      <c r="B55">
        <v>3528.6000979999999</v>
      </c>
      <c r="C55">
        <v>3679</v>
      </c>
      <c r="D55">
        <v>3330</v>
      </c>
      <c r="E55">
        <v>3368.75</v>
      </c>
      <c r="F55">
        <v>3344.5581050000001</v>
      </c>
      <c r="G55" s="3">
        <f t="shared" si="0"/>
        <v>-4.5301272955326266E-2</v>
      </c>
    </row>
    <row r="56" spans="1:7" x14ac:dyDescent="0.3">
      <c r="A56" s="1">
        <v>45231</v>
      </c>
      <c r="B56">
        <v>3355</v>
      </c>
      <c r="C56">
        <v>3544</v>
      </c>
      <c r="D56">
        <v>3311</v>
      </c>
      <c r="E56">
        <v>3487.6000979999999</v>
      </c>
      <c r="F56">
        <v>3471.5141600000002</v>
      </c>
      <c r="G56" s="3">
        <f t="shared" si="0"/>
        <v>3.7958992193977803E-2</v>
      </c>
    </row>
    <row r="57" spans="1:7" x14ac:dyDescent="0.3">
      <c r="A57" s="1">
        <v>45261</v>
      </c>
      <c r="B57">
        <v>3500</v>
      </c>
      <c r="C57">
        <v>3929</v>
      </c>
      <c r="D57">
        <v>3490.0500489999999</v>
      </c>
      <c r="E57">
        <v>3793.3999020000001</v>
      </c>
      <c r="F57">
        <v>3775.9035640000002</v>
      </c>
      <c r="G57" s="3">
        <f t="shared" si="0"/>
        <v>8.7682028639629594E-2</v>
      </c>
    </row>
    <row r="58" spans="1:7" x14ac:dyDescent="0.3">
      <c r="A58" s="1">
        <v>45292</v>
      </c>
      <c r="B58">
        <v>3790</v>
      </c>
      <c r="C58">
        <v>3965</v>
      </c>
      <c r="D58">
        <v>3651</v>
      </c>
      <c r="E58">
        <v>3815.9499510000001</v>
      </c>
      <c r="F58">
        <v>3798.3496089999999</v>
      </c>
      <c r="G58" s="3">
        <f t="shared" si="0"/>
        <v>5.944549329597093E-3</v>
      </c>
    </row>
    <row r="59" spans="1:7" x14ac:dyDescent="0.3">
      <c r="A59" s="1">
        <v>45323</v>
      </c>
      <c r="B59">
        <v>3820</v>
      </c>
      <c r="C59">
        <v>4184.75</v>
      </c>
      <c r="D59">
        <v>3805.0500489999999</v>
      </c>
      <c r="E59">
        <v>4095.1000979999999</v>
      </c>
      <c r="F59">
        <v>4095.1000979999999</v>
      </c>
      <c r="G59" s="3">
        <f t="shared" si="0"/>
        <v>7.8126165189445596E-2</v>
      </c>
    </row>
    <row r="60" spans="1:7" x14ac:dyDescent="0.3">
      <c r="A60" s="1">
        <v>45352</v>
      </c>
      <c r="B60">
        <v>4107.2001950000003</v>
      </c>
      <c r="C60">
        <v>4254.75</v>
      </c>
      <c r="D60">
        <v>3829.3999020000001</v>
      </c>
      <c r="E60">
        <v>3876.3000489999999</v>
      </c>
      <c r="F60">
        <v>3876.3000489999999</v>
      </c>
      <c r="G60" s="3">
        <f t="shared" si="0"/>
        <v>-5.3429719363113803E-2</v>
      </c>
    </row>
    <row r="61" spans="1:7" x14ac:dyDescent="0.3">
      <c r="A61" s="1">
        <v>45383</v>
      </c>
      <c r="B61">
        <v>3897.6999510000001</v>
      </c>
      <c r="C61">
        <v>4032.6499020000001</v>
      </c>
      <c r="D61">
        <v>3851</v>
      </c>
      <c r="E61">
        <v>3984.6499020000001</v>
      </c>
      <c r="F61">
        <v>3984.6499020000001</v>
      </c>
      <c r="G61" s="3">
        <f t="shared" si="0"/>
        <v>2.7951874630538942E-2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160D-5D70-4A27-BB65-62D91D47E593}">
  <dimension ref="A1:J61"/>
  <sheetViews>
    <sheetView workbookViewId="0"/>
  </sheetViews>
  <sheetFormatPr defaultRowHeight="14.4" x14ac:dyDescent="0.3"/>
  <cols>
    <col min="1" max="1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10" x14ac:dyDescent="0.3">
      <c r="A2" s="1">
        <v>43586</v>
      </c>
      <c r="B2">
        <v>751.34997599999997</v>
      </c>
      <c r="C2">
        <v>751.34997599999997</v>
      </c>
      <c r="D2">
        <v>697.45001200000002</v>
      </c>
      <c r="E2">
        <v>737.75</v>
      </c>
      <c r="F2">
        <v>655.69164999999998</v>
      </c>
    </row>
    <row r="3" spans="1:10" x14ac:dyDescent="0.3">
      <c r="A3" s="1">
        <v>43617</v>
      </c>
      <c r="B3">
        <v>729.79998799999998</v>
      </c>
      <c r="C3">
        <v>759</v>
      </c>
      <c r="D3">
        <v>728.15002400000003</v>
      </c>
      <c r="E3">
        <v>732</v>
      </c>
      <c r="F3">
        <v>650.58117700000003</v>
      </c>
      <c r="G3" s="3">
        <f>F3/F2-1</f>
        <v>-7.794018728162766E-3</v>
      </c>
      <c r="I3" t="s">
        <v>7</v>
      </c>
      <c r="J3" s="3">
        <f>AVERAGE(G3:G61)</f>
        <v>1.7293253520003191E-2</v>
      </c>
    </row>
    <row r="4" spans="1:10" x14ac:dyDescent="0.3">
      <c r="A4" s="1">
        <v>43647</v>
      </c>
      <c r="B4">
        <v>735</v>
      </c>
      <c r="C4">
        <v>804</v>
      </c>
      <c r="D4">
        <v>706.5</v>
      </c>
      <c r="E4">
        <v>793.65002400000003</v>
      </c>
      <c r="F4">
        <v>715.33819600000004</v>
      </c>
      <c r="G4" s="3">
        <f t="shared" ref="G4:G61" si="0">F4/F3-1</f>
        <v>9.9537185042167353E-2</v>
      </c>
      <c r="I4" t="s">
        <v>8</v>
      </c>
      <c r="J4">
        <f>_xlfn.STDEV.S(G3:G61)</f>
        <v>8.0302514156640969E-2</v>
      </c>
    </row>
    <row r="5" spans="1:10" x14ac:dyDescent="0.3">
      <c r="A5" s="1">
        <v>43678</v>
      </c>
      <c r="B5">
        <v>786.45001200000002</v>
      </c>
      <c r="C5">
        <v>817.34997599999997</v>
      </c>
      <c r="D5">
        <v>760.15002400000003</v>
      </c>
      <c r="E5">
        <v>814.90002400000003</v>
      </c>
      <c r="F5">
        <v>734.49145499999997</v>
      </c>
      <c r="G5" s="3">
        <f t="shared" si="0"/>
        <v>2.6775110160621063E-2</v>
      </c>
    </row>
    <row r="6" spans="1:10" x14ac:dyDescent="0.3">
      <c r="A6" s="1">
        <v>43709</v>
      </c>
      <c r="B6">
        <v>814.90002400000003</v>
      </c>
      <c r="C6">
        <v>847</v>
      </c>
      <c r="D6">
        <v>741.90002400000003</v>
      </c>
      <c r="E6">
        <v>805.65002400000003</v>
      </c>
      <c r="F6">
        <v>726.15405299999998</v>
      </c>
      <c r="G6" s="3">
        <f t="shared" si="0"/>
        <v>-1.1351257993872821E-2</v>
      </c>
    </row>
    <row r="7" spans="1:10" x14ac:dyDescent="0.3">
      <c r="A7" s="1">
        <v>43739</v>
      </c>
      <c r="B7">
        <v>807</v>
      </c>
      <c r="C7">
        <v>823.79998799999998</v>
      </c>
      <c r="D7">
        <v>615.09997599999997</v>
      </c>
      <c r="E7">
        <v>685.59997599999997</v>
      </c>
      <c r="F7">
        <v>617.94988999999998</v>
      </c>
      <c r="G7" s="3">
        <f t="shared" si="0"/>
        <v>-0.14900992778732036</v>
      </c>
    </row>
    <row r="8" spans="1:10" x14ac:dyDescent="0.3">
      <c r="A8" s="1">
        <v>43770</v>
      </c>
      <c r="B8">
        <v>690</v>
      </c>
      <c r="C8">
        <v>732.5</v>
      </c>
      <c r="D8">
        <v>678.15002400000003</v>
      </c>
      <c r="E8">
        <v>696.34997599999997</v>
      </c>
      <c r="F8">
        <v>635.53949</v>
      </c>
      <c r="G8" s="3">
        <f t="shared" si="0"/>
        <v>2.8464443937355588E-2</v>
      </c>
    </row>
    <row r="9" spans="1:10" x14ac:dyDescent="0.3">
      <c r="A9" s="1">
        <v>43800</v>
      </c>
      <c r="B9">
        <v>703.09997599999997</v>
      </c>
      <c r="C9">
        <v>737.95001200000002</v>
      </c>
      <c r="D9">
        <v>688.54998799999998</v>
      </c>
      <c r="E9">
        <v>731.15002400000003</v>
      </c>
      <c r="F9">
        <v>667.300476</v>
      </c>
      <c r="G9" s="3">
        <f t="shared" si="0"/>
        <v>4.997484263330354E-2</v>
      </c>
    </row>
    <row r="10" spans="1:10" x14ac:dyDescent="0.3">
      <c r="A10" s="1">
        <v>43831</v>
      </c>
      <c r="B10">
        <v>735</v>
      </c>
      <c r="C10">
        <v>792.79998799999998</v>
      </c>
      <c r="D10">
        <v>708.29998799999998</v>
      </c>
      <c r="E10">
        <v>775.95001200000002</v>
      </c>
      <c r="F10">
        <v>708.18823199999997</v>
      </c>
      <c r="G10" s="3">
        <f t="shared" si="0"/>
        <v>6.1273380539293987E-2</v>
      </c>
    </row>
    <row r="11" spans="1:10" x14ac:dyDescent="0.3">
      <c r="A11" s="1">
        <v>43862</v>
      </c>
      <c r="B11">
        <v>775.09997599999997</v>
      </c>
      <c r="C11">
        <v>811.59997599999997</v>
      </c>
      <c r="D11">
        <v>722.04998799999998</v>
      </c>
      <c r="E11">
        <v>731.70001200000002</v>
      </c>
      <c r="F11">
        <v>667.80242899999996</v>
      </c>
      <c r="G11" s="3">
        <f t="shared" si="0"/>
        <v>-5.7026933201002383E-2</v>
      </c>
    </row>
    <row r="12" spans="1:10" x14ac:dyDescent="0.3">
      <c r="A12" s="1">
        <v>43891</v>
      </c>
      <c r="B12">
        <v>737</v>
      </c>
      <c r="C12">
        <v>773.54998799999998</v>
      </c>
      <c r="D12">
        <v>509.25</v>
      </c>
      <c r="E12">
        <v>641.5</v>
      </c>
      <c r="F12">
        <v>585.47943099999998</v>
      </c>
      <c r="G12" s="3">
        <f t="shared" si="0"/>
        <v>-0.12327448123133433</v>
      </c>
    </row>
    <row r="13" spans="1:10" x14ac:dyDescent="0.3">
      <c r="A13" s="1">
        <v>43922</v>
      </c>
      <c r="B13">
        <v>634.34997599999997</v>
      </c>
      <c r="C13">
        <v>720</v>
      </c>
      <c r="D13">
        <v>582.15002400000003</v>
      </c>
      <c r="E13">
        <v>715.5</v>
      </c>
      <c r="F13">
        <v>653.01715100000001</v>
      </c>
      <c r="G13" s="3">
        <f t="shared" si="0"/>
        <v>0.11535455632428526</v>
      </c>
    </row>
    <row r="14" spans="1:10" x14ac:dyDescent="0.3">
      <c r="A14" s="1">
        <v>43952</v>
      </c>
      <c r="B14">
        <v>715.5</v>
      </c>
      <c r="C14">
        <v>715.5</v>
      </c>
      <c r="D14">
        <v>646.70001200000002</v>
      </c>
      <c r="E14">
        <v>691</v>
      </c>
      <c r="F14">
        <v>630.65679899999998</v>
      </c>
      <c r="G14" s="3">
        <f t="shared" si="0"/>
        <v>-3.4241599881042029E-2</v>
      </c>
    </row>
    <row r="15" spans="1:10" x14ac:dyDescent="0.3">
      <c r="A15" s="1">
        <v>43983</v>
      </c>
      <c r="B15">
        <v>698.75</v>
      </c>
      <c r="C15">
        <v>751.59997599999997</v>
      </c>
      <c r="D15">
        <v>675.5</v>
      </c>
      <c r="E15">
        <v>735.95001200000002</v>
      </c>
      <c r="F15">
        <v>680.82446300000004</v>
      </c>
      <c r="G15" s="3">
        <f t="shared" si="0"/>
        <v>7.9548280585491682E-2</v>
      </c>
    </row>
    <row r="16" spans="1:10" x14ac:dyDescent="0.3">
      <c r="A16" s="1">
        <v>44013</v>
      </c>
      <c r="B16">
        <v>737.25</v>
      </c>
      <c r="C16">
        <v>986.45001200000002</v>
      </c>
      <c r="D16">
        <v>729.75</v>
      </c>
      <c r="E16">
        <v>966</v>
      </c>
      <c r="F16">
        <v>893.64276099999995</v>
      </c>
      <c r="G16" s="3">
        <f t="shared" si="0"/>
        <v>0.31258908803340102</v>
      </c>
    </row>
    <row r="17" spans="1:7" x14ac:dyDescent="0.3">
      <c r="A17" s="1">
        <v>44044</v>
      </c>
      <c r="B17">
        <v>960</v>
      </c>
      <c r="C17">
        <v>974.40002400000003</v>
      </c>
      <c r="D17">
        <v>914.59997599999997</v>
      </c>
      <c r="E17">
        <v>928.59997599999997</v>
      </c>
      <c r="F17">
        <v>859.04425000000003</v>
      </c>
      <c r="G17" s="3">
        <f t="shared" si="0"/>
        <v>-3.8716266174733671E-2</v>
      </c>
    </row>
    <row r="18" spans="1:7" x14ac:dyDescent="0.3">
      <c r="A18" s="1">
        <v>44075</v>
      </c>
      <c r="B18">
        <v>926.25</v>
      </c>
      <c r="C18">
        <v>1037</v>
      </c>
      <c r="D18">
        <v>912.09997599999997</v>
      </c>
      <c r="E18">
        <v>1008.25</v>
      </c>
      <c r="F18">
        <v>932.72808799999996</v>
      </c>
      <c r="G18" s="3">
        <f t="shared" si="0"/>
        <v>8.5774205461476516E-2</v>
      </c>
    </row>
    <row r="19" spans="1:7" x14ac:dyDescent="0.3">
      <c r="A19" s="1">
        <v>44105</v>
      </c>
      <c r="B19">
        <v>1020.599976</v>
      </c>
      <c r="C19">
        <v>1186</v>
      </c>
      <c r="D19">
        <v>1011.75</v>
      </c>
      <c r="E19">
        <v>1060.599976</v>
      </c>
      <c r="F19">
        <v>981.15686000000005</v>
      </c>
      <c r="G19" s="3">
        <f t="shared" si="0"/>
        <v>5.1921639996757696E-2</v>
      </c>
    </row>
    <row r="20" spans="1:7" x14ac:dyDescent="0.3">
      <c r="A20" s="1">
        <v>44136</v>
      </c>
      <c r="B20">
        <v>1065</v>
      </c>
      <c r="C20">
        <v>1154.900024</v>
      </c>
      <c r="D20">
        <v>1051.099976</v>
      </c>
      <c r="E20">
        <v>1100</v>
      </c>
      <c r="F20">
        <v>1028.5371090000001</v>
      </c>
      <c r="G20" s="3">
        <f t="shared" si="0"/>
        <v>4.8290187768752935E-2</v>
      </c>
    </row>
    <row r="21" spans="1:7" x14ac:dyDescent="0.3">
      <c r="A21" s="1">
        <v>44166</v>
      </c>
      <c r="B21">
        <v>1105.0500489999999</v>
      </c>
      <c r="C21">
        <v>1258.849976</v>
      </c>
      <c r="D21">
        <v>1105.0500489999999</v>
      </c>
      <c r="E21">
        <v>1255.8000489999999</v>
      </c>
      <c r="F21">
        <v>1174.215698</v>
      </c>
      <c r="G21" s="3">
        <f t="shared" si="0"/>
        <v>0.14163668741289914</v>
      </c>
    </row>
    <row r="22" spans="1:7" x14ac:dyDescent="0.3">
      <c r="A22" s="1">
        <v>44197</v>
      </c>
      <c r="B22">
        <v>1257.900024</v>
      </c>
      <c r="C22">
        <v>1392.8000489999999</v>
      </c>
      <c r="D22">
        <v>1231</v>
      </c>
      <c r="E22">
        <v>1239.0500489999999</v>
      </c>
      <c r="F22">
        <v>1158.5538329999999</v>
      </c>
      <c r="G22" s="3">
        <f t="shared" si="0"/>
        <v>-1.333814990437987E-2</v>
      </c>
    </row>
    <row r="23" spans="1:7" x14ac:dyDescent="0.3">
      <c r="A23" s="1">
        <v>44228</v>
      </c>
      <c r="B23">
        <v>1250.5500489999999</v>
      </c>
      <c r="C23">
        <v>1332</v>
      </c>
      <c r="D23">
        <v>1241</v>
      </c>
      <c r="E23">
        <v>1253.3000489999999</v>
      </c>
      <c r="F23">
        <v>1171.8779300000001</v>
      </c>
      <c r="G23" s="3">
        <f t="shared" si="0"/>
        <v>1.1500628300972648E-2</v>
      </c>
    </row>
    <row r="24" spans="1:7" x14ac:dyDescent="0.3">
      <c r="A24" s="1">
        <v>44256</v>
      </c>
      <c r="B24">
        <v>1263.3000489999999</v>
      </c>
      <c r="C24">
        <v>1406</v>
      </c>
      <c r="D24">
        <v>1259</v>
      </c>
      <c r="E24">
        <v>1368.0500489999999</v>
      </c>
      <c r="F24">
        <v>1279.1732179999999</v>
      </c>
      <c r="G24" s="3">
        <f t="shared" si="0"/>
        <v>9.1558416839542245E-2</v>
      </c>
    </row>
    <row r="25" spans="1:7" x14ac:dyDescent="0.3">
      <c r="A25" s="1">
        <v>44287</v>
      </c>
      <c r="B25">
        <v>1380</v>
      </c>
      <c r="C25">
        <v>1477.5500489999999</v>
      </c>
      <c r="D25">
        <v>1320</v>
      </c>
      <c r="E25">
        <v>1354.349976</v>
      </c>
      <c r="F25">
        <v>1266.3630370000001</v>
      </c>
      <c r="G25" s="3">
        <f t="shared" si="0"/>
        <v>-1.0014422456427474E-2</v>
      </c>
    </row>
    <row r="26" spans="1:7" x14ac:dyDescent="0.3">
      <c r="A26" s="1">
        <v>44317</v>
      </c>
      <c r="B26">
        <v>1340.8000489999999</v>
      </c>
      <c r="C26">
        <v>1416.25</v>
      </c>
      <c r="D26">
        <v>1311.3000489999999</v>
      </c>
      <c r="E26">
        <v>1393.75</v>
      </c>
      <c r="F26">
        <v>1303.203491</v>
      </c>
      <c r="G26" s="3">
        <f t="shared" si="0"/>
        <v>2.9091542412098992E-2</v>
      </c>
    </row>
    <row r="27" spans="1:7" x14ac:dyDescent="0.3">
      <c r="A27" s="1">
        <v>44348</v>
      </c>
      <c r="B27">
        <v>1400</v>
      </c>
      <c r="C27">
        <v>1591</v>
      </c>
      <c r="D27">
        <v>1365</v>
      </c>
      <c r="E27">
        <v>1580.8000489999999</v>
      </c>
      <c r="F27">
        <v>1494.05188</v>
      </c>
      <c r="G27" s="3">
        <f t="shared" si="0"/>
        <v>0.14644557839048944</v>
      </c>
    </row>
    <row r="28" spans="1:7" x14ac:dyDescent="0.3">
      <c r="A28" s="1">
        <v>44378</v>
      </c>
      <c r="B28">
        <v>1576.849976</v>
      </c>
      <c r="C28">
        <v>1623.400024</v>
      </c>
      <c r="D28">
        <v>1533.75</v>
      </c>
      <c r="E28">
        <v>1610.5</v>
      </c>
      <c r="F28">
        <v>1522.1220699999999</v>
      </c>
      <c r="G28" s="3">
        <f t="shared" si="0"/>
        <v>1.878796203516031E-2</v>
      </c>
    </row>
    <row r="29" spans="1:7" x14ac:dyDescent="0.3">
      <c r="A29" s="1">
        <v>44409</v>
      </c>
      <c r="B29">
        <v>1627.4499510000001</v>
      </c>
      <c r="C29">
        <v>1757</v>
      </c>
      <c r="D29">
        <v>1619.1999510000001</v>
      </c>
      <c r="E29">
        <v>1706.4499510000001</v>
      </c>
      <c r="F29">
        <v>1612.8066409999999</v>
      </c>
      <c r="G29" s="3">
        <f t="shared" si="0"/>
        <v>5.957772558938057E-2</v>
      </c>
    </row>
    <row r="30" spans="1:7" x14ac:dyDescent="0.3">
      <c r="A30" s="1">
        <v>44440</v>
      </c>
      <c r="B30">
        <v>1709.5</v>
      </c>
      <c r="C30">
        <v>1788</v>
      </c>
      <c r="D30">
        <v>1655</v>
      </c>
      <c r="E30">
        <v>1675.1999510000001</v>
      </c>
      <c r="F30">
        <v>1583.2714840000001</v>
      </c>
      <c r="G30" s="3">
        <f t="shared" si="0"/>
        <v>-1.8312893963337684E-2</v>
      </c>
    </row>
    <row r="31" spans="1:7" x14ac:dyDescent="0.3">
      <c r="A31" s="1">
        <v>44470</v>
      </c>
      <c r="B31">
        <v>1665.099976</v>
      </c>
      <c r="C31">
        <v>1848</v>
      </c>
      <c r="D31">
        <v>1661.0500489999999</v>
      </c>
      <c r="E31">
        <v>1667.75</v>
      </c>
      <c r="F31">
        <v>1576.2303469999999</v>
      </c>
      <c r="G31" s="3">
        <f t="shared" si="0"/>
        <v>-4.4472076148376338E-3</v>
      </c>
    </row>
    <row r="32" spans="1:7" x14ac:dyDescent="0.3">
      <c r="A32" s="1">
        <v>44501</v>
      </c>
      <c r="B32">
        <v>1677.5</v>
      </c>
      <c r="C32">
        <v>1808.9499510000001</v>
      </c>
      <c r="D32">
        <v>1669.150024</v>
      </c>
      <c r="E32">
        <v>1712.650024</v>
      </c>
      <c r="F32">
        <v>1633.011841</v>
      </c>
      <c r="G32" s="3">
        <f t="shared" si="0"/>
        <v>3.6023601568178742E-2</v>
      </c>
    </row>
    <row r="33" spans="1:7" x14ac:dyDescent="0.3">
      <c r="A33" s="1">
        <v>44531</v>
      </c>
      <c r="B33">
        <v>1715</v>
      </c>
      <c r="C33">
        <v>1909.8000489999999</v>
      </c>
      <c r="D33">
        <v>1691.5</v>
      </c>
      <c r="E33">
        <v>1887.75</v>
      </c>
      <c r="F33">
        <v>1799.969482</v>
      </c>
      <c r="G33" s="3">
        <f t="shared" si="0"/>
        <v>0.102239087805855</v>
      </c>
    </row>
    <row r="34" spans="1:7" x14ac:dyDescent="0.3">
      <c r="A34" s="1">
        <v>44562</v>
      </c>
      <c r="B34">
        <v>1887.75</v>
      </c>
      <c r="C34">
        <v>1953.900024</v>
      </c>
      <c r="D34">
        <v>1665</v>
      </c>
      <c r="E34">
        <v>1736.1999510000001</v>
      </c>
      <c r="F34">
        <v>1655.466553</v>
      </c>
      <c r="G34" s="3">
        <f t="shared" si="0"/>
        <v>-8.0280766115789048E-2</v>
      </c>
    </row>
    <row r="35" spans="1:7" x14ac:dyDescent="0.3">
      <c r="A35" s="1">
        <v>44593</v>
      </c>
      <c r="B35">
        <v>1766.099976</v>
      </c>
      <c r="C35">
        <v>1792.8000489999999</v>
      </c>
      <c r="D35">
        <v>1665</v>
      </c>
      <c r="E35">
        <v>1715.599976</v>
      </c>
      <c r="F35">
        <v>1635.8245850000001</v>
      </c>
      <c r="G35" s="3">
        <f t="shared" si="0"/>
        <v>-1.1864913830125556E-2</v>
      </c>
    </row>
    <row r="36" spans="1:7" x14ac:dyDescent="0.3">
      <c r="A36" s="1">
        <v>44621</v>
      </c>
      <c r="B36">
        <v>1715.599976</v>
      </c>
      <c r="C36">
        <v>1923.3000489999999</v>
      </c>
      <c r="D36">
        <v>1681</v>
      </c>
      <c r="E36">
        <v>1906.849976</v>
      </c>
      <c r="F36">
        <v>1818.181274</v>
      </c>
      <c r="G36" s="3">
        <f t="shared" si="0"/>
        <v>0.11147692159180989</v>
      </c>
    </row>
    <row r="37" spans="1:7" x14ac:dyDescent="0.3">
      <c r="A37" s="1">
        <v>44652</v>
      </c>
      <c r="B37">
        <v>1886.849976</v>
      </c>
      <c r="C37">
        <v>1910.3000489999999</v>
      </c>
      <c r="D37">
        <v>1550</v>
      </c>
      <c r="E37">
        <v>1567.5500489999999</v>
      </c>
      <c r="F37">
        <v>1494.658936</v>
      </c>
      <c r="G37" s="3">
        <f t="shared" si="0"/>
        <v>-0.17793733915664556</v>
      </c>
    </row>
    <row r="38" spans="1:7" x14ac:dyDescent="0.3">
      <c r="A38" s="1">
        <v>44682</v>
      </c>
      <c r="B38">
        <v>1550.900024</v>
      </c>
      <c r="C38">
        <v>1589.400024</v>
      </c>
      <c r="D38">
        <v>1399.25</v>
      </c>
      <c r="E38">
        <v>1503.599976</v>
      </c>
      <c r="F38">
        <v>1433.682495</v>
      </c>
      <c r="G38" s="3">
        <f t="shared" si="0"/>
        <v>-4.0796224162807926E-2</v>
      </c>
    </row>
    <row r="39" spans="1:7" x14ac:dyDescent="0.3">
      <c r="A39" s="1">
        <v>44713</v>
      </c>
      <c r="B39">
        <v>1513</v>
      </c>
      <c r="C39">
        <v>1555</v>
      </c>
      <c r="D39">
        <v>1367.150024</v>
      </c>
      <c r="E39">
        <v>1461.900024</v>
      </c>
      <c r="F39">
        <v>1408.6838379999999</v>
      </c>
      <c r="G39" s="3">
        <f t="shared" si="0"/>
        <v>-1.7436675893849229E-2</v>
      </c>
    </row>
    <row r="40" spans="1:7" x14ac:dyDescent="0.3">
      <c r="A40" s="1">
        <v>44743</v>
      </c>
      <c r="B40">
        <v>1454</v>
      </c>
      <c r="C40">
        <v>1555.6999510000001</v>
      </c>
      <c r="D40">
        <v>1410.650024</v>
      </c>
      <c r="E40">
        <v>1549.6999510000001</v>
      </c>
      <c r="F40">
        <v>1493.28772</v>
      </c>
      <c r="G40" s="3">
        <f t="shared" si="0"/>
        <v>6.005881498585075E-2</v>
      </c>
    </row>
    <row r="41" spans="1:7" x14ac:dyDescent="0.3">
      <c r="A41" s="1">
        <v>44774</v>
      </c>
      <c r="B41">
        <v>1564</v>
      </c>
      <c r="C41">
        <v>1631.349976</v>
      </c>
      <c r="D41">
        <v>1450</v>
      </c>
      <c r="E41">
        <v>1492.9499510000001</v>
      </c>
      <c r="F41">
        <v>1438.603394</v>
      </c>
      <c r="G41" s="3">
        <f t="shared" si="0"/>
        <v>-3.6620086851045675E-2</v>
      </c>
    </row>
    <row r="42" spans="1:7" x14ac:dyDescent="0.3">
      <c r="A42" s="1">
        <v>44805</v>
      </c>
      <c r="B42">
        <v>1460.0500489999999</v>
      </c>
      <c r="C42">
        <v>1553</v>
      </c>
      <c r="D42">
        <v>1355</v>
      </c>
      <c r="E42">
        <v>1413.4499510000001</v>
      </c>
      <c r="F42">
        <v>1361.9975589999999</v>
      </c>
      <c r="G42" s="3">
        <f t="shared" si="0"/>
        <v>-5.3250141991532107E-2</v>
      </c>
    </row>
    <row r="43" spans="1:7" x14ac:dyDescent="0.3">
      <c r="A43" s="1">
        <v>44835</v>
      </c>
      <c r="B43">
        <v>1412</v>
      </c>
      <c r="C43">
        <v>1546.400024</v>
      </c>
      <c r="D43">
        <v>1386</v>
      </c>
      <c r="E43">
        <v>1537.650024</v>
      </c>
      <c r="F43">
        <v>1481.6763920000001</v>
      </c>
      <c r="G43" s="3">
        <f t="shared" si="0"/>
        <v>8.7870078921338246E-2</v>
      </c>
    </row>
    <row r="44" spans="1:7" x14ac:dyDescent="0.3">
      <c r="A44" s="1">
        <v>44866</v>
      </c>
      <c r="B44">
        <v>1553.0500489999999</v>
      </c>
      <c r="C44">
        <v>1653.5</v>
      </c>
      <c r="D44">
        <v>1485</v>
      </c>
      <c r="E44">
        <v>1634.9499510000001</v>
      </c>
      <c r="F44">
        <v>1592.6517329999999</v>
      </c>
      <c r="G44" s="3">
        <f t="shared" si="0"/>
        <v>7.4898501183651156E-2</v>
      </c>
    </row>
    <row r="45" spans="1:7" x14ac:dyDescent="0.3">
      <c r="A45" s="1">
        <v>44896</v>
      </c>
      <c r="B45">
        <v>1656.1999510000001</v>
      </c>
      <c r="C45">
        <v>1672.599976</v>
      </c>
      <c r="D45">
        <v>1482.4499510000001</v>
      </c>
      <c r="E45">
        <v>1508.1999510000001</v>
      </c>
      <c r="F45">
        <v>1469.180908</v>
      </c>
      <c r="G45" s="3">
        <f t="shared" si="0"/>
        <v>-7.7525313564581921E-2</v>
      </c>
    </row>
    <row r="46" spans="1:7" x14ac:dyDescent="0.3">
      <c r="A46" s="1">
        <v>44927</v>
      </c>
      <c r="B46">
        <v>1514</v>
      </c>
      <c r="C46">
        <v>1568.8000489999999</v>
      </c>
      <c r="D46">
        <v>1446.5</v>
      </c>
      <c r="E46">
        <v>1533.75</v>
      </c>
      <c r="F46">
        <v>1494.0698239999999</v>
      </c>
      <c r="G46" s="3">
        <f t="shared" si="0"/>
        <v>1.6940674810348E-2</v>
      </c>
    </row>
    <row r="47" spans="1:7" x14ac:dyDescent="0.3">
      <c r="A47" s="1">
        <v>44958</v>
      </c>
      <c r="B47">
        <v>1542.1999510000001</v>
      </c>
      <c r="C47">
        <v>1619.75</v>
      </c>
      <c r="D47">
        <v>1481.3000489999999</v>
      </c>
      <c r="E47">
        <v>1487.5500489999999</v>
      </c>
      <c r="F47">
        <v>1449.065186</v>
      </c>
      <c r="G47" s="3">
        <f t="shared" si="0"/>
        <v>-3.0122178546857503E-2</v>
      </c>
    </row>
    <row r="48" spans="1:7" x14ac:dyDescent="0.3">
      <c r="A48" s="1">
        <v>44986</v>
      </c>
      <c r="B48">
        <v>1492.400024</v>
      </c>
      <c r="C48">
        <v>1520.400024</v>
      </c>
      <c r="D48">
        <v>1364.5500489999999</v>
      </c>
      <c r="E48">
        <v>1427.9499510000001</v>
      </c>
      <c r="F48">
        <v>1391.0069579999999</v>
      </c>
      <c r="G48" s="3">
        <f t="shared" si="0"/>
        <v>-4.0065987756053967E-2</v>
      </c>
    </row>
    <row r="49" spans="1:7" x14ac:dyDescent="0.3">
      <c r="A49" s="1">
        <v>45017</v>
      </c>
      <c r="B49">
        <v>1435</v>
      </c>
      <c r="C49">
        <v>1435</v>
      </c>
      <c r="D49">
        <v>1185.3000489999999</v>
      </c>
      <c r="E49">
        <v>1252.75</v>
      </c>
      <c r="F49">
        <v>1220.3397219999999</v>
      </c>
      <c r="G49" s="3">
        <f t="shared" si="0"/>
        <v>-0.12269330143782076</v>
      </c>
    </row>
    <row r="50" spans="1:7" x14ac:dyDescent="0.3">
      <c r="A50" s="1">
        <v>45047</v>
      </c>
      <c r="B50">
        <v>1252.75</v>
      </c>
      <c r="C50">
        <v>1332.6999510000001</v>
      </c>
      <c r="D50">
        <v>1239.0500489999999</v>
      </c>
      <c r="E50">
        <v>1318.3000489999999</v>
      </c>
      <c r="F50">
        <v>1284.1938479999999</v>
      </c>
      <c r="G50" s="3">
        <f t="shared" si="0"/>
        <v>5.2324877121388891E-2</v>
      </c>
    </row>
    <row r="51" spans="1:7" x14ac:dyDescent="0.3">
      <c r="A51" s="1">
        <v>45078</v>
      </c>
      <c r="B51">
        <v>1322.5500489999999</v>
      </c>
      <c r="C51">
        <v>1338.900024</v>
      </c>
      <c r="D51">
        <v>1262.25</v>
      </c>
      <c r="E51">
        <v>1335.5</v>
      </c>
      <c r="F51">
        <v>1300.9488530000001</v>
      </c>
      <c r="G51" s="3">
        <f t="shared" si="0"/>
        <v>1.3047099568413545E-2</v>
      </c>
    </row>
    <row r="52" spans="1:7" x14ac:dyDescent="0.3">
      <c r="A52" s="1">
        <v>45108</v>
      </c>
      <c r="B52">
        <v>1330</v>
      </c>
      <c r="C52">
        <v>1498.8000489999999</v>
      </c>
      <c r="D52">
        <v>1305</v>
      </c>
      <c r="E52">
        <v>1355.6999510000001</v>
      </c>
      <c r="F52">
        <v>1338.376587</v>
      </c>
      <c r="G52" s="3">
        <f t="shared" si="0"/>
        <v>2.8769566085316223E-2</v>
      </c>
    </row>
    <row r="53" spans="1:7" x14ac:dyDescent="0.3">
      <c r="A53" s="1">
        <v>45139</v>
      </c>
      <c r="B53">
        <v>1362</v>
      </c>
      <c r="C53">
        <v>1444.900024</v>
      </c>
      <c r="D53">
        <v>1348.4499510000001</v>
      </c>
      <c r="E53">
        <v>1435.4499510000001</v>
      </c>
      <c r="F53">
        <v>1417.107544</v>
      </c>
      <c r="G53" s="3">
        <f t="shared" si="0"/>
        <v>5.8825713005393521E-2</v>
      </c>
    </row>
    <row r="54" spans="1:7" x14ac:dyDescent="0.3">
      <c r="A54" s="1">
        <v>45170</v>
      </c>
      <c r="B54">
        <v>1430.9499510000001</v>
      </c>
      <c r="C54">
        <v>1518.400024</v>
      </c>
      <c r="D54">
        <v>1416</v>
      </c>
      <c r="E54">
        <v>1435.4499510000001</v>
      </c>
      <c r="F54">
        <v>1417.107544</v>
      </c>
      <c r="G54" s="3">
        <f t="shared" si="0"/>
        <v>0</v>
      </c>
    </row>
    <row r="55" spans="1:7" x14ac:dyDescent="0.3">
      <c r="A55" s="1">
        <v>45200</v>
      </c>
      <c r="B55">
        <v>1435.4499510000001</v>
      </c>
      <c r="C55">
        <v>1518.25</v>
      </c>
      <c r="D55">
        <v>1353.099976</v>
      </c>
      <c r="E55">
        <v>1368.400024</v>
      </c>
      <c r="F55">
        <v>1350.9144289999999</v>
      </c>
      <c r="G55" s="3">
        <f t="shared" si="0"/>
        <v>-4.6710015256259174E-2</v>
      </c>
    </row>
    <row r="56" spans="1:7" x14ac:dyDescent="0.3">
      <c r="A56" s="1">
        <v>45231</v>
      </c>
      <c r="B56">
        <v>1373.0500489999999</v>
      </c>
      <c r="C56">
        <v>1467.900024</v>
      </c>
      <c r="D56">
        <v>1351.650024</v>
      </c>
      <c r="E56">
        <v>1455.150024</v>
      </c>
      <c r="F56">
        <v>1455.150024</v>
      </c>
      <c r="G56" s="3">
        <f t="shared" si="0"/>
        <v>7.7159287636863416E-2</v>
      </c>
    </row>
    <row r="57" spans="1:7" x14ac:dyDescent="0.3">
      <c r="A57" s="1">
        <v>45261</v>
      </c>
      <c r="B57">
        <v>1459.900024</v>
      </c>
      <c r="C57">
        <v>1593</v>
      </c>
      <c r="D57">
        <v>1433.150024</v>
      </c>
      <c r="E57">
        <v>1542.900024</v>
      </c>
      <c r="F57">
        <v>1542.900024</v>
      </c>
      <c r="G57" s="3">
        <f t="shared" si="0"/>
        <v>6.0303060545460196E-2</v>
      </c>
    </row>
    <row r="58" spans="1:7" x14ac:dyDescent="0.3">
      <c r="A58" s="1">
        <v>45292</v>
      </c>
      <c r="B58">
        <v>1539</v>
      </c>
      <c r="C58">
        <v>1690</v>
      </c>
      <c r="D58">
        <v>1486.599976</v>
      </c>
      <c r="E58">
        <v>1660.900024</v>
      </c>
      <c r="F58">
        <v>1660.900024</v>
      </c>
      <c r="G58" s="3">
        <f t="shared" si="0"/>
        <v>7.6479355865250787E-2</v>
      </c>
    </row>
    <row r="59" spans="1:7" x14ac:dyDescent="0.3">
      <c r="A59" s="1">
        <v>45323</v>
      </c>
      <c r="B59">
        <v>1659.5500489999999</v>
      </c>
      <c r="C59">
        <v>1733</v>
      </c>
      <c r="D59">
        <v>1635.5</v>
      </c>
      <c r="E59">
        <v>1673.900024</v>
      </c>
      <c r="F59">
        <v>1673.900024</v>
      </c>
      <c r="G59" s="3">
        <f t="shared" si="0"/>
        <v>7.8270815895900014E-3</v>
      </c>
    </row>
    <row r="60" spans="1:7" x14ac:dyDescent="0.3">
      <c r="A60" s="1">
        <v>45352</v>
      </c>
      <c r="B60">
        <v>1669</v>
      </c>
      <c r="C60">
        <v>1671.9499510000001</v>
      </c>
      <c r="D60">
        <v>1481.5500489999999</v>
      </c>
      <c r="E60">
        <v>1498.0500489999999</v>
      </c>
      <c r="F60">
        <v>1498.0500489999999</v>
      </c>
      <c r="G60" s="3">
        <f t="shared" si="0"/>
        <v>-0.10505404891493098</v>
      </c>
    </row>
    <row r="61" spans="1:7" x14ac:dyDescent="0.3">
      <c r="A61" s="1">
        <v>45383</v>
      </c>
      <c r="B61">
        <v>1525</v>
      </c>
      <c r="C61">
        <v>1529.9499510000001</v>
      </c>
      <c r="D61">
        <v>1468</v>
      </c>
      <c r="E61">
        <v>1506.8000489999999</v>
      </c>
      <c r="F61">
        <v>1506.8000489999999</v>
      </c>
      <c r="G61" s="3">
        <f t="shared" si="0"/>
        <v>5.8409263467804617E-3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FC4E7-3A6B-4A87-A620-9779EA1A642D}">
  <dimension ref="A1:J61"/>
  <sheetViews>
    <sheetView workbookViewId="0">
      <selection activeCell="J4" sqref="J4"/>
    </sheetView>
  </sheetViews>
  <sheetFormatPr defaultRowHeight="14.4" x14ac:dyDescent="0.3"/>
  <cols>
    <col min="1" max="1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10" x14ac:dyDescent="0.3">
      <c r="A2" s="1">
        <v>43586</v>
      </c>
      <c r="B2">
        <v>298.54998799999998</v>
      </c>
      <c r="C2">
        <v>298.85000600000001</v>
      </c>
      <c r="D2">
        <v>279.64999399999999</v>
      </c>
      <c r="E2">
        <v>286.39999399999999</v>
      </c>
      <c r="F2">
        <v>280.50930799999998</v>
      </c>
    </row>
    <row r="3" spans="1:10" x14ac:dyDescent="0.3">
      <c r="A3" s="1">
        <v>43617</v>
      </c>
      <c r="B3">
        <v>288.5</v>
      </c>
      <c r="C3">
        <v>301.60000600000001</v>
      </c>
      <c r="D3">
        <v>280</v>
      </c>
      <c r="E3">
        <v>280.5</v>
      </c>
      <c r="F3">
        <v>274.73071299999998</v>
      </c>
      <c r="G3" s="3">
        <f>F3/F2-1</f>
        <v>-2.0600368099015109E-2</v>
      </c>
      <c r="I3" t="s">
        <v>9</v>
      </c>
      <c r="J3" s="3">
        <f>AVERAGE(G3:G61)</f>
        <v>1.2344079539681113E-2</v>
      </c>
    </row>
    <row r="4" spans="1:10" x14ac:dyDescent="0.3">
      <c r="A4" s="1">
        <v>43647</v>
      </c>
      <c r="B4">
        <v>281.60000600000001</v>
      </c>
      <c r="C4">
        <v>285.60000600000001</v>
      </c>
      <c r="D4">
        <v>255.89999399999999</v>
      </c>
      <c r="E4">
        <v>265.29998799999998</v>
      </c>
      <c r="F4">
        <v>259.84326199999998</v>
      </c>
      <c r="G4" s="3">
        <f t="shared" ref="G4:G61" si="0">F4/F3-1</f>
        <v>-5.4189248946476587E-2</v>
      </c>
      <c r="I4" t="s">
        <v>8</v>
      </c>
      <c r="J4">
        <f>_xlfn.STDEV.S(G3:G61)</f>
        <v>8.2853184659811063E-2</v>
      </c>
    </row>
    <row r="5" spans="1:10" x14ac:dyDescent="0.3">
      <c r="A5" s="1">
        <v>43678</v>
      </c>
      <c r="B5">
        <v>271.5</v>
      </c>
      <c r="C5">
        <v>276.14999399999999</v>
      </c>
      <c r="D5">
        <v>245.050003</v>
      </c>
      <c r="E5">
        <v>254.39999399999999</v>
      </c>
      <c r="F5">
        <v>249.167496</v>
      </c>
      <c r="G5" s="3">
        <f t="shared" si="0"/>
        <v>-4.108540632467883E-2</v>
      </c>
    </row>
    <row r="6" spans="1:10" x14ac:dyDescent="0.3">
      <c r="A6" s="1">
        <v>43709</v>
      </c>
      <c r="B6">
        <v>254.39999399999999</v>
      </c>
      <c r="C6">
        <v>258.89999399999999</v>
      </c>
      <c r="D6">
        <v>235.75</v>
      </c>
      <c r="E6">
        <v>239.800003</v>
      </c>
      <c r="F6">
        <v>234.86779799999999</v>
      </c>
      <c r="G6" s="3">
        <f t="shared" si="0"/>
        <v>-5.7389901289532586E-2</v>
      </c>
    </row>
    <row r="7" spans="1:10" x14ac:dyDescent="0.3">
      <c r="A7" s="1">
        <v>43739</v>
      </c>
      <c r="B7">
        <v>240</v>
      </c>
      <c r="C7">
        <v>260.89999399999999</v>
      </c>
      <c r="D7">
        <v>232.199997</v>
      </c>
      <c r="E7">
        <v>259.29998799999998</v>
      </c>
      <c r="F7">
        <v>253.96670499999999</v>
      </c>
      <c r="G7" s="3">
        <f t="shared" si="0"/>
        <v>8.1317690899456618E-2</v>
      </c>
    </row>
    <row r="8" spans="1:10" x14ac:dyDescent="0.3">
      <c r="A8" s="1">
        <v>43770</v>
      </c>
      <c r="B8">
        <v>260.20001200000002</v>
      </c>
      <c r="C8">
        <v>261</v>
      </c>
      <c r="D8">
        <v>236.5</v>
      </c>
      <c r="E8">
        <v>237.699997</v>
      </c>
      <c r="F8">
        <v>232.81098900000001</v>
      </c>
      <c r="G8" s="3">
        <f t="shared" si="0"/>
        <v>-8.3301139808858005E-2</v>
      </c>
    </row>
    <row r="9" spans="1:10" x14ac:dyDescent="0.3">
      <c r="A9" s="1">
        <v>43800</v>
      </c>
      <c r="B9">
        <v>238.25</v>
      </c>
      <c r="C9">
        <v>254.699997</v>
      </c>
      <c r="D9">
        <v>235.39999399999999</v>
      </c>
      <c r="E9">
        <v>245.800003</v>
      </c>
      <c r="F9">
        <v>240.74438499999999</v>
      </c>
      <c r="G9" s="3">
        <f t="shared" si="0"/>
        <v>3.407655297577028E-2</v>
      </c>
    </row>
    <row r="10" spans="1:10" x14ac:dyDescent="0.3">
      <c r="A10" s="1">
        <v>43831</v>
      </c>
      <c r="B10">
        <v>246.5</v>
      </c>
      <c r="C10">
        <v>258.35000600000001</v>
      </c>
      <c r="D10">
        <v>235</v>
      </c>
      <c r="E10">
        <v>236.800003</v>
      </c>
      <c r="F10">
        <v>231.92948899999999</v>
      </c>
      <c r="G10" s="3">
        <f t="shared" si="0"/>
        <v>-3.661516757701333E-2</v>
      </c>
    </row>
    <row r="11" spans="1:10" x14ac:dyDescent="0.3">
      <c r="A11" s="1">
        <v>43862</v>
      </c>
      <c r="B11">
        <v>236.5</v>
      </c>
      <c r="C11">
        <v>248.550003</v>
      </c>
      <c r="D11">
        <v>219.699997</v>
      </c>
      <c r="E11">
        <v>221.449997</v>
      </c>
      <c r="F11">
        <v>217.770859</v>
      </c>
      <c r="G11" s="3">
        <f t="shared" si="0"/>
        <v>-6.1047131440883695E-2</v>
      </c>
    </row>
    <row r="12" spans="1:10" x14ac:dyDescent="0.3">
      <c r="A12" s="1">
        <v>43891</v>
      </c>
      <c r="B12">
        <v>225.800003</v>
      </c>
      <c r="C12">
        <v>233.89999399999999</v>
      </c>
      <c r="D12">
        <v>159.39999399999999</v>
      </c>
      <c r="E12">
        <v>196.699997</v>
      </c>
      <c r="F12">
        <v>193.432053</v>
      </c>
      <c r="G12" s="3">
        <f t="shared" si="0"/>
        <v>-0.11176337418038107</v>
      </c>
    </row>
    <row r="13" spans="1:10" x14ac:dyDescent="0.3">
      <c r="A13" s="1">
        <v>43922</v>
      </c>
      <c r="B13">
        <v>195.699997</v>
      </c>
      <c r="C13">
        <v>202.949997</v>
      </c>
      <c r="D13">
        <v>173.800003</v>
      </c>
      <c r="E13">
        <v>190.949997</v>
      </c>
      <c r="F13">
        <v>187.777557</v>
      </c>
      <c r="G13" s="3">
        <f t="shared" si="0"/>
        <v>-2.9232466451669215E-2</v>
      </c>
    </row>
    <row r="14" spans="1:10" x14ac:dyDescent="0.3">
      <c r="A14" s="1">
        <v>43952</v>
      </c>
      <c r="B14">
        <v>190.949997</v>
      </c>
      <c r="C14">
        <v>214.89999399999999</v>
      </c>
      <c r="D14">
        <v>178</v>
      </c>
      <c r="E14">
        <v>212.800003</v>
      </c>
      <c r="F14">
        <v>209.264557</v>
      </c>
      <c r="G14" s="3">
        <f t="shared" si="0"/>
        <v>0.11442794518835919</v>
      </c>
    </row>
    <row r="15" spans="1:10" x14ac:dyDescent="0.3">
      <c r="A15" s="1">
        <v>43983</v>
      </c>
      <c r="B15">
        <v>215.5</v>
      </c>
      <c r="C15">
        <v>230</v>
      </c>
      <c r="D15">
        <v>206.300003</v>
      </c>
      <c r="E15">
        <v>219.64999399999999</v>
      </c>
      <c r="F15">
        <v>216.00076300000001</v>
      </c>
      <c r="G15" s="3">
        <f t="shared" si="0"/>
        <v>3.21899039979332E-2</v>
      </c>
    </row>
    <row r="16" spans="1:10" x14ac:dyDescent="0.3">
      <c r="A16" s="1">
        <v>44013</v>
      </c>
      <c r="B16">
        <v>221</v>
      </c>
      <c r="C16">
        <v>290.79998799999998</v>
      </c>
      <c r="D16">
        <v>218.35000600000001</v>
      </c>
      <c r="E16">
        <v>280.95001200000002</v>
      </c>
      <c r="F16">
        <v>276.28231799999998</v>
      </c>
      <c r="G16" s="3">
        <f t="shared" si="0"/>
        <v>0.27908028732287371</v>
      </c>
    </row>
    <row r="17" spans="1:7" x14ac:dyDescent="0.3">
      <c r="A17" s="1">
        <v>44044</v>
      </c>
      <c r="B17">
        <v>283</v>
      </c>
      <c r="C17">
        <v>287.39999399999999</v>
      </c>
      <c r="D17">
        <v>268</v>
      </c>
      <c r="E17">
        <v>271.29998799999998</v>
      </c>
      <c r="F17">
        <v>266.792664</v>
      </c>
      <c r="G17" s="3">
        <f t="shared" si="0"/>
        <v>-3.4347670414434428E-2</v>
      </c>
    </row>
    <row r="18" spans="1:7" x14ac:dyDescent="0.3">
      <c r="A18" s="1">
        <v>44075</v>
      </c>
      <c r="B18">
        <v>271</v>
      </c>
      <c r="C18">
        <v>324.5</v>
      </c>
      <c r="D18">
        <v>269</v>
      </c>
      <c r="E18">
        <v>313.54998799999998</v>
      </c>
      <c r="F18">
        <v>308.34069799999997</v>
      </c>
      <c r="G18" s="3">
        <f t="shared" si="0"/>
        <v>0.15573154590187666</v>
      </c>
    </row>
    <row r="19" spans="1:7" x14ac:dyDescent="0.3">
      <c r="A19" s="1">
        <v>44105</v>
      </c>
      <c r="B19">
        <v>316.39999399999999</v>
      </c>
      <c r="C19">
        <v>381.70001200000002</v>
      </c>
      <c r="D19">
        <v>312.04998799999998</v>
      </c>
      <c r="E19">
        <v>340.70001200000002</v>
      </c>
      <c r="F19">
        <v>335.03967299999999</v>
      </c>
      <c r="G19" s="3">
        <f t="shared" si="0"/>
        <v>8.6589202052075542E-2</v>
      </c>
    </row>
    <row r="20" spans="1:7" x14ac:dyDescent="0.3">
      <c r="A20" s="1">
        <v>44136</v>
      </c>
      <c r="B20">
        <v>341.75</v>
      </c>
      <c r="C20">
        <v>361.39999399999999</v>
      </c>
      <c r="D20">
        <v>332.64999399999999</v>
      </c>
      <c r="E20">
        <v>350.5</v>
      </c>
      <c r="F20">
        <v>344.67681900000002</v>
      </c>
      <c r="G20" s="3">
        <f t="shared" si="0"/>
        <v>2.8764193546714889E-2</v>
      </c>
    </row>
    <row r="21" spans="1:7" x14ac:dyDescent="0.3">
      <c r="A21" s="1">
        <v>44166</v>
      </c>
      <c r="B21">
        <v>352.70001200000002</v>
      </c>
      <c r="C21">
        <v>390.5</v>
      </c>
      <c r="D21">
        <v>346.25</v>
      </c>
      <c r="E21">
        <v>386.25</v>
      </c>
      <c r="F21">
        <v>379.83288599999997</v>
      </c>
      <c r="G21" s="3">
        <f t="shared" si="0"/>
        <v>0.10199719001120289</v>
      </c>
    </row>
    <row r="22" spans="1:7" x14ac:dyDescent="0.3">
      <c r="A22" s="1">
        <v>44197</v>
      </c>
      <c r="B22">
        <v>385.04998799999998</v>
      </c>
      <c r="C22">
        <v>467.45001200000002</v>
      </c>
      <c r="D22">
        <v>385.04998799999998</v>
      </c>
      <c r="E22">
        <v>417.89999399999999</v>
      </c>
      <c r="F22">
        <v>410.95706200000001</v>
      </c>
      <c r="G22" s="3">
        <f t="shared" si="0"/>
        <v>8.194176214641935E-2</v>
      </c>
    </row>
    <row r="23" spans="1:7" x14ac:dyDescent="0.3">
      <c r="A23" s="1">
        <v>44228</v>
      </c>
      <c r="B23">
        <v>416.10000600000001</v>
      </c>
      <c r="C23">
        <v>451.75</v>
      </c>
      <c r="D23">
        <v>408</v>
      </c>
      <c r="E23">
        <v>410.29998799999998</v>
      </c>
      <c r="F23">
        <v>404.39044200000001</v>
      </c>
      <c r="G23" s="3">
        <f t="shared" si="0"/>
        <v>-1.597884695798224E-2</v>
      </c>
    </row>
    <row r="24" spans="1:7" x14ac:dyDescent="0.3">
      <c r="A24" s="1">
        <v>44256</v>
      </c>
      <c r="B24">
        <v>411</v>
      </c>
      <c r="C24">
        <v>444.29998799999998</v>
      </c>
      <c r="D24">
        <v>397.75</v>
      </c>
      <c r="E24">
        <v>414.14999399999999</v>
      </c>
      <c r="F24">
        <v>408.18499800000001</v>
      </c>
      <c r="G24" s="3">
        <f t="shared" si="0"/>
        <v>9.3833968509078325E-3</v>
      </c>
    </row>
    <row r="25" spans="1:7" x14ac:dyDescent="0.3">
      <c r="A25" s="1">
        <v>44287</v>
      </c>
      <c r="B25">
        <v>418.85000600000001</v>
      </c>
      <c r="C25">
        <v>511.79998799999998</v>
      </c>
      <c r="D25">
        <v>412.60000600000001</v>
      </c>
      <c r="E25">
        <v>492.75</v>
      </c>
      <c r="F25">
        <v>485.65289300000001</v>
      </c>
      <c r="G25" s="3">
        <f t="shared" si="0"/>
        <v>0.18978623756280233</v>
      </c>
    </row>
    <row r="26" spans="1:7" x14ac:dyDescent="0.3">
      <c r="A26" s="1">
        <v>44317</v>
      </c>
      <c r="B26">
        <v>487.95001200000002</v>
      </c>
      <c r="C26">
        <v>545</v>
      </c>
      <c r="D26">
        <v>477.79998799999998</v>
      </c>
      <c r="E26">
        <v>539.04998799999998</v>
      </c>
      <c r="F26">
        <v>531.28607199999999</v>
      </c>
      <c r="G26" s="3">
        <f t="shared" si="0"/>
        <v>9.3962539208018336E-2</v>
      </c>
    </row>
    <row r="27" spans="1:7" x14ac:dyDescent="0.3">
      <c r="A27" s="1">
        <v>44348</v>
      </c>
      <c r="B27">
        <v>541.90002400000003</v>
      </c>
      <c r="C27">
        <v>564</v>
      </c>
      <c r="D27">
        <v>533</v>
      </c>
      <c r="E27">
        <v>545.65002400000003</v>
      </c>
      <c r="F27">
        <v>537.79101600000001</v>
      </c>
      <c r="G27" s="3">
        <f t="shared" si="0"/>
        <v>1.2243769115784398E-2</v>
      </c>
    </row>
    <row r="28" spans="1:7" x14ac:dyDescent="0.3">
      <c r="A28" s="1">
        <v>44378</v>
      </c>
      <c r="B28">
        <v>545</v>
      </c>
      <c r="C28">
        <v>601.79998799999998</v>
      </c>
      <c r="D28">
        <v>522.59997599999997</v>
      </c>
      <c r="E28">
        <v>587.15002400000003</v>
      </c>
      <c r="F28">
        <v>578.69329800000003</v>
      </c>
      <c r="G28" s="3">
        <f t="shared" si="0"/>
        <v>7.60560901597509E-2</v>
      </c>
    </row>
    <row r="29" spans="1:7" x14ac:dyDescent="0.3">
      <c r="A29" s="1">
        <v>44409</v>
      </c>
      <c r="B29">
        <v>588.20001200000002</v>
      </c>
      <c r="C29">
        <v>642.79998799999998</v>
      </c>
      <c r="D29">
        <v>582.25</v>
      </c>
      <c r="E29">
        <v>640.95001200000002</v>
      </c>
      <c r="F29">
        <v>631.71838400000001</v>
      </c>
      <c r="G29" s="3">
        <f t="shared" si="0"/>
        <v>9.1628996194111689E-2</v>
      </c>
    </row>
    <row r="30" spans="1:7" x14ac:dyDescent="0.3">
      <c r="A30" s="1">
        <v>44440</v>
      </c>
      <c r="B30">
        <v>643.79998799999998</v>
      </c>
      <c r="C30">
        <v>699.15002400000003</v>
      </c>
      <c r="D30">
        <v>627.34997599999997</v>
      </c>
      <c r="E30">
        <v>634.09997599999997</v>
      </c>
      <c r="F30">
        <v>624.96704099999999</v>
      </c>
      <c r="G30" s="3">
        <f t="shared" si="0"/>
        <v>-1.0687266938870676E-2</v>
      </c>
    </row>
    <row r="31" spans="1:7" x14ac:dyDescent="0.3">
      <c r="A31" s="1">
        <v>44470</v>
      </c>
      <c r="B31">
        <v>634.79998799999998</v>
      </c>
      <c r="C31">
        <v>739.84997599999997</v>
      </c>
      <c r="D31">
        <v>630.20001200000002</v>
      </c>
      <c r="E31">
        <v>646.75</v>
      </c>
      <c r="F31">
        <v>637.43481399999996</v>
      </c>
      <c r="G31" s="3">
        <f t="shared" si="0"/>
        <v>1.9949488824323458E-2</v>
      </c>
    </row>
    <row r="32" spans="1:7" x14ac:dyDescent="0.3">
      <c r="A32" s="1">
        <v>44501</v>
      </c>
      <c r="B32">
        <v>651.09997599999997</v>
      </c>
      <c r="C32">
        <v>668.75</v>
      </c>
      <c r="D32">
        <v>603.95001200000002</v>
      </c>
      <c r="E32">
        <v>637.25</v>
      </c>
      <c r="F32">
        <v>628.07165499999996</v>
      </c>
      <c r="G32" s="3">
        <f t="shared" si="0"/>
        <v>-1.4688810203579483E-2</v>
      </c>
    </row>
    <row r="33" spans="1:7" x14ac:dyDescent="0.3">
      <c r="A33" s="1">
        <v>44531</v>
      </c>
      <c r="B33">
        <v>642.59997599999997</v>
      </c>
      <c r="C33">
        <v>719.90002400000003</v>
      </c>
      <c r="D33">
        <v>623</v>
      </c>
      <c r="E33">
        <v>715.34997599999997</v>
      </c>
      <c r="F33">
        <v>705.04681400000004</v>
      </c>
      <c r="G33" s="3">
        <f t="shared" si="0"/>
        <v>0.12255792533735677</v>
      </c>
    </row>
    <row r="34" spans="1:7" x14ac:dyDescent="0.3">
      <c r="A34" s="1">
        <v>44562</v>
      </c>
      <c r="B34">
        <v>718</v>
      </c>
      <c r="C34">
        <v>726.79998799999998</v>
      </c>
      <c r="D34">
        <v>537.20001200000002</v>
      </c>
      <c r="E34">
        <v>572.59997599999997</v>
      </c>
      <c r="F34">
        <v>564.35278300000004</v>
      </c>
      <c r="G34" s="3">
        <f t="shared" si="0"/>
        <v>-0.19955275054969612</v>
      </c>
    </row>
    <row r="35" spans="1:7" x14ac:dyDescent="0.3">
      <c r="A35" s="1">
        <v>44593</v>
      </c>
      <c r="B35">
        <v>579.90002400000003</v>
      </c>
      <c r="C35">
        <v>590</v>
      </c>
      <c r="D35">
        <v>531.15002400000003</v>
      </c>
      <c r="E35">
        <v>555.79998799999998</v>
      </c>
      <c r="F35">
        <v>548.68670699999996</v>
      </c>
      <c r="G35" s="3">
        <f t="shared" si="0"/>
        <v>-2.7759366963199805E-2</v>
      </c>
    </row>
    <row r="36" spans="1:7" x14ac:dyDescent="0.3">
      <c r="A36" s="1">
        <v>44621</v>
      </c>
      <c r="B36">
        <v>555.79998799999998</v>
      </c>
      <c r="C36">
        <v>616</v>
      </c>
      <c r="D36">
        <v>550.40002400000003</v>
      </c>
      <c r="E36">
        <v>591.90002400000003</v>
      </c>
      <c r="F36">
        <v>584.32470699999999</v>
      </c>
      <c r="G36" s="3">
        <f t="shared" si="0"/>
        <v>6.4951455075072717E-2</v>
      </c>
    </row>
    <row r="37" spans="1:7" x14ac:dyDescent="0.3">
      <c r="A37" s="1">
        <v>44652</v>
      </c>
      <c r="B37">
        <v>591.70001200000002</v>
      </c>
      <c r="C37">
        <v>609.5</v>
      </c>
      <c r="D37">
        <v>507</v>
      </c>
      <c r="E37">
        <v>508.79998799999998</v>
      </c>
      <c r="F37">
        <v>502.28817700000002</v>
      </c>
      <c r="G37" s="3">
        <f t="shared" si="0"/>
        <v>-0.14039544968273943</v>
      </c>
    </row>
    <row r="38" spans="1:7" x14ac:dyDescent="0.3">
      <c r="A38" s="1">
        <v>44682</v>
      </c>
      <c r="B38">
        <v>515.5</v>
      </c>
      <c r="C38">
        <v>519</v>
      </c>
      <c r="D38">
        <v>443.20001200000002</v>
      </c>
      <c r="E38">
        <v>478.04998799999998</v>
      </c>
      <c r="F38">
        <v>475.86053500000003</v>
      </c>
      <c r="G38" s="3">
        <f t="shared" si="0"/>
        <v>-5.2614501415986892E-2</v>
      </c>
    </row>
    <row r="39" spans="1:7" x14ac:dyDescent="0.3">
      <c r="A39" s="1">
        <v>44713</v>
      </c>
      <c r="B39">
        <v>478.95001200000002</v>
      </c>
      <c r="C39">
        <v>488</v>
      </c>
      <c r="D39">
        <v>402.04998799999998</v>
      </c>
      <c r="E39">
        <v>416.04998799999998</v>
      </c>
      <c r="F39">
        <v>414.14450099999999</v>
      </c>
      <c r="G39" s="3">
        <f t="shared" si="0"/>
        <v>-0.12969353300121855</v>
      </c>
    </row>
    <row r="40" spans="1:7" x14ac:dyDescent="0.3">
      <c r="A40" s="1">
        <v>44743</v>
      </c>
      <c r="B40">
        <v>415</v>
      </c>
      <c r="C40">
        <v>424.70001200000002</v>
      </c>
      <c r="D40">
        <v>391</v>
      </c>
      <c r="E40">
        <v>423.70001200000002</v>
      </c>
      <c r="F40">
        <v>421.75952100000001</v>
      </c>
      <c r="G40" s="3">
        <f t="shared" si="0"/>
        <v>1.8387350264491342E-2</v>
      </c>
    </row>
    <row r="41" spans="1:7" x14ac:dyDescent="0.3">
      <c r="A41" s="1">
        <v>44774</v>
      </c>
      <c r="B41">
        <v>426.20001200000002</v>
      </c>
      <c r="C41">
        <v>444.89999399999999</v>
      </c>
      <c r="D41">
        <v>399</v>
      </c>
      <c r="E41">
        <v>413.54998799999998</v>
      </c>
      <c r="F41">
        <v>411.65594499999997</v>
      </c>
      <c r="G41" s="3">
        <f t="shared" si="0"/>
        <v>-2.3955774551441711E-2</v>
      </c>
    </row>
    <row r="42" spans="1:7" x14ac:dyDescent="0.3">
      <c r="A42" s="1">
        <v>44805</v>
      </c>
      <c r="B42">
        <v>409.89999399999999</v>
      </c>
      <c r="C42">
        <v>426</v>
      </c>
      <c r="D42">
        <v>384.60000600000001</v>
      </c>
      <c r="E42">
        <v>394.25</v>
      </c>
      <c r="F42">
        <v>392.444366</v>
      </c>
      <c r="G42" s="3">
        <f t="shared" si="0"/>
        <v>-4.6669018711730237E-2</v>
      </c>
    </row>
    <row r="43" spans="1:7" x14ac:dyDescent="0.3">
      <c r="A43" s="1">
        <v>44835</v>
      </c>
      <c r="B43">
        <v>393.89999399999999</v>
      </c>
      <c r="C43">
        <v>417.89999399999999</v>
      </c>
      <c r="D43">
        <v>372.39999399999999</v>
      </c>
      <c r="E43">
        <v>386.54998799999998</v>
      </c>
      <c r="F43">
        <v>384.77960200000001</v>
      </c>
      <c r="G43" s="3">
        <f t="shared" si="0"/>
        <v>-1.9530829498518032E-2</v>
      </c>
    </row>
    <row r="44" spans="1:7" x14ac:dyDescent="0.3">
      <c r="A44" s="1">
        <v>44866</v>
      </c>
      <c r="B44">
        <v>388</v>
      </c>
      <c r="C44">
        <v>409.45001200000002</v>
      </c>
      <c r="D44">
        <v>384.5</v>
      </c>
      <c r="E44">
        <v>406.89999399999999</v>
      </c>
      <c r="F44">
        <v>405.03643799999998</v>
      </c>
      <c r="G44" s="3">
        <f t="shared" si="0"/>
        <v>5.2645295890710875E-2</v>
      </c>
    </row>
    <row r="45" spans="1:7" x14ac:dyDescent="0.3">
      <c r="A45" s="1">
        <v>44896</v>
      </c>
      <c r="B45">
        <v>412.85000600000001</v>
      </c>
      <c r="C45">
        <v>416.35000600000001</v>
      </c>
      <c r="D45">
        <v>376.29998799999998</v>
      </c>
      <c r="E45">
        <v>392.75</v>
      </c>
      <c r="F45">
        <v>390.951233</v>
      </c>
      <c r="G45" s="3">
        <f t="shared" si="0"/>
        <v>-3.477515521702268E-2</v>
      </c>
    </row>
    <row r="46" spans="1:7" x14ac:dyDescent="0.3">
      <c r="A46" s="1">
        <v>44927</v>
      </c>
      <c r="B46">
        <v>393</v>
      </c>
      <c r="C46">
        <v>410.20001200000002</v>
      </c>
      <c r="D46">
        <v>381.39999399999999</v>
      </c>
      <c r="E46">
        <v>398.85000600000001</v>
      </c>
      <c r="F46">
        <v>397.02328499999999</v>
      </c>
      <c r="G46" s="3">
        <f t="shared" si="0"/>
        <v>1.5531481902245403E-2</v>
      </c>
    </row>
    <row r="47" spans="1:7" x14ac:dyDescent="0.3">
      <c r="A47" s="1">
        <v>44958</v>
      </c>
      <c r="B47">
        <v>401.5</v>
      </c>
      <c r="C47">
        <v>413.25</v>
      </c>
      <c r="D47">
        <v>385.45001200000002</v>
      </c>
      <c r="E47">
        <v>387.04998799999998</v>
      </c>
      <c r="F47">
        <v>386.22628800000001</v>
      </c>
      <c r="G47" s="3">
        <f t="shared" si="0"/>
        <v>-2.7194870950705052E-2</v>
      </c>
    </row>
    <row r="48" spans="1:7" x14ac:dyDescent="0.3">
      <c r="A48" s="1">
        <v>44986</v>
      </c>
      <c r="B48">
        <v>388.10000600000001</v>
      </c>
      <c r="C48">
        <v>396.64999399999999</v>
      </c>
      <c r="D48">
        <v>355</v>
      </c>
      <c r="E48">
        <v>365.25</v>
      </c>
      <c r="F48">
        <v>364.47271699999999</v>
      </c>
      <c r="G48" s="3">
        <f t="shared" si="0"/>
        <v>-5.6323382627958329E-2</v>
      </c>
    </row>
    <row r="49" spans="1:7" x14ac:dyDescent="0.3">
      <c r="A49" s="1">
        <v>45017</v>
      </c>
      <c r="B49">
        <v>367.95001200000002</v>
      </c>
      <c r="C49">
        <v>388</v>
      </c>
      <c r="D49">
        <v>352</v>
      </c>
      <c r="E49">
        <v>385</v>
      </c>
      <c r="F49">
        <v>384.18066399999998</v>
      </c>
      <c r="G49" s="3">
        <f t="shared" si="0"/>
        <v>5.4072489052726436E-2</v>
      </c>
    </row>
    <row r="50" spans="1:7" x14ac:dyDescent="0.3">
      <c r="A50" s="1">
        <v>45047</v>
      </c>
      <c r="B50">
        <v>385</v>
      </c>
      <c r="C50">
        <v>406</v>
      </c>
      <c r="D50">
        <v>379</v>
      </c>
      <c r="E50">
        <v>403.64999399999999</v>
      </c>
      <c r="F50">
        <v>402.79098499999998</v>
      </c>
      <c r="G50" s="3">
        <f t="shared" si="0"/>
        <v>4.8441586846754925E-2</v>
      </c>
    </row>
    <row r="51" spans="1:7" x14ac:dyDescent="0.3">
      <c r="A51" s="1">
        <v>45078</v>
      </c>
      <c r="B51">
        <v>405</v>
      </c>
      <c r="C51">
        <v>409.79998799999998</v>
      </c>
      <c r="D51">
        <v>377.10000600000001</v>
      </c>
      <c r="E51">
        <v>389.14999399999999</v>
      </c>
      <c r="F51">
        <v>388.32183800000001</v>
      </c>
      <c r="G51" s="3">
        <f t="shared" si="0"/>
        <v>-3.5922221546244248E-2</v>
      </c>
    </row>
    <row r="52" spans="1:7" x14ac:dyDescent="0.3">
      <c r="A52" s="1">
        <v>45108</v>
      </c>
      <c r="B52">
        <v>393.89999399999999</v>
      </c>
      <c r="C52">
        <v>424.95001200000002</v>
      </c>
      <c r="D52">
        <v>387.85000600000001</v>
      </c>
      <c r="E52">
        <v>405.04998799999998</v>
      </c>
      <c r="F52">
        <v>404.18798800000002</v>
      </c>
      <c r="G52" s="3">
        <f t="shared" si="0"/>
        <v>4.0858248100896111E-2</v>
      </c>
    </row>
    <row r="53" spans="1:7" x14ac:dyDescent="0.3">
      <c r="A53" s="1">
        <v>45139</v>
      </c>
      <c r="B53">
        <v>405.5</v>
      </c>
      <c r="C53">
        <v>422.14999399999999</v>
      </c>
      <c r="D53">
        <v>397.04998799999998</v>
      </c>
      <c r="E53">
        <v>408.39999399999999</v>
      </c>
      <c r="F53">
        <v>407.53085299999998</v>
      </c>
      <c r="G53" s="3">
        <f t="shared" si="0"/>
        <v>8.2705698814580231E-3</v>
      </c>
    </row>
    <row r="54" spans="1:7" x14ac:dyDescent="0.3">
      <c r="A54" s="1">
        <v>45170</v>
      </c>
      <c r="B54">
        <v>407.95001200000002</v>
      </c>
      <c r="C54">
        <v>443.75</v>
      </c>
      <c r="D54">
        <v>401.5</v>
      </c>
      <c r="E54">
        <v>406.04998799999998</v>
      </c>
      <c r="F54">
        <v>405.18585200000001</v>
      </c>
      <c r="G54" s="3">
        <f t="shared" si="0"/>
        <v>-5.7541680163292197E-3</v>
      </c>
    </row>
    <row r="55" spans="1:7" x14ac:dyDescent="0.3">
      <c r="A55" s="1">
        <v>45200</v>
      </c>
      <c r="B55">
        <v>406.04998799999998</v>
      </c>
      <c r="C55">
        <v>423.95001200000002</v>
      </c>
      <c r="D55">
        <v>375.04998799999998</v>
      </c>
      <c r="E55">
        <v>381.79998799999998</v>
      </c>
      <c r="F55">
        <v>380.98745700000001</v>
      </c>
      <c r="G55" s="3">
        <f t="shared" si="0"/>
        <v>-5.9721717529268581E-2</v>
      </c>
    </row>
    <row r="56" spans="1:7" x14ac:dyDescent="0.3">
      <c r="A56" s="1">
        <v>45231</v>
      </c>
      <c r="B56">
        <v>383.85000600000001</v>
      </c>
      <c r="C56">
        <v>414.5</v>
      </c>
      <c r="D56">
        <v>377</v>
      </c>
      <c r="E56">
        <v>413.04998799999998</v>
      </c>
      <c r="F56">
        <v>412.17095899999998</v>
      </c>
      <c r="G56" s="3">
        <f t="shared" si="0"/>
        <v>8.1849156519606892E-2</v>
      </c>
    </row>
    <row r="57" spans="1:7" x14ac:dyDescent="0.3">
      <c r="A57" s="1">
        <v>45261</v>
      </c>
      <c r="B57">
        <v>413.75</v>
      </c>
      <c r="C57">
        <v>477.39999399999999</v>
      </c>
      <c r="D57">
        <v>402.10000600000001</v>
      </c>
      <c r="E57">
        <v>471.29998799999998</v>
      </c>
      <c r="F57">
        <v>470.29699699999998</v>
      </c>
      <c r="G57" s="3">
        <f t="shared" si="0"/>
        <v>0.14102409869201882</v>
      </c>
    </row>
    <row r="58" spans="1:7" x14ac:dyDescent="0.3">
      <c r="A58" s="1">
        <v>45292</v>
      </c>
      <c r="B58">
        <v>473</v>
      </c>
      <c r="C58">
        <v>529</v>
      </c>
      <c r="D58">
        <v>446.70001200000002</v>
      </c>
      <c r="E58">
        <v>478.14999399999999</v>
      </c>
      <c r="F58">
        <v>477.13244600000002</v>
      </c>
      <c r="G58" s="3">
        <f t="shared" si="0"/>
        <v>1.45343241475131E-2</v>
      </c>
    </row>
    <row r="59" spans="1:7" x14ac:dyDescent="0.3">
      <c r="A59" s="1">
        <v>45323</v>
      </c>
      <c r="B59">
        <v>477.54998799999998</v>
      </c>
      <c r="C59">
        <v>545.90002400000003</v>
      </c>
      <c r="D59">
        <v>470.60000600000001</v>
      </c>
      <c r="E59">
        <v>518.59997599999997</v>
      </c>
      <c r="F59">
        <v>518.59997599999997</v>
      </c>
      <c r="G59" s="3">
        <f t="shared" si="0"/>
        <v>8.6909893359044199E-2</v>
      </c>
    </row>
    <row r="60" spans="1:7" x14ac:dyDescent="0.3">
      <c r="A60" s="1">
        <v>45352</v>
      </c>
      <c r="B60">
        <v>522.40002400000003</v>
      </c>
      <c r="C60">
        <v>526.40002400000003</v>
      </c>
      <c r="D60">
        <v>471.25</v>
      </c>
      <c r="E60">
        <v>480.10000600000001</v>
      </c>
      <c r="F60">
        <v>480.10000600000001</v>
      </c>
      <c r="G60" s="3">
        <f t="shared" si="0"/>
        <v>-7.4238279563668907E-2</v>
      </c>
    </row>
    <row r="61" spans="1:7" x14ac:dyDescent="0.3">
      <c r="A61" s="1">
        <v>45383</v>
      </c>
      <c r="B61">
        <v>483.70001200000002</v>
      </c>
      <c r="C61">
        <v>491.95001200000002</v>
      </c>
      <c r="D61">
        <v>473.10000600000001</v>
      </c>
      <c r="E61">
        <v>477.29998799999998</v>
      </c>
      <c r="F61">
        <v>477.29998799999998</v>
      </c>
      <c r="G61" s="3">
        <f t="shared" si="0"/>
        <v>-5.8321557279881198E-3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4644-A0AF-477F-9A9C-7CD6A2BBF166}">
  <dimension ref="A1:J61"/>
  <sheetViews>
    <sheetView workbookViewId="0">
      <selection activeCell="G12" sqref="G12"/>
    </sheetView>
  </sheetViews>
  <sheetFormatPr defaultRowHeight="14.4" x14ac:dyDescent="0.3"/>
  <cols>
    <col min="1" max="1" width="10.332031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</row>
    <row r="2" spans="1:10" x14ac:dyDescent="0.3">
      <c r="A2" s="1">
        <v>43586</v>
      </c>
      <c r="B2">
        <v>16656.900390999999</v>
      </c>
      <c r="C2">
        <v>16673.599609000001</v>
      </c>
      <c r="D2">
        <v>15461.849609000001</v>
      </c>
      <c r="E2">
        <v>16160.650390999999</v>
      </c>
      <c r="F2">
        <v>16160.650390999999</v>
      </c>
    </row>
    <row r="3" spans="1:10" x14ac:dyDescent="0.3">
      <c r="A3" s="1">
        <v>43617</v>
      </c>
      <c r="B3">
        <v>16159.5</v>
      </c>
      <c r="C3">
        <v>16488.650390999999</v>
      </c>
      <c r="D3">
        <v>15904.799805000001</v>
      </c>
      <c r="E3">
        <v>15936.450194999999</v>
      </c>
      <c r="F3">
        <v>15936.450194999999</v>
      </c>
      <c r="G3" s="3">
        <f>F3/F2-1</f>
        <v>-1.3873216150066536E-2</v>
      </c>
      <c r="I3" t="s">
        <v>7</v>
      </c>
      <c r="J3" s="3">
        <f>AVERAGE(G3:G61)</f>
        <v>1.540754077143567E-2</v>
      </c>
    </row>
    <row r="4" spans="1:10" x14ac:dyDescent="0.3">
      <c r="A4" s="1">
        <v>43647</v>
      </c>
      <c r="B4">
        <v>15982.700194999999</v>
      </c>
      <c r="C4">
        <v>16096.950194999999</v>
      </c>
      <c r="D4">
        <v>15052.700194999999</v>
      </c>
      <c r="E4">
        <v>15620.200194999999</v>
      </c>
      <c r="F4">
        <v>15620.200194999999</v>
      </c>
      <c r="G4" s="3">
        <f t="shared" ref="G4:G61" si="0">F4/F3-1</f>
        <v>-1.9844444410789919E-2</v>
      </c>
      <c r="I4" t="s">
        <v>8</v>
      </c>
      <c r="J4">
        <f>_xlfn.STDEV.S(G3:G61)</f>
        <v>6.5497377860350342E-2</v>
      </c>
    </row>
    <row r="5" spans="1:10" x14ac:dyDescent="0.3">
      <c r="A5" s="1">
        <v>43678</v>
      </c>
      <c r="B5">
        <v>15576.950194999999</v>
      </c>
      <c r="C5">
        <v>16039.25</v>
      </c>
      <c r="D5">
        <v>15209.299805000001</v>
      </c>
      <c r="E5">
        <v>16010.400390999999</v>
      </c>
      <c r="F5">
        <v>16010.400390999999</v>
      </c>
      <c r="G5" s="3">
        <f t="shared" si="0"/>
        <v>2.4980486237615729E-2</v>
      </c>
    </row>
    <row r="6" spans="1:10" x14ac:dyDescent="0.3">
      <c r="A6" s="1">
        <v>43709</v>
      </c>
      <c r="B6">
        <v>16027.099609000001</v>
      </c>
      <c r="C6">
        <v>16218.799805000001</v>
      </c>
      <c r="D6">
        <v>14735.549805000001</v>
      </c>
      <c r="E6">
        <v>15540.150390999999</v>
      </c>
      <c r="F6">
        <v>15540.150390999999</v>
      </c>
      <c r="G6" s="3">
        <f t="shared" si="0"/>
        <v>-2.9371532785922305E-2</v>
      </c>
    </row>
    <row r="7" spans="1:10" x14ac:dyDescent="0.3">
      <c r="A7" s="1">
        <v>43739</v>
      </c>
      <c r="B7">
        <v>15559.650390999999</v>
      </c>
      <c r="C7">
        <v>15657.75</v>
      </c>
      <c r="D7">
        <v>14566.549805000001</v>
      </c>
      <c r="E7">
        <v>15559.400390999999</v>
      </c>
      <c r="F7">
        <v>15559.400390999999</v>
      </c>
      <c r="G7" s="3">
        <f t="shared" si="0"/>
        <v>1.2387267507494304E-3</v>
      </c>
    </row>
    <row r="8" spans="1:10" x14ac:dyDescent="0.3">
      <c r="A8" s="1">
        <v>43770</v>
      </c>
      <c r="B8">
        <v>15575.349609000001</v>
      </c>
      <c r="C8">
        <v>15803.349609000001</v>
      </c>
      <c r="D8">
        <v>14867.450194999999</v>
      </c>
      <c r="E8">
        <v>14998.049805000001</v>
      </c>
      <c r="F8">
        <v>14998.049805000001</v>
      </c>
      <c r="G8" s="3">
        <f t="shared" si="0"/>
        <v>-3.607790608208139E-2</v>
      </c>
    </row>
    <row r="9" spans="1:10" x14ac:dyDescent="0.3">
      <c r="A9" s="1">
        <v>43800</v>
      </c>
      <c r="B9">
        <v>15056.849609000001</v>
      </c>
      <c r="C9">
        <v>15936</v>
      </c>
      <c r="D9">
        <v>14808.400390999999</v>
      </c>
      <c r="E9">
        <v>15652.400390999999</v>
      </c>
      <c r="F9">
        <v>15652.400390999999</v>
      </c>
      <c r="G9" s="3">
        <f t="shared" si="0"/>
        <v>4.3629044742994116E-2</v>
      </c>
    </row>
    <row r="10" spans="1:10" x14ac:dyDescent="0.3">
      <c r="A10" s="1">
        <v>43831</v>
      </c>
      <c r="B10">
        <v>15754.900390999999</v>
      </c>
      <c r="C10">
        <v>16577.949218999998</v>
      </c>
      <c r="D10">
        <v>15679.650390999999</v>
      </c>
      <c r="E10">
        <v>16144.150390999999</v>
      </c>
      <c r="F10">
        <v>16144.150390999999</v>
      </c>
      <c r="G10" s="3">
        <f t="shared" si="0"/>
        <v>3.1416906526538391E-2</v>
      </c>
    </row>
    <row r="11" spans="1:10" x14ac:dyDescent="0.3">
      <c r="A11" s="1">
        <v>43862</v>
      </c>
      <c r="B11">
        <v>16282</v>
      </c>
      <c r="C11">
        <v>16882.449218999998</v>
      </c>
      <c r="D11">
        <v>15156.799805000001</v>
      </c>
      <c r="E11">
        <v>15212.950194999999</v>
      </c>
      <c r="F11">
        <v>15212.950194999999</v>
      </c>
      <c r="G11" s="3">
        <f t="shared" si="0"/>
        <v>-5.7680346964503193E-2</v>
      </c>
    </row>
    <row r="12" spans="1:10" x14ac:dyDescent="0.3">
      <c r="A12" s="1">
        <v>43891</v>
      </c>
      <c r="B12">
        <v>15355.049805000001</v>
      </c>
      <c r="C12">
        <v>16150.599609000001</v>
      </c>
      <c r="D12">
        <v>10991.25</v>
      </c>
      <c r="E12">
        <v>12763.650390999999</v>
      </c>
      <c r="F12">
        <v>12763.650390999999</v>
      </c>
      <c r="G12" s="3">
        <f t="shared" si="0"/>
        <v>-0.16100097434125604</v>
      </c>
    </row>
    <row r="13" spans="1:10" x14ac:dyDescent="0.3">
      <c r="A13" s="1">
        <v>43922</v>
      </c>
      <c r="B13">
        <v>12680.5</v>
      </c>
      <c r="C13">
        <v>14212.099609000001</v>
      </c>
      <c r="D13">
        <v>11621.200194999999</v>
      </c>
      <c r="E13">
        <v>14108.400390999999</v>
      </c>
      <c r="F13">
        <v>14108.400390999999</v>
      </c>
      <c r="G13" s="3">
        <f t="shared" si="0"/>
        <v>0.105357790193644</v>
      </c>
    </row>
    <row r="14" spans="1:10" x14ac:dyDescent="0.3">
      <c r="A14" s="1">
        <v>43952</v>
      </c>
      <c r="B14">
        <v>13646.099609000001</v>
      </c>
      <c r="C14">
        <v>14080.549805000001</v>
      </c>
      <c r="D14">
        <v>13108.400390999999</v>
      </c>
      <c r="E14">
        <v>14010.5</v>
      </c>
      <c r="F14">
        <v>14010.5</v>
      </c>
      <c r="G14" s="3">
        <f t="shared" si="0"/>
        <v>-6.9391559841505135E-3</v>
      </c>
    </row>
    <row r="15" spans="1:10" x14ac:dyDescent="0.3">
      <c r="A15" s="1">
        <v>43983</v>
      </c>
      <c r="B15">
        <v>14155.650390999999</v>
      </c>
      <c r="C15">
        <v>15086</v>
      </c>
      <c r="D15">
        <v>14123.549805000001</v>
      </c>
      <c r="E15">
        <v>14754.299805000001</v>
      </c>
      <c r="F15">
        <v>14754.299805000001</v>
      </c>
      <c r="G15" s="3">
        <f t="shared" si="0"/>
        <v>5.3088740944291724E-2</v>
      </c>
    </row>
    <row r="16" spans="1:10" x14ac:dyDescent="0.3">
      <c r="A16" s="1">
        <v>44013</v>
      </c>
      <c r="B16">
        <v>14767.349609000001</v>
      </c>
      <c r="C16">
        <v>18353.5</v>
      </c>
      <c r="D16">
        <v>14704.5</v>
      </c>
      <c r="E16">
        <v>18071.849609000001</v>
      </c>
      <c r="F16">
        <v>18071.849609000001</v>
      </c>
      <c r="G16" s="3">
        <f t="shared" si="0"/>
        <v>0.22485308336189114</v>
      </c>
    </row>
    <row r="17" spans="1:7" x14ac:dyDescent="0.3">
      <c r="A17" s="1">
        <v>44044</v>
      </c>
      <c r="B17">
        <v>18099.400390999999</v>
      </c>
      <c r="C17">
        <v>18426.400390999999</v>
      </c>
      <c r="D17">
        <v>17716.400390999999</v>
      </c>
      <c r="E17">
        <v>17928.849609000001</v>
      </c>
      <c r="F17">
        <v>17928.849609000001</v>
      </c>
      <c r="G17" s="3">
        <f t="shared" si="0"/>
        <v>-7.9128591203406762E-3</v>
      </c>
    </row>
    <row r="18" spans="1:7" x14ac:dyDescent="0.3">
      <c r="A18" s="1">
        <v>44075</v>
      </c>
      <c r="B18">
        <v>17954.599609000001</v>
      </c>
      <c r="C18">
        <v>20331.599609000001</v>
      </c>
      <c r="D18">
        <v>17775.650390999999</v>
      </c>
      <c r="E18">
        <v>19951.349609000001</v>
      </c>
      <c r="F18">
        <v>19951.349609000001</v>
      </c>
      <c r="G18" s="3">
        <f t="shared" si="0"/>
        <v>0.11280701462210585</v>
      </c>
    </row>
    <row r="19" spans="1:7" x14ac:dyDescent="0.3">
      <c r="A19" s="1">
        <v>44105</v>
      </c>
      <c r="B19">
        <v>20129.800781000002</v>
      </c>
      <c r="C19">
        <v>22619</v>
      </c>
      <c r="D19">
        <v>20009.300781000002</v>
      </c>
      <c r="E19">
        <v>20916.849609000001</v>
      </c>
      <c r="F19">
        <v>20916.849609000001</v>
      </c>
      <c r="G19" s="3">
        <f t="shared" si="0"/>
        <v>4.8392716228302879E-2</v>
      </c>
    </row>
    <row r="20" spans="1:7" x14ac:dyDescent="0.3">
      <c r="A20" s="1">
        <v>44136</v>
      </c>
      <c r="B20">
        <v>20964.150390999999</v>
      </c>
      <c r="C20">
        <v>22281.849609000001</v>
      </c>
      <c r="D20">
        <v>20669.349609000001</v>
      </c>
      <c r="E20">
        <v>21764.900390999999</v>
      </c>
      <c r="F20">
        <v>21764.900390999999</v>
      </c>
      <c r="G20" s="3">
        <f t="shared" si="0"/>
        <v>4.0543905887008069E-2</v>
      </c>
    </row>
    <row r="21" spans="1:7" x14ac:dyDescent="0.3">
      <c r="A21" s="1">
        <v>44166</v>
      </c>
      <c r="B21">
        <v>21921.099609000001</v>
      </c>
      <c r="C21">
        <v>24424.199218999998</v>
      </c>
      <c r="D21">
        <v>21814.400390999999</v>
      </c>
      <c r="E21">
        <v>24251.349609000001</v>
      </c>
      <c r="F21">
        <v>24251.349609000001</v>
      </c>
      <c r="G21" s="3">
        <f t="shared" si="0"/>
        <v>0.11424124040687889</v>
      </c>
    </row>
    <row r="22" spans="1:7" x14ac:dyDescent="0.3">
      <c r="A22" s="1">
        <v>44197</v>
      </c>
      <c r="B22">
        <v>24612.050781000002</v>
      </c>
      <c r="C22">
        <v>27176.5</v>
      </c>
      <c r="D22">
        <v>24508.949218999998</v>
      </c>
      <c r="E22">
        <v>24645.75</v>
      </c>
      <c r="F22">
        <v>24645.75</v>
      </c>
      <c r="G22" s="3">
        <f t="shared" si="0"/>
        <v>1.6263028547229164E-2</v>
      </c>
    </row>
    <row r="23" spans="1:7" x14ac:dyDescent="0.3">
      <c r="A23" s="1">
        <v>44228</v>
      </c>
      <c r="B23">
        <v>24709.25</v>
      </c>
      <c r="C23">
        <v>26455.050781000002</v>
      </c>
      <c r="D23">
        <v>24212.800781000002</v>
      </c>
      <c r="E23">
        <v>24301.449218999998</v>
      </c>
      <c r="F23">
        <v>24301.449218999998</v>
      </c>
      <c r="G23" s="3">
        <f t="shared" si="0"/>
        <v>-1.3969985940780916E-2</v>
      </c>
    </row>
    <row r="24" spans="1:7" x14ac:dyDescent="0.3">
      <c r="A24" s="1">
        <v>44256</v>
      </c>
      <c r="B24">
        <v>24494.650390999999</v>
      </c>
      <c r="C24">
        <v>26657.099609000001</v>
      </c>
      <c r="D24">
        <v>24451.449218999998</v>
      </c>
      <c r="E24">
        <v>25855</v>
      </c>
      <c r="F24">
        <v>25855</v>
      </c>
      <c r="G24" s="3">
        <f t="shared" si="0"/>
        <v>6.3928318307262311E-2</v>
      </c>
    </row>
    <row r="25" spans="1:7" x14ac:dyDescent="0.3">
      <c r="A25" s="1">
        <v>44287</v>
      </c>
      <c r="B25">
        <v>26039.849609000001</v>
      </c>
      <c r="C25">
        <v>27524.599609000001</v>
      </c>
      <c r="D25">
        <v>25293.300781000002</v>
      </c>
      <c r="E25">
        <v>25664.449218999998</v>
      </c>
      <c r="F25">
        <v>25664.449218999998</v>
      </c>
      <c r="G25" s="3">
        <f t="shared" si="0"/>
        <v>-7.3699779926513775E-3</v>
      </c>
    </row>
    <row r="26" spans="1:7" x14ac:dyDescent="0.3">
      <c r="A26" s="1">
        <v>44317</v>
      </c>
      <c r="B26">
        <v>25544.849609000001</v>
      </c>
      <c r="C26">
        <v>27350.25</v>
      </c>
      <c r="D26">
        <v>25398.949218999998</v>
      </c>
      <c r="E26">
        <v>27115.050781000002</v>
      </c>
      <c r="F26">
        <v>27115.050781000002</v>
      </c>
      <c r="G26" s="3">
        <f t="shared" si="0"/>
        <v>5.6521827124428992E-2</v>
      </c>
    </row>
    <row r="27" spans="1:7" x14ac:dyDescent="0.3">
      <c r="A27" s="1">
        <v>44348</v>
      </c>
      <c r="B27">
        <v>27216.75</v>
      </c>
      <c r="C27">
        <v>29311.550781000002</v>
      </c>
      <c r="D27">
        <v>26737.150390999999</v>
      </c>
      <c r="E27">
        <v>29168</v>
      </c>
      <c r="F27">
        <v>29168</v>
      </c>
      <c r="G27" s="3">
        <f t="shared" si="0"/>
        <v>7.5712534546995336E-2</v>
      </c>
    </row>
    <row r="28" spans="1:7" x14ac:dyDescent="0.3">
      <c r="A28" s="1">
        <v>44378</v>
      </c>
      <c r="B28">
        <v>29193.050781000002</v>
      </c>
      <c r="C28">
        <v>30818.550781000002</v>
      </c>
      <c r="D28">
        <v>28381.300781000002</v>
      </c>
      <c r="E28">
        <v>30480.050781000002</v>
      </c>
      <c r="F28">
        <v>30480.050781000002</v>
      </c>
      <c r="G28" s="3">
        <f t="shared" si="0"/>
        <v>4.4982541860943526E-2</v>
      </c>
    </row>
    <row r="29" spans="1:7" x14ac:dyDescent="0.3">
      <c r="A29" s="1">
        <v>44409</v>
      </c>
      <c r="B29">
        <v>30681.949218999998</v>
      </c>
      <c r="C29">
        <v>34680.648437999997</v>
      </c>
      <c r="D29">
        <v>30547</v>
      </c>
      <c r="E29">
        <v>34570.25</v>
      </c>
      <c r="F29">
        <v>34570.25</v>
      </c>
      <c r="G29" s="3">
        <f t="shared" si="0"/>
        <v>0.13419266419167708</v>
      </c>
    </row>
    <row r="30" spans="1:7" x14ac:dyDescent="0.3">
      <c r="A30" s="1">
        <v>44440</v>
      </c>
      <c r="B30">
        <v>34698.75</v>
      </c>
      <c r="C30">
        <v>37823.148437999997</v>
      </c>
      <c r="D30">
        <v>34037.148437999997</v>
      </c>
      <c r="E30">
        <v>35028</v>
      </c>
      <c r="F30">
        <v>35028</v>
      </c>
      <c r="G30" s="3">
        <f t="shared" si="0"/>
        <v>1.3241153882312062E-2</v>
      </c>
    </row>
    <row r="31" spans="1:7" x14ac:dyDescent="0.3">
      <c r="A31" s="1">
        <v>44470</v>
      </c>
      <c r="B31">
        <v>34955.5</v>
      </c>
      <c r="C31">
        <v>37491.851562999997</v>
      </c>
      <c r="D31">
        <v>34288.550780999998</v>
      </c>
      <c r="E31">
        <v>34408.75</v>
      </c>
      <c r="F31">
        <v>34408.75</v>
      </c>
      <c r="G31" s="3">
        <f t="shared" si="0"/>
        <v>-1.7678714171519894E-2</v>
      </c>
    </row>
    <row r="32" spans="1:7" x14ac:dyDescent="0.3">
      <c r="A32" s="1">
        <v>44501</v>
      </c>
      <c r="B32">
        <v>34677.300780999998</v>
      </c>
      <c r="C32">
        <v>36835.949219000002</v>
      </c>
      <c r="D32">
        <v>33953.898437999997</v>
      </c>
      <c r="E32">
        <v>35043.75</v>
      </c>
      <c r="F32">
        <v>35043.75</v>
      </c>
      <c r="G32" s="3">
        <f t="shared" si="0"/>
        <v>1.8454608202855383E-2</v>
      </c>
    </row>
    <row r="33" spans="1:7" x14ac:dyDescent="0.3">
      <c r="A33" s="1">
        <v>44531</v>
      </c>
      <c r="B33">
        <v>35143</v>
      </c>
      <c r="C33">
        <v>38897.601562999997</v>
      </c>
      <c r="D33">
        <v>34756.601562999997</v>
      </c>
      <c r="E33">
        <v>38701.050780999998</v>
      </c>
      <c r="F33">
        <v>38701.050780999998</v>
      </c>
      <c r="G33" s="3">
        <f t="shared" si="0"/>
        <v>0.10436385321205632</v>
      </c>
    </row>
    <row r="34" spans="1:7" x14ac:dyDescent="0.3">
      <c r="A34" s="1">
        <v>44562</v>
      </c>
      <c r="B34">
        <v>38752.601562999997</v>
      </c>
      <c r="C34">
        <v>39446.699219000002</v>
      </c>
      <c r="D34">
        <v>33251.699219000002</v>
      </c>
      <c r="E34">
        <v>34824.550780999998</v>
      </c>
      <c r="F34">
        <v>34824.550780999998</v>
      </c>
      <c r="G34" s="3">
        <f t="shared" si="0"/>
        <v>-0.1001652389733857</v>
      </c>
    </row>
    <row r="35" spans="1:7" x14ac:dyDescent="0.3">
      <c r="A35" s="1">
        <v>44593</v>
      </c>
      <c r="B35">
        <v>35337.949219000002</v>
      </c>
      <c r="C35">
        <v>35845.300780999998</v>
      </c>
      <c r="D35">
        <v>32438.25</v>
      </c>
      <c r="E35">
        <v>33847.851562999997</v>
      </c>
      <c r="F35">
        <v>33847.851562999997</v>
      </c>
      <c r="G35" s="3">
        <f t="shared" si="0"/>
        <v>-2.8046283328739485E-2</v>
      </c>
    </row>
    <row r="36" spans="1:7" x14ac:dyDescent="0.3">
      <c r="A36" s="1">
        <v>44621</v>
      </c>
      <c r="B36">
        <v>33748.398437999997</v>
      </c>
      <c r="C36">
        <v>36710.5</v>
      </c>
      <c r="D36">
        <v>33462.199219000002</v>
      </c>
      <c r="E36">
        <v>36317.199219000002</v>
      </c>
      <c r="F36">
        <v>36317.199219000002</v>
      </c>
      <c r="G36" s="3">
        <f t="shared" si="0"/>
        <v>7.2954339551031255E-2</v>
      </c>
    </row>
    <row r="37" spans="1:7" x14ac:dyDescent="0.3">
      <c r="A37" s="1">
        <v>44652</v>
      </c>
      <c r="B37">
        <v>36228.25</v>
      </c>
      <c r="C37">
        <v>36813.101562999997</v>
      </c>
      <c r="D37">
        <v>31276.150390999999</v>
      </c>
      <c r="E37">
        <v>31622.400390999999</v>
      </c>
      <c r="F37">
        <v>31622.400390999999</v>
      </c>
      <c r="G37" s="3">
        <f t="shared" si="0"/>
        <v>-0.12927205095551075</v>
      </c>
    </row>
    <row r="38" spans="1:7" x14ac:dyDescent="0.3">
      <c r="A38" s="1">
        <v>44682</v>
      </c>
      <c r="B38">
        <v>31377.349609000001</v>
      </c>
      <c r="C38">
        <v>31470.150390999999</v>
      </c>
      <c r="D38">
        <v>27423.800781000002</v>
      </c>
      <c r="E38">
        <v>29679.050781000002</v>
      </c>
      <c r="F38">
        <v>29679.050781000002</v>
      </c>
      <c r="G38" s="3">
        <f t="shared" si="0"/>
        <v>-6.145484169358284E-2</v>
      </c>
    </row>
    <row r="39" spans="1:7" x14ac:dyDescent="0.3">
      <c r="A39" s="1">
        <v>44713</v>
      </c>
      <c r="B39">
        <v>29822.150390999999</v>
      </c>
      <c r="C39">
        <v>30559</v>
      </c>
      <c r="D39">
        <v>26399.75</v>
      </c>
      <c r="E39">
        <v>27843.349609000001</v>
      </c>
      <c r="F39">
        <v>27843.349609000001</v>
      </c>
      <c r="G39" s="3">
        <f t="shared" si="0"/>
        <v>-6.1851748074611024E-2</v>
      </c>
    </row>
    <row r="40" spans="1:7" x14ac:dyDescent="0.3">
      <c r="A40" s="1">
        <v>44743</v>
      </c>
      <c r="B40">
        <v>27718.800781000002</v>
      </c>
      <c r="C40">
        <v>29355</v>
      </c>
      <c r="D40">
        <v>26189.400390999999</v>
      </c>
      <c r="E40">
        <v>29152.300781000002</v>
      </c>
      <c r="F40">
        <v>29152.300781000002</v>
      </c>
      <c r="G40" s="3">
        <f t="shared" si="0"/>
        <v>4.701126805436151E-2</v>
      </c>
    </row>
    <row r="41" spans="1:7" x14ac:dyDescent="0.3">
      <c r="A41" s="1">
        <v>44774</v>
      </c>
      <c r="B41">
        <v>29376.650390999999</v>
      </c>
      <c r="C41">
        <v>30474.650390999999</v>
      </c>
      <c r="D41">
        <v>27333.050781000002</v>
      </c>
      <c r="E41">
        <v>28407.900390999999</v>
      </c>
      <c r="F41">
        <v>28407.900390999999</v>
      </c>
      <c r="G41" s="3">
        <f t="shared" si="0"/>
        <v>-2.5534876152388142E-2</v>
      </c>
    </row>
    <row r="42" spans="1:7" x14ac:dyDescent="0.3">
      <c r="A42" s="1">
        <v>44805</v>
      </c>
      <c r="B42">
        <v>27987.349609000001</v>
      </c>
      <c r="C42">
        <v>29344.900390999999</v>
      </c>
      <c r="D42">
        <v>26186.699218999998</v>
      </c>
      <c r="E42">
        <v>26981.150390999999</v>
      </c>
      <c r="F42">
        <v>26981.150390999999</v>
      </c>
      <c r="G42" s="3">
        <f t="shared" si="0"/>
        <v>-5.0223704686461534E-2</v>
      </c>
    </row>
    <row r="43" spans="1:7" x14ac:dyDescent="0.3">
      <c r="A43" s="1">
        <v>44835</v>
      </c>
      <c r="B43">
        <v>26950.050781000002</v>
      </c>
      <c r="C43">
        <v>28843.150390999999</v>
      </c>
      <c r="D43">
        <v>26597.550781000002</v>
      </c>
      <c r="E43">
        <v>28727.599609000001</v>
      </c>
      <c r="F43">
        <v>28727.599609000001</v>
      </c>
      <c r="G43" s="3">
        <f t="shared" si="0"/>
        <v>6.4728493510882945E-2</v>
      </c>
    </row>
    <row r="44" spans="1:7" x14ac:dyDescent="0.3">
      <c r="A44" s="1">
        <v>44866</v>
      </c>
      <c r="B44">
        <v>28924.25</v>
      </c>
      <c r="C44">
        <v>30619.650390999999</v>
      </c>
      <c r="D44">
        <v>28284.650390999999</v>
      </c>
      <c r="E44">
        <v>30391.699218999998</v>
      </c>
      <c r="F44">
        <v>30391.699218999998</v>
      </c>
      <c r="G44" s="3">
        <f t="shared" si="0"/>
        <v>5.7926858931807823E-2</v>
      </c>
    </row>
    <row r="45" spans="1:7" x14ac:dyDescent="0.3">
      <c r="A45" s="1">
        <v>44896</v>
      </c>
      <c r="B45">
        <v>30749.449218999998</v>
      </c>
      <c r="C45">
        <v>31227.599609000001</v>
      </c>
      <c r="D45">
        <v>28109.150390999999</v>
      </c>
      <c r="E45">
        <v>28621.699218999998</v>
      </c>
      <c r="F45">
        <v>28621.699218999998</v>
      </c>
      <c r="G45" s="3">
        <f t="shared" si="0"/>
        <v>-5.8239586646522512E-2</v>
      </c>
    </row>
    <row r="46" spans="1:7" x14ac:dyDescent="0.3">
      <c r="A46" s="1">
        <v>44927</v>
      </c>
      <c r="B46">
        <v>28681.550781000002</v>
      </c>
      <c r="C46">
        <v>30499.75</v>
      </c>
      <c r="D46">
        <v>27908.75</v>
      </c>
      <c r="E46">
        <v>29740.349609000001</v>
      </c>
      <c r="F46">
        <v>29740.349609000001</v>
      </c>
      <c r="G46" s="3">
        <f t="shared" si="0"/>
        <v>3.9083996426648504E-2</v>
      </c>
    </row>
    <row r="47" spans="1:7" x14ac:dyDescent="0.3">
      <c r="A47" s="1">
        <v>44958</v>
      </c>
      <c r="B47">
        <v>29885.949218999998</v>
      </c>
      <c r="C47">
        <v>31587.349609000001</v>
      </c>
      <c r="D47">
        <v>29608.949218999998</v>
      </c>
      <c r="E47">
        <v>29663.949218999998</v>
      </c>
      <c r="F47">
        <v>29663.949218999998</v>
      </c>
      <c r="G47" s="3">
        <f t="shared" si="0"/>
        <v>-2.5689136477696772E-3</v>
      </c>
    </row>
    <row r="48" spans="1:7" x14ac:dyDescent="0.3">
      <c r="A48" s="1">
        <v>44986</v>
      </c>
      <c r="B48">
        <v>29722.150390999999</v>
      </c>
      <c r="C48">
        <v>30340.949218999998</v>
      </c>
      <c r="D48">
        <v>27639.650390999999</v>
      </c>
      <c r="E48">
        <v>28698.599609000001</v>
      </c>
      <c r="F48">
        <v>28698.599609000001</v>
      </c>
      <c r="G48" s="3">
        <f t="shared" si="0"/>
        <v>-3.2542855399094406E-2</v>
      </c>
    </row>
    <row r="49" spans="1:7" x14ac:dyDescent="0.3">
      <c r="A49" s="1">
        <v>45017</v>
      </c>
      <c r="B49">
        <v>28841.599609000001</v>
      </c>
      <c r="C49">
        <v>29095.449218999998</v>
      </c>
      <c r="D49">
        <v>26184.449218999998</v>
      </c>
      <c r="E49">
        <v>27708.199218999998</v>
      </c>
      <c r="F49">
        <v>27708.199218999998</v>
      </c>
      <c r="G49" s="3">
        <f t="shared" si="0"/>
        <v>-3.451040829495422E-2</v>
      </c>
    </row>
    <row r="50" spans="1:7" x14ac:dyDescent="0.3">
      <c r="A50" s="1">
        <v>45047</v>
      </c>
      <c r="B50">
        <v>27792.699218999998</v>
      </c>
      <c r="C50">
        <v>29659.599609000001</v>
      </c>
      <c r="D50">
        <v>27634.849609000001</v>
      </c>
      <c r="E50">
        <v>29319.75</v>
      </c>
      <c r="F50">
        <v>29319.75</v>
      </c>
      <c r="G50" s="3">
        <f t="shared" si="0"/>
        <v>5.8161512708300833E-2</v>
      </c>
    </row>
    <row r="51" spans="1:7" x14ac:dyDescent="0.3">
      <c r="A51" s="1">
        <v>45078</v>
      </c>
      <c r="B51">
        <v>29455.349609000001</v>
      </c>
      <c r="C51">
        <v>29599.099609000001</v>
      </c>
      <c r="D51">
        <v>28322.150390999999</v>
      </c>
      <c r="E51">
        <v>29563</v>
      </c>
      <c r="F51">
        <v>29563</v>
      </c>
      <c r="G51" s="3">
        <f t="shared" si="0"/>
        <v>8.2964554609095131E-3</v>
      </c>
    </row>
    <row r="52" spans="1:7" x14ac:dyDescent="0.3">
      <c r="A52" s="1">
        <v>45108</v>
      </c>
      <c r="B52">
        <v>29648.400390999999</v>
      </c>
      <c r="C52">
        <v>31658.099609000001</v>
      </c>
      <c r="D52">
        <v>29020.199218999998</v>
      </c>
      <c r="E52">
        <v>29928.449218999998</v>
      </c>
      <c r="F52">
        <v>29928.449218999998</v>
      </c>
      <c r="G52" s="3">
        <f t="shared" si="0"/>
        <v>1.2361709535568144E-2</v>
      </c>
    </row>
    <row r="53" spans="1:7" x14ac:dyDescent="0.3">
      <c r="A53" s="1">
        <v>45139</v>
      </c>
      <c r="B53">
        <v>29998.150390999999</v>
      </c>
      <c r="C53">
        <v>31428</v>
      </c>
      <c r="D53">
        <v>29685.150390999999</v>
      </c>
      <c r="E53">
        <v>31164.900390999999</v>
      </c>
      <c r="F53">
        <v>31164.900390999999</v>
      </c>
      <c r="G53" s="3">
        <f t="shared" si="0"/>
        <v>4.1313573013834759E-2</v>
      </c>
    </row>
    <row r="54" spans="1:7" x14ac:dyDescent="0.3">
      <c r="A54" s="1">
        <v>45170</v>
      </c>
      <c r="B54">
        <v>31166.599609000001</v>
      </c>
      <c r="C54">
        <v>33402.75</v>
      </c>
      <c r="D54">
        <v>31149.25</v>
      </c>
      <c r="E54">
        <v>31784.400390999999</v>
      </c>
      <c r="F54">
        <v>31784.400390999999</v>
      </c>
      <c r="G54" s="3">
        <f t="shared" si="0"/>
        <v>1.9878131880020522E-2</v>
      </c>
    </row>
    <row r="55" spans="1:7" x14ac:dyDescent="0.3">
      <c r="A55" s="1">
        <v>45200</v>
      </c>
      <c r="B55">
        <v>31772.75</v>
      </c>
      <c r="C55">
        <v>32981.898437999997</v>
      </c>
      <c r="D55">
        <v>30054.199218999998</v>
      </c>
      <c r="E55">
        <v>30582.25</v>
      </c>
      <c r="F55">
        <v>30582.25</v>
      </c>
      <c r="G55" s="3">
        <f t="shared" si="0"/>
        <v>-3.7822025151067473E-2</v>
      </c>
    </row>
    <row r="56" spans="1:7" x14ac:dyDescent="0.3">
      <c r="A56" s="1">
        <v>45231</v>
      </c>
      <c r="B56">
        <v>30609.449218999998</v>
      </c>
      <c r="C56">
        <v>32701.650390999999</v>
      </c>
      <c r="D56">
        <v>30283.150390999999</v>
      </c>
      <c r="E56">
        <v>32582.199218999998</v>
      </c>
      <c r="F56">
        <v>32582.199218999998</v>
      </c>
      <c r="G56" s="3">
        <f t="shared" si="0"/>
        <v>6.5395751424437432E-2</v>
      </c>
    </row>
    <row r="57" spans="1:7" x14ac:dyDescent="0.3">
      <c r="A57" s="1">
        <v>45261</v>
      </c>
      <c r="B57">
        <v>32729.800781000002</v>
      </c>
      <c r="C57">
        <v>36132</v>
      </c>
      <c r="D57">
        <v>32252.449218999998</v>
      </c>
      <c r="E57">
        <v>35515</v>
      </c>
      <c r="F57">
        <v>35515</v>
      </c>
      <c r="G57" s="3">
        <f t="shared" si="0"/>
        <v>9.0012364152809221E-2</v>
      </c>
    </row>
    <row r="58" spans="1:7" x14ac:dyDescent="0.3">
      <c r="A58" s="1">
        <v>45292</v>
      </c>
      <c r="B58">
        <v>35668.050780999998</v>
      </c>
      <c r="C58">
        <v>37929.300780999998</v>
      </c>
      <c r="D58">
        <v>34236.601562999997</v>
      </c>
      <c r="E58">
        <v>36638.398437999997</v>
      </c>
      <c r="F58">
        <v>36638.398437999997</v>
      </c>
      <c r="G58" s="3">
        <f t="shared" si="0"/>
        <v>3.1631660932000427E-2</v>
      </c>
    </row>
    <row r="59" spans="1:7" x14ac:dyDescent="0.3">
      <c r="A59" s="1">
        <v>45323</v>
      </c>
      <c r="B59">
        <v>36632.5</v>
      </c>
      <c r="C59">
        <v>38516.550780999998</v>
      </c>
      <c r="D59">
        <v>36451.148437999997</v>
      </c>
      <c r="E59">
        <v>37720.398437999997</v>
      </c>
      <c r="F59">
        <v>37720.398437999997</v>
      </c>
      <c r="G59" s="3">
        <f t="shared" si="0"/>
        <v>2.9531858545372103E-2</v>
      </c>
    </row>
    <row r="60" spans="1:7" x14ac:dyDescent="0.3">
      <c r="A60" s="1">
        <v>45352</v>
      </c>
      <c r="B60">
        <v>37823.699219000002</v>
      </c>
      <c r="C60">
        <v>37888.851562999997</v>
      </c>
      <c r="D60">
        <v>34693.601562999997</v>
      </c>
      <c r="E60">
        <v>34898.148437999997</v>
      </c>
      <c r="F60">
        <v>34898.148437999997</v>
      </c>
      <c r="G60" s="3">
        <f t="shared" si="0"/>
        <v>-7.4820259511278908E-2</v>
      </c>
    </row>
    <row r="61" spans="1:7" x14ac:dyDescent="0.3">
      <c r="A61" s="1">
        <v>45383</v>
      </c>
      <c r="B61">
        <v>35224</v>
      </c>
      <c r="C61">
        <v>35649.601562999997</v>
      </c>
      <c r="D61">
        <v>34626.199219000002</v>
      </c>
      <c r="E61">
        <v>35293.148437999997</v>
      </c>
      <c r="F61">
        <v>35293.148437999997</v>
      </c>
      <c r="G61" s="3">
        <f t="shared" si="0"/>
        <v>1.1318652068368573E-2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3C8F-37A8-435D-9663-EA15E8B76794}">
  <dimension ref="A1:G60"/>
  <sheetViews>
    <sheetView workbookViewId="0">
      <selection activeCell="I10" sqref="I10"/>
    </sheetView>
  </sheetViews>
  <sheetFormatPr defaultRowHeight="14.4" x14ac:dyDescent="0.3"/>
  <sheetData>
    <row r="1" spans="1:7" x14ac:dyDescent="0.3">
      <c r="A1" s="7" t="s">
        <v>10</v>
      </c>
      <c r="B1" s="7" t="s">
        <v>11</v>
      </c>
      <c r="C1" s="7" t="s">
        <v>12</v>
      </c>
      <c r="D1" s="7" t="s">
        <v>13</v>
      </c>
    </row>
    <row r="2" spans="1:7" x14ac:dyDescent="0.3">
      <c r="A2" s="3">
        <v>1.3953734702134346E-2</v>
      </c>
      <c r="B2" s="3">
        <v>-7.794018728162766E-3</v>
      </c>
      <c r="C2" s="3">
        <v>-2.0600368099015109E-2</v>
      </c>
      <c r="D2" s="3">
        <v>-1.3873216150066536E-2</v>
      </c>
      <c r="G2" s="7" t="s">
        <v>14</v>
      </c>
    </row>
    <row r="3" spans="1:7" x14ac:dyDescent="0.3">
      <c r="A3" s="3">
        <v>-1.639392417552954E-3</v>
      </c>
      <c r="B3" s="3">
        <v>9.9537185042167353E-2</v>
      </c>
      <c r="C3" s="3">
        <v>-5.4189248946476587E-2</v>
      </c>
      <c r="D3" s="3">
        <v>-1.9844444410789919E-2</v>
      </c>
      <c r="F3" s="7" t="s">
        <v>10</v>
      </c>
      <c r="G3" s="4">
        <f>SLOPE(A2:A60,D2:D60)</f>
        <v>0.697819264567345</v>
      </c>
    </row>
    <row r="4" spans="1:7" x14ac:dyDescent="0.3">
      <c r="A4" s="3">
        <v>2.6829886989115259E-2</v>
      </c>
      <c r="B4" s="3">
        <v>2.6775110160621063E-2</v>
      </c>
      <c r="C4" s="3">
        <v>-4.108540632467883E-2</v>
      </c>
      <c r="D4" s="3">
        <v>2.4980486237615729E-2</v>
      </c>
      <c r="F4" s="7" t="s">
        <v>11</v>
      </c>
      <c r="G4" s="4">
        <f>SLOPE(B2:B60,D2:D60)</f>
        <v>1.0625320998258407</v>
      </c>
    </row>
    <row r="5" spans="1:7" x14ac:dyDescent="0.3">
      <c r="A5" s="3">
        <v>-7.0941926736489136E-2</v>
      </c>
      <c r="B5" s="3">
        <v>-1.1351257993872821E-2</v>
      </c>
      <c r="C5" s="3">
        <v>-5.7389901289532586E-2</v>
      </c>
      <c r="D5" s="3">
        <v>-2.9371532785922305E-2</v>
      </c>
      <c r="F5" s="7" t="s">
        <v>12</v>
      </c>
      <c r="G5" s="4">
        <f>SLOPE(C2:C60,D2:D60)</f>
        <v>0.96933854313994117</v>
      </c>
    </row>
    <row r="6" spans="1:7" x14ac:dyDescent="0.3">
      <c r="A6" s="3">
        <v>8.1145992128726085E-2</v>
      </c>
      <c r="B6" s="3">
        <v>-0.14900992778732036</v>
      </c>
      <c r="C6" s="3">
        <v>8.1317690899456618E-2</v>
      </c>
      <c r="D6" s="3">
        <v>1.2387267507494304E-3</v>
      </c>
    </row>
    <row r="7" spans="1:7" x14ac:dyDescent="0.3">
      <c r="A7" s="3">
        <v>-7.7309630000967466E-2</v>
      </c>
      <c r="B7" s="3">
        <v>2.8464443937355588E-2</v>
      </c>
      <c r="C7" s="3">
        <v>-8.3301139808858005E-2</v>
      </c>
      <c r="D7" s="3">
        <v>-3.607790608208139E-2</v>
      </c>
      <c r="G7" t="s">
        <v>23</v>
      </c>
    </row>
    <row r="8" spans="1:7" x14ac:dyDescent="0.3">
      <c r="A8" s="3">
        <v>5.2818516113667391E-2</v>
      </c>
      <c r="B8" s="3">
        <v>4.997484263330354E-2</v>
      </c>
      <c r="C8" s="3">
        <v>3.407655297577028E-2</v>
      </c>
      <c r="D8" s="3">
        <v>4.3629044742994116E-2</v>
      </c>
      <c r="F8" s="7" t="s">
        <v>24</v>
      </c>
      <c r="G8">
        <f>INTERCEPT(A2:A60,D2:D60)</f>
        <v>3.0093494426213039E-3</v>
      </c>
    </row>
    <row r="9" spans="1:7" x14ac:dyDescent="0.3">
      <c r="A9" s="3">
        <v>-3.8233639514873352E-2</v>
      </c>
      <c r="B9" s="3">
        <v>6.1273380539293987E-2</v>
      </c>
      <c r="C9" s="3">
        <v>-3.661516757701333E-2</v>
      </c>
      <c r="D9" s="3">
        <v>3.1416906526538391E-2</v>
      </c>
      <c r="F9" s="7" t="s">
        <v>25</v>
      </c>
      <c r="G9">
        <f>INTERCEPT(B2:B60,D2:D60)</f>
        <v>9.2224687097739594E-4</v>
      </c>
    </row>
    <row r="10" spans="1:7" x14ac:dyDescent="0.3">
      <c r="A10" s="3">
        <v>-3.5765424991488493E-2</v>
      </c>
      <c r="B10" s="3">
        <v>-5.7026933201002383E-2</v>
      </c>
      <c r="C10" s="3">
        <v>-6.1047131440883695E-2</v>
      </c>
      <c r="D10" s="3">
        <v>-5.7680346964503193E-2</v>
      </c>
      <c r="F10" s="7" t="s">
        <v>26</v>
      </c>
      <c r="G10">
        <f>INTERCEPT(C2:C60,D2:D60)</f>
        <v>-2.5910435850715844E-3</v>
      </c>
    </row>
    <row r="11" spans="1:7" x14ac:dyDescent="0.3">
      <c r="A11" s="3">
        <v>-8.70184172044971E-2</v>
      </c>
      <c r="B11" s="3">
        <v>-0.12327448123133433</v>
      </c>
      <c r="C11" s="3">
        <v>-0.11176337418038107</v>
      </c>
      <c r="D11" s="3">
        <v>-0.16100097434125604</v>
      </c>
    </row>
    <row r="12" spans="1:7" x14ac:dyDescent="0.3">
      <c r="A12" s="3">
        <v>0.1112030889915141</v>
      </c>
      <c r="B12" s="3">
        <v>0.11535455632428526</v>
      </c>
      <c r="C12" s="3">
        <v>-2.9232466451669215E-2</v>
      </c>
      <c r="D12" s="3">
        <v>0.105357790193644</v>
      </c>
    </row>
    <row r="13" spans="1:7" x14ac:dyDescent="0.3">
      <c r="A13" s="3">
        <v>-2.0898935280825093E-2</v>
      </c>
      <c r="B13" s="3">
        <v>-3.4241599881042029E-2</v>
      </c>
      <c r="C13" s="3">
        <v>0.11442794518835919</v>
      </c>
      <c r="D13" s="3">
        <v>-6.9391559841505135E-3</v>
      </c>
    </row>
    <row r="14" spans="1:7" x14ac:dyDescent="0.3">
      <c r="A14" s="3">
        <v>5.5669704572291367E-2</v>
      </c>
      <c r="B14" s="3">
        <v>7.9548280585491682E-2</v>
      </c>
      <c r="C14" s="3">
        <v>3.21899039979332E-2</v>
      </c>
      <c r="D14" s="3">
        <v>5.3088740944291724E-2</v>
      </c>
    </row>
    <row r="15" spans="1:7" x14ac:dyDescent="0.3">
      <c r="A15" s="3">
        <v>9.8914900113154847E-2</v>
      </c>
      <c r="B15" s="3">
        <v>0.31258908803340102</v>
      </c>
      <c r="C15" s="3">
        <v>0.27908028732287371</v>
      </c>
      <c r="D15" s="3">
        <v>0.22485308336189114</v>
      </c>
    </row>
    <row r="16" spans="1:7" x14ac:dyDescent="0.3">
      <c r="A16" s="3">
        <v>-8.3657087171616906E-3</v>
      </c>
      <c r="B16" s="3">
        <v>-3.8716266174733671E-2</v>
      </c>
      <c r="C16" s="3">
        <v>-3.4347670414434428E-2</v>
      </c>
      <c r="D16" s="3">
        <v>-7.9128591203406762E-3</v>
      </c>
    </row>
    <row r="17" spans="1:4" x14ac:dyDescent="0.3">
      <c r="A17" s="3">
        <v>0.10413092621685616</v>
      </c>
      <c r="B17" s="3">
        <v>8.5774205461476516E-2</v>
      </c>
      <c r="C17" s="3">
        <v>0.15573154590187666</v>
      </c>
      <c r="D17" s="3">
        <v>0.11280701462210585</v>
      </c>
    </row>
    <row r="18" spans="1:4" x14ac:dyDescent="0.3">
      <c r="A18" s="3">
        <v>6.9233372751835498E-2</v>
      </c>
      <c r="B18" s="3">
        <v>5.1921639996757696E-2</v>
      </c>
      <c r="C18" s="3">
        <v>8.6589202052075542E-2</v>
      </c>
      <c r="D18" s="3">
        <v>4.8392716228302879E-2</v>
      </c>
    </row>
    <row r="19" spans="1:4" x14ac:dyDescent="0.3">
      <c r="A19" s="3">
        <v>9.8406993729214243E-3</v>
      </c>
      <c r="B19" s="3">
        <v>4.8290187768752935E-2</v>
      </c>
      <c r="C19" s="3">
        <v>2.8764193546714889E-2</v>
      </c>
      <c r="D19" s="3">
        <v>4.0543905887008069E-2</v>
      </c>
    </row>
    <row r="20" spans="1:4" x14ac:dyDescent="0.3">
      <c r="A20" s="3">
        <v>6.833012460010357E-2</v>
      </c>
      <c r="B20" s="3">
        <v>0.14163668741289914</v>
      </c>
      <c r="C20" s="3">
        <v>0.10199719001120289</v>
      </c>
      <c r="D20" s="3">
        <v>0.11424124040687889</v>
      </c>
    </row>
    <row r="21" spans="1:4" x14ac:dyDescent="0.3">
      <c r="A21" s="3">
        <v>8.6839502421597548E-2</v>
      </c>
      <c r="B21" s="3">
        <v>-1.333814990437987E-2</v>
      </c>
      <c r="C21" s="3">
        <v>8.194176214641935E-2</v>
      </c>
      <c r="D21" s="3">
        <v>1.6263028547229164E-2</v>
      </c>
    </row>
    <row r="22" spans="1:4" x14ac:dyDescent="0.3">
      <c r="A22" s="3">
        <v>-6.7990515133178775E-2</v>
      </c>
      <c r="B22" s="3">
        <v>1.1500628300972648E-2</v>
      </c>
      <c r="C22" s="3">
        <v>-1.597884695798224E-2</v>
      </c>
      <c r="D22" s="3">
        <v>-1.3969985940780916E-2</v>
      </c>
    </row>
    <row r="23" spans="1:4" x14ac:dyDescent="0.3">
      <c r="A23" s="3">
        <v>9.7968545779504534E-2</v>
      </c>
      <c r="B23" s="3">
        <v>9.1558416839542245E-2</v>
      </c>
      <c r="C23" s="3">
        <v>9.3833968509078325E-3</v>
      </c>
      <c r="D23" s="3">
        <v>6.3928318307262311E-2</v>
      </c>
    </row>
    <row r="24" spans="1:4" x14ac:dyDescent="0.3">
      <c r="A24" s="3">
        <v>-4.4747406192172323E-2</v>
      </c>
      <c r="B24" s="3">
        <v>-1.0014422456427474E-2</v>
      </c>
      <c r="C24" s="3">
        <v>0.18978623756280233</v>
      </c>
      <c r="D24" s="3">
        <v>-7.3699779926513775E-3</v>
      </c>
    </row>
    <row r="25" spans="1:4" x14ac:dyDescent="0.3">
      <c r="A25" s="3">
        <v>4.0683348061931079E-2</v>
      </c>
      <c r="B25" s="3">
        <v>2.9091542412098992E-2</v>
      </c>
      <c r="C25" s="3">
        <v>9.3962539208018336E-2</v>
      </c>
      <c r="D25" s="3">
        <v>5.6521827124428992E-2</v>
      </c>
    </row>
    <row r="26" spans="1:4" x14ac:dyDescent="0.3">
      <c r="A26" s="3">
        <v>6.4246937063492382E-2</v>
      </c>
      <c r="B26" s="3">
        <v>0.14644557839048944</v>
      </c>
      <c r="C26" s="3">
        <v>1.2243769115784398E-2</v>
      </c>
      <c r="D26" s="3">
        <v>7.5712534546995336E-2</v>
      </c>
    </row>
    <row r="27" spans="1:4" x14ac:dyDescent="0.3">
      <c r="A27" s="3">
        <v>-5.3291558414764961E-2</v>
      </c>
      <c r="B27" s="3">
        <v>1.878796203516031E-2</v>
      </c>
      <c r="C27" s="3">
        <v>7.60560901597509E-2</v>
      </c>
      <c r="D27" s="3">
        <v>4.4982541860943526E-2</v>
      </c>
    </row>
    <row r="28" spans="1:4" x14ac:dyDescent="0.3">
      <c r="A28" s="3">
        <v>0.19803425487439541</v>
      </c>
      <c r="B28" s="3">
        <v>5.957772558938057E-2</v>
      </c>
      <c r="C28" s="3">
        <v>9.1628996194111689E-2</v>
      </c>
      <c r="D28" s="3">
        <v>0.13419266419167708</v>
      </c>
    </row>
    <row r="29" spans="1:4" x14ac:dyDescent="0.3">
      <c r="A29" s="3">
        <v>-2.8786822932592715E-3</v>
      </c>
      <c r="B29" s="3">
        <v>-1.8312893963337684E-2</v>
      </c>
      <c r="C29" s="3">
        <v>-1.0687266938870676E-2</v>
      </c>
      <c r="D29" s="3">
        <v>1.3241153882312062E-2</v>
      </c>
    </row>
    <row r="30" spans="1:4" x14ac:dyDescent="0.3">
      <c r="A30" s="3">
        <v>-0.10006488171913175</v>
      </c>
      <c r="B30" s="3">
        <v>-4.4472076148376338E-3</v>
      </c>
      <c r="C30" s="3">
        <v>1.9949488824323458E-2</v>
      </c>
      <c r="D30" s="3">
        <v>-1.7678714171519894E-2</v>
      </c>
    </row>
    <row r="31" spans="1:4" x14ac:dyDescent="0.3">
      <c r="A31" s="3">
        <v>4.0665566166357525E-2</v>
      </c>
      <c r="B31" s="3">
        <v>3.6023601568178742E-2</v>
      </c>
      <c r="C31" s="3">
        <v>-1.4688810203579483E-2</v>
      </c>
      <c r="D31" s="3">
        <v>1.8454608202855383E-2</v>
      </c>
    </row>
    <row r="32" spans="1:4" x14ac:dyDescent="0.3">
      <c r="A32" s="3">
        <v>5.9277799064221259E-2</v>
      </c>
      <c r="B32" s="3">
        <v>0.102239087805855</v>
      </c>
      <c r="C32" s="3">
        <v>0.12255792533735677</v>
      </c>
      <c r="D32" s="3">
        <v>0.10436385321205632</v>
      </c>
    </row>
    <row r="33" spans="1:4" x14ac:dyDescent="0.3">
      <c r="A33" s="3">
        <v>-5.6179576677883869E-4</v>
      </c>
      <c r="B33" s="3">
        <v>-8.0280766115789048E-2</v>
      </c>
      <c r="C33" s="3">
        <v>-0.19955275054969612</v>
      </c>
      <c r="D33" s="3">
        <v>-0.1001652389733857</v>
      </c>
    </row>
    <row r="34" spans="1:4" x14ac:dyDescent="0.3">
      <c r="A34" s="3">
        <v>-4.7053668335223287E-2</v>
      </c>
      <c r="B34" s="3">
        <v>-1.1864913830125556E-2</v>
      </c>
      <c r="C34" s="3">
        <v>-2.7759366963199805E-2</v>
      </c>
      <c r="D34" s="3">
        <v>-2.8046283328739485E-2</v>
      </c>
    </row>
    <row r="35" spans="1:4" x14ac:dyDescent="0.3">
      <c r="A35" s="3">
        <v>5.2262012433190064E-2</v>
      </c>
      <c r="B35" s="3">
        <v>0.11147692159180989</v>
      </c>
      <c r="C35" s="3">
        <v>6.4951455075072717E-2</v>
      </c>
      <c r="D35" s="3">
        <v>7.2954339551031255E-2</v>
      </c>
    </row>
    <row r="36" spans="1:4" x14ac:dyDescent="0.3">
      <c r="A36" s="3">
        <v>-5.1671785898843803E-2</v>
      </c>
      <c r="B36" s="3">
        <v>-0.17793733915664556</v>
      </c>
      <c r="C36" s="3">
        <v>-0.14039544968273943</v>
      </c>
      <c r="D36" s="3">
        <v>-0.12927205095551075</v>
      </c>
    </row>
    <row r="37" spans="1:4" x14ac:dyDescent="0.3">
      <c r="A37" s="3">
        <v>-5.1414094208381611E-2</v>
      </c>
      <c r="B37" s="3">
        <v>-4.0796224162807926E-2</v>
      </c>
      <c r="C37" s="3">
        <v>-5.2614501415986892E-2</v>
      </c>
      <c r="D37" s="3">
        <v>-6.145484169358284E-2</v>
      </c>
    </row>
    <row r="38" spans="1:4" x14ac:dyDescent="0.3">
      <c r="A38" s="3">
        <v>-2.2364537601850198E-2</v>
      </c>
      <c r="B38" s="3">
        <v>-1.7436675893849229E-2</v>
      </c>
      <c r="C38" s="3">
        <v>-0.12969353300121855</v>
      </c>
      <c r="D38" s="3">
        <v>-6.1851748074611024E-2</v>
      </c>
    </row>
    <row r="39" spans="1:4" x14ac:dyDescent="0.3">
      <c r="A39" s="3">
        <v>1.0651470852482969E-2</v>
      </c>
      <c r="B39" s="3">
        <v>6.005881498585075E-2</v>
      </c>
      <c r="C39" s="3">
        <v>1.8387350264491342E-2</v>
      </c>
      <c r="D39" s="3">
        <v>4.701126805436151E-2</v>
      </c>
    </row>
    <row r="40" spans="1:4" x14ac:dyDescent="0.3">
      <c r="A40" s="3">
        <v>-2.4917038342966769E-2</v>
      </c>
      <c r="B40" s="3">
        <v>-3.6620086851045675E-2</v>
      </c>
      <c r="C40" s="3">
        <v>-2.3955774551441711E-2</v>
      </c>
      <c r="D40" s="3">
        <v>-2.5534876152388142E-2</v>
      </c>
    </row>
    <row r="41" spans="1:4" x14ac:dyDescent="0.3">
      <c r="A41" s="3">
        <v>-6.4338317811442614E-2</v>
      </c>
      <c r="B41" s="3">
        <v>-5.3250141991532107E-2</v>
      </c>
      <c r="C41" s="3">
        <v>-4.6669018711730237E-2</v>
      </c>
      <c r="D41" s="3">
        <v>-5.0223704686461534E-2</v>
      </c>
    </row>
    <row r="42" spans="1:4" x14ac:dyDescent="0.3">
      <c r="A42" s="3">
        <v>6.2771418520214395E-2</v>
      </c>
      <c r="B42" s="3">
        <v>8.7870078921338246E-2</v>
      </c>
      <c r="C42" s="3">
        <v>-1.9530829498518032E-2</v>
      </c>
      <c r="D42" s="3">
        <v>6.4728493510882945E-2</v>
      </c>
    </row>
    <row r="43" spans="1:4" x14ac:dyDescent="0.3">
      <c r="A43" s="3">
        <v>6.4646417447791649E-2</v>
      </c>
      <c r="B43" s="3">
        <v>7.4898501183651156E-2</v>
      </c>
      <c r="C43" s="3">
        <v>5.2645295890710875E-2</v>
      </c>
      <c r="D43" s="3">
        <v>5.7926858931807823E-2</v>
      </c>
    </row>
    <row r="44" spans="1:4" x14ac:dyDescent="0.3">
      <c r="A44" s="3">
        <v>-3.9548188979586452E-2</v>
      </c>
      <c r="B44" s="3">
        <v>-7.7525313564581921E-2</v>
      </c>
      <c r="C44" s="3">
        <v>-3.477515521702268E-2</v>
      </c>
      <c r="D44" s="3">
        <v>-5.8239586646522512E-2</v>
      </c>
    </row>
    <row r="45" spans="1:4" x14ac:dyDescent="0.3">
      <c r="A45" s="3">
        <v>3.1320103971088864E-2</v>
      </c>
      <c r="B45" s="3">
        <v>1.6940674810348E-2</v>
      </c>
      <c r="C45" s="3">
        <v>1.5531481902245403E-2</v>
      </c>
      <c r="D45" s="3">
        <v>3.9083996426648504E-2</v>
      </c>
    </row>
    <row r="46" spans="1:4" x14ac:dyDescent="0.3">
      <c r="A46" s="3">
        <v>6.3291241164880052E-3</v>
      </c>
      <c r="B46" s="3">
        <v>-3.0122178546857503E-2</v>
      </c>
      <c r="C46" s="3">
        <v>-2.7194870950705052E-2</v>
      </c>
      <c r="D46" s="3">
        <v>-2.5689136477696772E-3</v>
      </c>
    </row>
    <row r="47" spans="1:4" x14ac:dyDescent="0.3">
      <c r="A47" s="3">
        <v>-3.2283456711077463E-2</v>
      </c>
      <c r="B47" s="3">
        <v>-4.0065987756053967E-2</v>
      </c>
      <c r="C47" s="3">
        <v>-5.6323382627958329E-2</v>
      </c>
      <c r="D47" s="3">
        <v>-3.2542855399094406E-2</v>
      </c>
    </row>
    <row r="48" spans="1:4" x14ac:dyDescent="0.3">
      <c r="A48" s="3">
        <v>4.1641676505033143E-3</v>
      </c>
      <c r="B48" s="3">
        <v>-0.12269330143782076</v>
      </c>
      <c r="C48" s="3">
        <v>5.4072489052726436E-2</v>
      </c>
      <c r="D48" s="3">
        <v>-3.451040829495422E-2</v>
      </c>
    </row>
    <row r="49" spans="1:4" x14ac:dyDescent="0.3">
      <c r="A49" s="3">
        <v>2.1821757778751838E-2</v>
      </c>
      <c r="B49" s="3">
        <v>5.2324877121388891E-2</v>
      </c>
      <c r="C49" s="3">
        <v>4.8441586846754925E-2</v>
      </c>
      <c r="D49" s="3">
        <v>5.8161512708300833E-2</v>
      </c>
    </row>
    <row r="50" spans="1:4" x14ac:dyDescent="0.3">
      <c r="A50" s="3">
        <v>3.8760659118630691E-3</v>
      </c>
      <c r="B50" s="3">
        <v>1.3047099568413545E-2</v>
      </c>
      <c r="C50" s="3">
        <v>-3.5922221546244248E-2</v>
      </c>
      <c r="D50" s="3">
        <v>8.2964554609095131E-3</v>
      </c>
    </row>
    <row r="51" spans="1:4" x14ac:dyDescent="0.3">
      <c r="A51" s="3">
        <v>4.380220641046062E-2</v>
      </c>
      <c r="B51" s="3">
        <v>2.8769566085316223E-2</v>
      </c>
      <c r="C51" s="3">
        <v>4.0858248100896111E-2</v>
      </c>
      <c r="D51" s="3">
        <v>1.2361709535568144E-2</v>
      </c>
    </row>
    <row r="52" spans="1:4" x14ac:dyDescent="0.3">
      <c r="A52" s="3">
        <v>-1.6344259376160686E-2</v>
      </c>
      <c r="B52" s="3">
        <v>5.8825713005393521E-2</v>
      </c>
      <c r="C52" s="3">
        <v>8.2705698814580231E-3</v>
      </c>
      <c r="D52" s="3">
        <v>4.1313573013834759E-2</v>
      </c>
    </row>
    <row r="53" spans="1:4" x14ac:dyDescent="0.3">
      <c r="A53" s="3">
        <v>5.1179663446890178E-2</v>
      </c>
      <c r="B53" s="3">
        <v>0</v>
      </c>
      <c r="C53" s="3">
        <v>-5.7541680163292197E-3</v>
      </c>
      <c r="D53" s="3">
        <v>1.9878131880020522E-2</v>
      </c>
    </row>
    <row r="54" spans="1:4" x14ac:dyDescent="0.3">
      <c r="A54" s="3">
        <v>-4.5301272955326266E-2</v>
      </c>
      <c r="B54" s="3">
        <v>-4.6710015256259174E-2</v>
      </c>
      <c r="C54" s="3">
        <v>-5.9721717529268581E-2</v>
      </c>
      <c r="D54" s="3">
        <v>-3.7822025151067473E-2</v>
      </c>
    </row>
    <row r="55" spans="1:4" x14ac:dyDescent="0.3">
      <c r="A55" s="3">
        <v>3.7958992193977803E-2</v>
      </c>
      <c r="B55" s="3">
        <v>7.7159287636863416E-2</v>
      </c>
      <c r="C55" s="3">
        <v>8.1849156519606892E-2</v>
      </c>
      <c r="D55" s="3">
        <v>6.5395751424437432E-2</v>
      </c>
    </row>
    <row r="56" spans="1:4" x14ac:dyDescent="0.3">
      <c r="A56" s="3">
        <v>8.7682028639629594E-2</v>
      </c>
      <c r="B56" s="3">
        <v>6.0303060545460196E-2</v>
      </c>
      <c r="C56" s="3">
        <v>0.14102409869201882</v>
      </c>
      <c r="D56" s="3">
        <v>9.0012364152809221E-2</v>
      </c>
    </row>
    <row r="57" spans="1:4" x14ac:dyDescent="0.3">
      <c r="A57" s="3">
        <v>5.944549329597093E-3</v>
      </c>
      <c r="B57" s="3">
        <v>7.6479355865250787E-2</v>
      </c>
      <c r="C57" s="3">
        <v>1.45343241475131E-2</v>
      </c>
      <c r="D57" s="3">
        <v>3.1631660932000427E-2</v>
      </c>
    </row>
    <row r="58" spans="1:4" x14ac:dyDescent="0.3">
      <c r="A58" s="3">
        <v>7.8126165189445596E-2</v>
      </c>
      <c r="B58" s="3">
        <v>7.8270815895900014E-3</v>
      </c>
      <c r="C58" s="3">
        <v>8.6909893359044199E-2</v>
      </c>
      <c r="D58" s="3">
        <v>2.9531858545372103E-2</v>
      </c>
    </row>
    <row r="59" spans="1:4" x14ac:dyDescent="0.3">
      <c r="A59" s="3">
        <v>-5.3429719363113803E-2</v>
      </c>
      <c r="B59" s="3">
        <v>-0.10505404891493098</v>
      </c>
      <c r="C59" s="3">
        <v>-7.4238279563668907E-2</v>
      </c>
      <c r="D59" s="3">
        <v>-7.4820259511278908E-2</v>
      </c>
    </row>
    <row r="60" spans="1:4" x14ac:dyDescent="0.3">
      <c r="A60" s="3">
        <v>2.7951874630538942E-2</v>
      </c>
      <c r="B60" s="3">
        <v>5.8409263467804617E-3</v>
      </c>
      <c r="C60" s="3">
        <v>-5.8321557279881198E-3</v>
      </c>
      <c r="D60" s="3">
        <v>1.1318652068368573E-2</v>
      </c>
    </row>
  </sheetData>
  <conditionalFormatting sqref="G3:G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G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48264-9407-4816-903B-8DAE2B273C13}">
  <dimension ref="A1:N60"/>
  <sheetViews>
    <sheetView tabSelected="1" workbookViewId="0">
      <selection activeCell="G3" sqref="G3"/>
    </sheetView>
  </sheetViews>
  <sheetFormatPr defaultRowHeight="14.4" x14ac:dyDescent="0.3"/>
  <cols>
    <col min="4" max="4" width="14.5546875" bestFit="1" customWidth="1"/>
    <col min="5" max="5" width="11.44140625" bestFit="1" customWidth="1"/>
    <col min="7" max="7" width="14.5546875" bestFit="1" customWidth="1"/>
    <col min="12" max="12" width="10.6640625" bestFit="1" customWidth="1"/>
  </cols>
  <sheetData>
    <row r="1" spans="1:14" x14ac:dyDescent="0.3">
      <c r="A1" s="7" t="s">
        <v>10</v>
      </c>
      <c r="B1" s="7" t="s">
        <v>11</v>
      </c>
      <c r="C1" s="7" t="s">
        <v>12</v>
      </c>
      <c r="D1" s="7" t="s">
        <v>15</v>
      </c>
      <c r="E1" s="7" t="s">
        <v>37</v>
      </c>
      <c r="G1" s="6" t="s">
        <v>10</v>
      </c>
      <c r="H1" s="6" t="s">
        <v>11</v>
      </c>
      <c r="I1" s="6" t="s">
        <v>12</v>
      </c>
      <c r="J1" s="10"/>
    </row>
    <row r="2" spans="1:14" x14ac:dyDescent="0.3">
      <c r="A2" s="3">
        <v>1.3953734702134346E-2</v>
      </c>
      <c r="B2" s="3">
        <v>-7.794018728162766E-3</v>
      </c>
      <c r="C2" s="3">
        <v>-2.0600368099015109E-2</v>
      </c>
      <c r="D2" s="3">
        <f>SUMPRODUCT(A2:C2,$G$3:$I$3)</f>
        <v>2.6933634558450317E-3</v>
      </c>
      <c r="E2" s="3">
        <f>SUMPRODUCT(A2:C2,$G$3:$I$3)</f>
        <v>2.6933634558450317E-3</v>
      </c>
      <c r="G2" s="9" t="s">
        <v>16</v>
      </c>
      <c r="H2" s="10"/>
      <c r="I2" s="10"/>
      <c r="J2" s="10"/>
    </row>
    <row r="3" spans="1:14" x14ac:dyDescent="0.3">
      <c r="A3" s="3">
        <v>-1.639392417552954E-3</v>
      </c>
      <c r="B3" s="3">
        <v>9.9537185042167353E-2</v>
      </c>
      <c r="C3" s="3">
        <v>-5.4189248946476587E-2</v>
      </c>
      <c r="D3" s="3">
        <f t="shared" ref="D3:D60" si="0">SUMPRODUCT(A3:C3,$G$3:$I$3)</f>
        <v>8.0859517686063826E-3</v>
      </c>
      <c r="E3" s="3">
        <f t="shared" ref="E3:E60" si="1">SUMPRODUCT(A3:C3,$G$3:$I$3)</f>
        <v>8.0859517686063826E-3</v>
      </c>
      <c r="G3" s="10">
        <f>3/5</f>
        <v>0.6</v>
      </c>
      <c r="H3" s="10">
        <f>1/5</f>
        <v>0.2</v>
      </c>
      <c r="I3" s="10">
        <f>1/5</f>
        <v>0.2</v>
      </c>
      <c r="J3" s="10"/>
    </row>
    <row r="4" spans="1:14" x14ac:dyDescent="0.3">
      <c r="A4" s="3">
        <v>2.6829886989115259E-2</v>
      </c>
      <c r="B4" s="3">
        <v>2.6775110160621063E-2</v>
      </c>
      <c r="C4" s="3">
        <v>-4.108540632467883E-2</v>
      </c>
      <c r="D4" s="3">
        <f t="shared" si="0"/>
        <v>1.3235872960657603E-2</v>
      </c>
      <c r="E4" s="3">
        <f t="shared" si="1"/>
        <v>1.3235872960657603E-2</v>
      </c>
      <c r="G4" s="9" t="s">
        <v>6</v>
      </c>
      <c r="H4" s="10"/>
      <c r="I4" s="10"/>
      <c r="J4" s="10"/>
    </row>
    <row r="5" spans="1:14" x14ac:dyDescent="0.3">
      <c r="A5" s="3">
        <v>-7.0941926736489136E-2</v>
      </c>
      <c r="B5" s="3">
        <v>-1.1351257993872821E-2</v>
      </c>
      <c r="C5" s="3">
        <v>-5.7389901289532586E-2</v>
      </c>
      <c r="D5" s="3">
        <f t="shared" si="0"/>
        <v>-5.6313387898574568E-2</v>
      </c>
      <c r="E5" s="3">
        <f t="shared" si="1"/>
        <v>-5.6313387898574568E-2</v>
      </c>
      <c r="G5" s="11">
        <f>AVERAGE(A2:A60)</f>
        <v>1.3761028212535926E-2</v>
      </c>
      <c r="H5" s="11">
        <f>AVERAGE(B2:B60)</f>
        <v>1.7293253520003191E-2</v>
      </c>
      <c r="I5" s="11">
        <f>AVERAGE(C2:C60)</f>
        <v>1.2344079539681113E-2</v>
      </c>
      <c r="J5" s="10"/>
      <c r="L5" s="3"/>
      <c r="M5" s="3"/>
      <c r="N5" s="3"/>
    </row>
    <row r="6" spans="1:14" x14ac:dyDescent="0.3">
      <c r="A6" s="3">
        <v>8.1145992128726085E-2</v>
      </c>
      <c r="B6" s="3">
        <v>-0.14900992778732036</v>
      </c>
      <c r="C6" s="3">
        <v>8.1317690899456618E-2</v>
      </c>
      <c r="D6" s="3">
        <f t="shared" si="0"/>
        <v>3.5149147899662905E-2</v>
      </c>
      <c r="E6" s="3">
        <f t="shared" si="1"/>
        <v>3.5149147899662905E-2</v>
      </c>
      <c r="G6" s="9" t="s">
        <v>15</v>
      </c>
      <c r="H6" s="10"/>
      <c r="I6" s="10"/>
      <c r="J6" s="10"/>
    </row>
    <row r="7" spans="1:14" x14ac:dyDescent="0.3">
      <c r="A7" s="3">
        <v>-7.7309630000967466E-2</v>
      </c>
      <c r="B7" s="3">
        <v>2.8464443937355588E-2</v>
      </c>
      <c r="C7" s="3">
        <v>-8.3301139808858005E-2</v>
      </c>
      <c r="D7" s="3">
        <f t="shared" si="0"/>
        <v>-5.7353117174880966E-2</v>
      </c>
      <c r="E7" s="3">
        <f t="shared" si="1"/>
        <v>-5.7353117174880966E-2</v>
      </c>
      <c r="G7" s="11">
        <f>SUMPRODUCT(G5:I5,G3:I3)</f>
        <v>1.4184083539458416E-2</v>
      </c>
      <c r="H7" s="10"/>
      <c r="I7" s="10"/>
      <c r="J7" s="10"/>
      <c r="L7" s="3"/>
    </row>
    <row r="8" spans="1:14" x14ac:dyDescent="0.3">
      <c r="A8" s="3">
        <v>5.2818516113667391E-2</v>
      </c>
      <c r="B8" s="3">
        <v>4.997484263330354E-2</v>
      </c>
      <c r="C8" s="3">
        <v>3.407655297577028E-2</v>
      </c>
      <c r="D8" s="3">
        <f t="shared" si="0"/>
        <v>4.8501388790015199E-2</v>
      </c>
      <c r="E8" s="3">
        <f t="shared" si="1"/>
        <v>4.8501388790015199E-2</v>
      </c>
      <c r="G8" s="5" t="s">
        <v>17</v>
      </c>
      <c r="H8" s="8"/>
      <c r="I8" s="8"/>
      <c r="J8" s="8"/>
    </row>
    <row r="9" spans="1:14" x14ac:dyDescent="0.3">
      <c r="A9" s="3">
        <v>-3.8233639514873352E-2</v>
      </c>
      <c r="B9" s="3">
        <v>6.1273380539293987E-2</v>
      </c>
      <c r="C9" s="3">
        <v>-3.661516757701333E-2</v>
      </c>
      <c r="D9" s="3">
        <f t="shared" si="0"/>
        <v>-1.800854111646788E-2</v>
      </c>
      <c r="E9" s="3">
        <f t="shared" si="1"/>
        <v>-1.800854111646788E-2</v>
      </c>
      <c r="G9" s="8"/>
      <c r="H9" s="6" t="s">
        <v>10</v>
      </c>
      <c r="I9" s="6" t="s">
        <v>11</v>
      </c>
      <c r="J9" s="6" t="s">
        <v>12</v>
      </c>
    </row>
    <row r="10" spans="1:14" x14ac:dyDescent="0.3">
      <c r="A10" s="3">
        <v>-3.5765424991488493E-2</v>
      </c>
      <c r="B10" s="3">
        <v>-5.7026933201002383E-2</v>
      </c>
      <c r="C10" s="3">
        <v>-6.1047131440883695E-2</v>
      </c>
      <c r="D10" s="3">
        <f t="shared" si="0"/>
        <v>-4.5074067923270317E-2</v>
      </c>
      <c r="E10" s="3">
        <f t="shared" si="1"/>
        <v>-4.5074067923270317E-2</v>
      </c>
      <c r="G10" s="6" t="s">
        <v>10</v>
      </c>
      <c r="H10" s="12">
        <f>_xlfn.VAR.S(A2:A60)</f>
        <v>3.5697093229531134E-3</v>
      </c>
      <c r="I10" s="12">
        <f>_xlfn.COVARIANCE.S(A2:A60,B2:B60)</f>
        <v>2.6046505214692411E-3</v>
      </c>
      <c r="J10" s="13">
        <f>_xlfn.COVARIANCE.S(A2:A60,C2:C60)</f>
        <v>2.706015608541874E-3</v>
      </c>
    </row>
    <row r="11" spans="1:14" x14ac:dyDescent="0.3">
      <c r="A11" s="3">
        <v>-8.70184172044971E-2</v>
      </c>
      <c r="B11" s="3">
        <v>-0.12327448123133433</v>
      </c>
      <c r="C11" s="3">
        <v>-0.11176337418038107</v>
      </c>
      <c r="D11" s="3">
        <f t="shared" si="0"/>
        <v>-9.9218621405041341E-2</v>
      </c>
      <c r="E11" s="3">
        <f t="shared" si="1"/>
        <v>-9.9218621405041341E-2</v>
      </c>
      <c r="G11" s="6" t="s">
        <v>11</v>
      </c>
      <c r="H11" s="12"/>
      <c r="I11" s="12">
        <f>_xlfn.VAR.S(B2:B60)</f>
        <v>6.4484937798775233E-3</v>
      </c>
      <c r="J11" s="13">
        <f>_xlfn.COVARIANCE.S(B2:B60,C2:C60)</f>
        <v>3.666423435323861E-3</v>
      </c>
    </row>
    <row r="12" spans="1:14" x14ac:dyDescent="0.3">
      <c r="A12" s="3">
        <v>0.1112030889915141</v>
      </c>
      <c r="B12" s="3">
        <v>0.11535455632428526</v>
      </c>
      <c r="C12" s="3">
        <v>-2.9232466451669215E-2</v>
      </c>
      <c r="D12" s="3">
        <f t="shared" si="0"/>
        <v>8.3946271369431655E-2</v>
      </c>
      <c r="E12" s="3">
        <f t="shared" si="1"/>
        <v>8.3946271369431655E-2</v>
      </c>
      <c r="G12" s="6" t="s">
        <v>12</v>
      </c>
      <c r="H12" s="12"/>
      <c r="I12" s="12"/>
      <c r="J12" s="12">
        <f>_xlfn.VAR.S(C2:C60)</f>
        <v>6.8646502082727505E-3</v>
      </c>
    </row>
    <row r="13" spans="1:14" x14ac:dyDescent="0.3">
      <c r="A13" s="3">
        <v>-2.0898935280825093E-2</v>
      </c>
      <c r="B13" s="3">
        <v>-3.4241599881042029E-2</v>
      </c>
      <c r="C13" s="3">
        <v>0.11442794518835919</v>
      </c>
      <c r="D13" s="3">
        <f t="shared" si="0"/>
        <v>3.4979078929683778E-3</v>
      </c>
      <c r="E13" s="3">
        <f t="shared" si="1"/>
        <v>3.4979078929683778E-3</v>
      </c>
      <c r="G13" s="9" t="s">
        <v>18</v>
      </c>
      <c r="H13" s="10"/>
      <c r="I13" s="10"/>
      <c r="J13" s="10"/>
    </row>
    <row r="14" spans="1:14" x14ac:dyDescent="0.3">
      <c r="A14" s="3">
        <v>5.5669704572291367E-2</v>
      </c>
      <c r="B14" s="3">
        <v>7.9548280585491682E-2</v>
      </c>
      <c r="C14" s="3">
        <v>3.21899039979332E-2</v>
      </c>
      <c r="D14" s="3">
        <f t="shared" si="0"/>
        <v>5.57494596600598E-2</v>
      </c>
      <c r="E14" s="3">
        <f t="shared" si="1"/>
        <v>5.57494596600598E-2</v>
      </c>
      <c r="G14" s="6" t="s">
        <v>19</v>
      </c>
      <c r="H14" s="14">
        <f>CORREL(A2:A60,B2:B60)</f>
        <v>0.54288006060716143</v>
      </c>
      <c r="I14" s="10"/>
      <c r="J14" s="10"/>
    </row>
    <row r="15" spans="1:14" x14ac:dyDescent="0.3">
      <c r="A15" s="3">
        <v>9.8914900113154847E-2</v>
      </c>
      <c r="B15" s="3">
        <v>0.31258908803340102</v>
      </c>
      <c r="C15" s="3">
        <v>0.27908028732287371</v>
      </c>
      <c r="D15" s="3">
        <f t="shared" si="0"/>
        <v>0.17768281513914785</v>
      </c>
      <c r="E15" s="3">
        <f t="shared" si="1"/>
        <v>0.17768281513914785</v>
      </c>
      <c r="G15" s="6" t="s">
        <v>20</v>
      </c>
      <c r="H15" s="14">
        <f>CORREL(A2:A60,C2:C60)</f>
        <v>0.54664409910023759</v>
      </c>
      <c r="I15" s="10"/>
      <c r="J15" s="10"/>
    </row>
    <row r="16" spans="1:14" x14ac:dyDescent="0.3">
      <c r="A16" s="3">
        <v>-8.3657087171616906E-3</v>
      </c>
      <c r="B16" s="3">
        <v>-3.8716266174733671E-2</v>
      </c>
      <c r="C16" s="3">
        <v>-3.4347670414434428E-2</v>
      </c>
      <c r="D16" s="3">
        <f t="shared" si="0"/>
        <v>-1.9632212548130634E-2</v>
      </c>
      <c r="E16" s="3">
        <f t="shared" si="1"/>
        <v>-1.9632212548130634E-2</v>
      </c>
      <c r="G16" s="6" t="s">
        <v>21</v>
      </c>
      <c r="H16" s="14">
        <f>CORREL(B2:B60,C2:C60)</f>
        <v>0.55106683093814079</v>
      </c>
      <c r="I16" s="10"/>
      <c r="J16" s="10"/>
    </row>
    <row r="17" spans="1:10" x14ac:dyDescent="0.3">
      <c r="A17" s="3">
        <v>0.10413092621685616</v>
      </c>
      <c r="B17" s="3">
        <v>8.5774205461476516E-2</v>
      </c>
      <c r="C17" s="3">
        <v>0.15573154590187666</v>
      </c>
      <c r="D17" s="3">
        <f t="shared" si="0"/>
        <v>0.11077970600278433</v>
      </c>
      <c r="E17" s="3">
        <f t="shared" si="1"/>
        <v>0.11077970600278433</v>
      </c>
      <c r="G17" s="9" t="s">
        <v>22</v>
      </c>
      <c r="H17" s="11">
        <f>_xlfn.VAR.S(D2:D60)</f>
        <v>3.3854948618177077E-3</v>
      </c>
      <c r="I17" s="10"/>
      <c r="J17" s="10"/>
    </row>
    <row r="18" spans="1:10" x14ac:dyDescent="0.3">
      <c r="A18" s="3">
        <v>6.9233372751835498E-2</v>
      </c>
      <c r="B18" s="3">
        <v>5.1921639996757696E-2</v>
      </c>
      <c r="C18" s="3">
        <v>8.6589202052075542E-2</v>
      </c>
      <c r="D18" s="3">
        <f t="shared" si="0"/>
        <v>6.9242192060867944E-2</v>
      </c>
      <c r="E18" s="3">
        <f t="shared" si="1"/>
        <v>6.9242192060867944E-2</v>
      </c>
    </row>
    <row r="19" spans="1:10" x14ac:dyDescent="0.3">
      <c r="A19" s="3">
        <v>9.8406993729214243E-3</v>
      </c>
      <c r="B19" s="3">
        <v>4.8290187768752935E-2</v>
      </c>
      <c r="C19" s="3">
        <v>2.8764193546714889E-2</v>
      </c>
      <c r="D19" s="3">
        <f t="shared" si="0"/>
        <v>2.1315295886846421E-2</v>
      </c>
      <c r="E19" s="3">
        <f t="shared" si="1"/>
        <v>2.1315295886846421E-2</v>
      </c>
      <c r="G19" s="7"/>
    </row>
    <row r="20" spans="1:10" x14ac:dyDescent="0.3">
      <c r="A20" s="3">
        <v>6.833012460010357E-2</v>
      </c>
      <c r="B20" s="3">
        <v>0.14163668741289914</v>
      </c>
      <c r="C20" s="3">
        <v>0.10199719001120289</v>
      </c>
      <c r="D20" s="3">
        <f t="shared" si="0"/>
        <v>8.972485024488254E-2</v>
      </c>
      <c r="E20" s="3">
        <f t="shared" si="1"/>
        <v>8.972485024488254E-2</v>
      </c>
    </row>
    <row r="21" spans="1:10" x14ac:dyDescent="0.3">
      <c r="A21" s="3">
        <v>8.6839502421597548E-2</v>
      </c>
      <c r="B21" s="3">
        <v>-1.333814990437987E-2</v>
      </c>
      <c r="C21" s="3">
        <v>8.194176214641935E-2</v>
      </c>
      <c r="D21" s="3">
        <f t="shared" si="0"/>
        <v>6.5824423901366419E-2</v>
      </c>
      <c r="E21" s="3">
        <f t="shared" si="1"/>
        <v>6.5824423901366419E-2</v>
      </c>
    </row>
    <row r="22" spans="1:10" x14ac:dyDescent="0.3">
      <c r="A22" s="3">
        <v>-6.7990515133178775E-2</v>
      </c>
      <c r="B22" s="3">
        <v>1.1500628300972648E-2</v>
      </c>
      <c r="C22" s="3">
        <v>-1.597884695798224E-2</v>
      </c>
      <c r="D22" s="3">
        <f t="shared" si="0"/>
        <v>-4.1689952811309182E-2</v>
      </c>
      <c r="E22" s="3">
        <f t="shared" si="1"/>
        <v>-4.1689952811309182E-2</v>
      </c>
    </row>
    <row r="23" spans="1:10" x14ac:dyDescent="0.3">
      <c r="A23" s="3">
        <v>9.7968545779504534E-2</v>
      </c>
      <c r="B23" s="3">
        <v>9.1558416839542245E-2</v>
      </c>
      <c r="C23" s="3">
        <v>9.3833968509078325E-3</v>
      </c>
      <c r="D23" s="3">
        <f t="shared" si="0"/>
        <v>7.8969490205792747E-2</v>
      </c>
      <c r="E23" s="3">
        <f t="shared" si="1"/>
        <v>7.8969490205792747E-2</v>
      </c>
    </row>
    <row r="24" spans="1:10" x14ac:dyDescent="0.3">
      <c r="A24" s="3">
        <v>-4.4747406192172323E-2</v>
      </c>
      <c r="B24" s="3">
        <v>-1.0014422456427474E-2</v>
      </c>
      <c r="C24" s="3">
        <v>0.18978623756280233</v>
      </c>
      <c r="D24" s="3">
        <f t="shared" si="0"/>
        <v>9.1059193059715784E-3</v>
      </c>
      <c r="E24" s="3">
        <f t="shared" si="1"/>
        <v>9.1059193059715784E-3</v>
      </c>
    </row>
    <row r="25" spans="1:10" x14ac:dyDescent="0.3">
      <c r="A25" s="3">
        <v>4.0683348061931079E-2</v>
      </c>
      <c r="B25" s="3">
        <v>2.9091542412098992E-2</v>
      </c>
      <c r="C25" s="3">
        <v>9.3962539208018336E-2</v>
      </c>
      <c r="D25" s="3">
        <f t="shared" si="0"/>
        <v>4.9020825161182113E-2</v>
      </c>
      <c r="E25" s="3">
        <f t="shared" si="1"/>
        <v>4.9020825161182113E-2</v>
      </c>
    </row>
    <row r="26" spans="1:10" x14ac:dyDescent="0.3">
      <c r="A26" s="3">
        <v>6.4246937063492382E-2</v>
      </c>
      <c r="B26" s="3">
        <v>0.14644557839048944</v>
      </c>
      <c r="C26" s="3">
        <v>1.2243769115784398E-2</v>
      </c>
      <c r="D26" s="3">
        <f t="shared" si="0"/>
        <v>7.0286031739350191E-2</v>
      </c>
      <c r="E26" s="3">
        <f t="shared" si="1"/>
        <v>7.0286031739350191E-2</v>
      </c>
    </row>
    <row r="27" spans="1:10" x14ac:dyDescent="0.3">
      <c r="A27" s="3">
        <v>-5.3291558414764961E-2</v>
      </c>
      <c r="B27" s="3">
        <v>1.878796203516031E-2</v>
      </c>
      <c r="C27" s="3">
        <v>7.60560901597509E-2</v>
      </c>
      <c r="D27" s="3">
        <f t="shared" si="0"/>
        <v>-1.3006124609876733E-2</v>
      </c>
      <c r="E27" s="3">
        <f t="shared" si="1"/>
        <v>-1.3006124609876733E-2</v>
      </c>
    </row>
    <row r="28" spans="1:10" x14ac:dyDescent="0.3">
      <c r="A28" s="3">
        <v>0.19803425487439541</v>
      </c>
      <c r="B28" s="3">
        <v>5.957772558938057E-2</v>
      </c>
      <c r="C28" s="3">
        <v>9.1628996194111689E-2</v>
      </c>
      <c r="D28" s="3">
        <f t="shared" si="0"/>
        <v>0.14906189728133568</v>
      </c>
      <c r="E28" s="3">
        <f t="shared" si="1"/>
        <v>0.14906189728133568</v>
      </c>
    </row>
    <row r="29" spans="1:10" x14ac:dyDescent="0.3">
      <c r="A29" s="3">
        <v>-2.8786822932592715E-3</v>
      </c>
      <c r="B29" s="3">
        <v>-1.8312893963337684E-2</v>
      </c>
      <c r="C29" s="3">
        <v>-1.0687266938870676E-2</v>
      </c>
      <c r="D29" s="3">
        <f t="shared" si="0"/>
        <v>-7.5272415563972361E-3</v>
      </c>
      <c r="E29" s="3">
        <f t="shared" si="1"/>
        <v>-7.5272415563972361E-3</v>
      </c>
    </row>
    <row r="30" spans="1:10" x14ac:dyDescent="0.3">
      <c r="A30" s="3">
        <v>-0.10006488171913175</v>
      </c>
      <c r="B30" s="3">
        <v>-4.4472076148376338E-3</v>
      </c>
      <c r="C30" s="3">
        <v>1.9949488824323458E-2</v>
      </c>
      <c r="D30" s="3">
        <f t="shared" si="0"/>
        <v>-5.6938472789581883E-2</v>
      </c>
      <c r="E30" s="3">
        <f t="shared" si="1"/>
        <v>-5.6938472789581883E-2</v>
      </c>
    </row>
    <row r="31" spans="1:10" x14ac:dyDescent="0.3">
      <c r="A31" s="3">
        <v>4.0665566166357525E-2</v>
      </c>
      <c r="B31" s="3">
        <v>3.6023601568178742E-2</v>
      </c>
      <c r="C31" s="3">
        <v>-1.4688810203579483E-2</v>
      </c>
      <c r="D31" s="3">
        <f t="shared" si="0"/>
        <v>2.8666297972734369E-2</v>
      </c>
      <c r="E31" s="3">
        <f t="shared" si="1"/>
        <v>2.8666297972734369E-2</v>
      </c>
    </row>
    <row r="32" spans="1:10" x14ac:dyDescent="0.3">
      <c r="A32" s="3">
        <v>5.9277799064221259E-2</v>
      </c>
      <c r="B32" s="3">
        <v>0.102239087805855</v>
      </c>
      <c r="C32" s="3">
        <v>0.12255792533735677</v>
      </c>
      <c r="D32" s="3">
        <f t="shared" si="0"/>
        <v>8.0526082067175112E-2</v>
      </c>
      <c r="E32" s="3">
        <f t="shared" si="1"/>
        <v>8.0526082067175112E-2</v>
      </c>
    </row>
    <row r="33" spans="1:5" x14ac:dyDescent="0.3">
      <c r="A33" s="3">
        <v>-5.6179576677883869E-4</v>
      </c>
      <c r="B33" s="3">
        <v>-8.0280766115789048E-2</v>
      </c>
      <c r="C33" s="3">
        <v>-0.19955275054969612</v>
      </c>
      <c r="D33" s="3">
        <f t="shared" si="0"/>
        <v>-5.6303780793164337E-2</v>
      </c>
      <c r="E33" s="3">
        <f t="shared" si="1"/>
        <v>-5.6303780793164337E-2</v>
      </c>
    </row>
    <row r="34" spans="1:5" x14ac:dyDescent="0.3">
      <c r="A34" s="3">
        <v>-4.7053668335223287E-2</v>
      </c>
      <c r="B34" s="3">
        <v>-1.1864913830125556E-2</v>
      </c>
      <c r="C34" s="3">
        <v>-2.7759366963199805E-2</v>
      </c>
      <c r="D34" s="3">
        <f t="shared" si="0"/>
        <v>-3.6157057159799041E-2</v>
      </c>
      <c r="E34" s="3">
        <f t="shared" si="1"/>
        <v>-3.6157057159799041E-2</v>
      </c>
    </row>
    <row r="35" spans="1:5" x14ac:dyDescent="0.3">
      <c r="A35" s="3">
        <v>5.2262012433190064E-2</v>
      </c>
      <c r="B35" s="3">
        <v>0.11147692159180989</v>
      </c>
      <c r="C35" s="3">
        <v>6.4951455075072717E-2</v>
      </c>
      <c r="D35" s="3">
        <f t="shared" si="0"/>
        <v>6.6642882793290559E-2</v>
      </c>
      <c r="E35" s="3">
        <f t="shared" si="1"/>
        <v>6.6642882793290559E-2</v>
      </c>
    </row>
    <row r="36" spans="1:5" x14ac:dyDescent="0.3">
      <c r="A36" s="3">
        <v>-5.1671785898843803E-2</v>
      </c>
      <c r="B36" s="3">
        <v>-0.17793733915664556</v>
      </c>
      <c r="C36" s="3">
        <v>-0.14039544968273943</v>
      </c>
      <c r="D36" s="3">
        <f t="shared" si="0"/>
        <v>-9.466962930718327E-2</v>
      </c>
      <c r="E36" s="3">
        <f t="shared" si="1"/>
        <v>-9.466962930718327E-2</v>
      </c>
    </row>
    <row r="37" spans="1:5" x14ac:dyDescent="0.3">
      <c r="A37" s="3">
        <v>-5.1414094208381611E-2</v>
      </c>
      <c r="B37" s="3">
        <v>-4.0796224162807926E-2</v>
      </c>
      <c r="C37" s="3">
        <v>-5.2614501415986892E-2</v>
      </c>
      <c r="D37" s="3">
        <f t="shared" si="0"/>
        <v>-4.9530601640787923E-2</v>
      </c>
      <c r="E37" s="3">
        <f t="shared" si="1"/>
        <v>-4.9530601640787923E-2</v>
      </c>
    </row>
    <row r="38" spans="1:5" x14ac:dyDescent="0.3">
      <c r="A38" s="3">
        <v>-2.2364537601850198E-2</v>
      </c>
      <c r="B38" s="3">
        <v>-1.7436675893849229E-2</v>
      </c>
      <c r="C38" s="3">
        <v>-0.12969353300121855</v>
      </c>
      <c r="D38" s="3">
        <f t="shared" si="0"/>
        <v>-4.2844764340123673E-2</v>
      </c>
      <c r="E38" s="3">
        <f t="shared" si="1"/>
        <v>-4.2844764340123673E-2</v>
      </c>
    </row>
    <row r="39" spans="1:5" x14ac:dyDescent="0.3">
      <c r="A39" s="3">
        <v>1.0651470852482969E-2</v>
      </c>
      <c r="B39" s="3">
        <v>6.005881498585075E-2</v>
      </c>
      <c r="C39" s="3">
        <v>1.8387350264491342E-2</v>
      </c>
      <c r="D39" s="3">
        <f t="shared" si="0"/>
        <v>2.20801155615582E-2</v>
      </c>
      <c r="E39" s="3">
        <f t="shared" si="1"/>
        <v>2.20801155615582E-2</v>
      </c>
    </row>
    <row r="40" spans="1:5" x14ac:dyDescent="0.3">
      <c r="A40" s="3">
        <v>-2.4917038342966769E-2</v>
      </c>
      <c r="B40" s="3">
        <v>-3.6620086851045675E-2</v>
      </c>
      <c r="C40" s="3">
        <v>-2.3955774551441711E-2</v>
      </c>
      <c r="D40" s="3">
        <f t="shared" si="0"/>
        <v>-2.7065395286277539E-2</v>
      </c>
      <c r="E40" s="3">
        <f t="shared" si="1"/>
        <v>-2.7065395286277539E-2</v>
      </c>
    </row>
    <row r="41" spans="1:5" x14ac:dyDescent="0.3">
      <c r="A41" s="3">
        <v>-6.4338317811442614E-2</v>
      </c>
      <c r="B41" s="3">
        <v>-5.3250141991532107E-2</v>
      </c>
      <c r="C41" s="3">
        <v>-4.6669018711730237E-2</v>
      </c>
      <c r="D41" s="3">
        <f t="shared" si="0"/>
        <v>-5.8586822827518037E-2</v>
      </c>
      <c r="E41" s="3">
        <f t="shared" si="1"/>
        <v>-5.8586822827518037E-2</v>
      </c>
    </row>
    <row r="42" spans="1:5" x14ac:dyDescent="0.3">
      <c r="A42" s="3">
        <v>6.2771418520214395E-2</v>
      </c>
      <c r="B42" s="3">
        <v>8.7870078921338246E-2</v>
      </c>
      <c r="C42" s="3">
        <v>-1.9530829498518032E-2</v>
      </c>
      <c r="D42" s="3">
        <f t="shared" si="0"/>
        <v>5.133070099669268E-2</v>
      </c>
      <c r="E42" s="3">
        <f t="shared" si="1"/>
        <v>5.133070099669268E-2</v>
      </c>
    </row>
    <row r="43" spans="1:5" x14ac:dyDescent="0.3">
      <c r="A43" s="3">
        <v>6.4646417447791649E-2</v>
      </c>
      <c r="B43" s="3">
        <v>7.4898501183651156E-2</v>
      </c>
      <c r="C43" s="3">
        <v>5.2645295890710875E-2</v>
      </c>
      <c r="D43" s="3">
        <f t="shared" si="0"/>
        <v>6.4296609883547393E-2</v>
      </c>
      <c r="E43" s="3">
        <f t="shared" si="1"/>
        <v>6.4296609883547393E-2</v>
      </c>
    </row>
    <row r="44" spans="1:5" x14ac:dyDescent="0.3">
      <c r="A44" s="3">
        <v>-3.9548188979586452E-2</v>
      </c>
      <c r="B44" s="3">
        <v>-7.7525313564581921E-2</v>
      </c>
      <c r="C44" s="3">
        <v>-3.477515521702268E-2</v>
      </c>
      <c r="D44" s="3">
        <f t="shared" si="0"/>
        <v>-4.6189007144072793E-2</v>
      </c>
      <c r="E44" s="3">
        <f t="shared" si="1"/>
        <v>-4.6189007144072793E-2</v>
      </c>
    </row>
    <row r="45" spans="1:5" x14ac:dyDescent="0.3">
      <c r="A45" s="3">
        <v>3.1320103971088864E-2</v>
      </c>
      <c r="B45" s="3">
        <v>1.6940674810348E-2</v>
      </c>
      <c r="C45" s="3">
        <v>1.5531481902245403E-2</v>
      </c>
      <c r="D45" s="3">
        <f t="shared" si="0"/>
        <v>2.5286493725171996E-2</v>
      </c>
      <c r="E45" s="3">
        <f t="shared" si="1"/>
        <v>2.5286493725171996E-2</v>
      </c>
    </row>
    <row r="46" spans="1:5" x14ac:dyDescent="0.3">
      <c r="A46" s="3">
        <v>6.3291241164880052E-3</v>
      </c>
      <c r="B46" s="3">
        <v>-3.0122178546857503E-2</v>
      </c>
      <c r="C46" s="3">
        <v>-2.7194870950705052E-2</v>
      </c>
      <c r="D46" s="3">
        <f t="shared" si="0"/>
        <v>-7.6659354296197083E-3</v>
      </c>
      <c r="E46" s="3">
        <f t="shared" si="1"/>
        <v>-7.6659354296197083E-3</v>
      </c>
    </row>
    <row r="47" spans="1:5" x14ac:dyDescent="0.3">
      <c r="A47" s="3">
        <v>-3.2283456711077463E-2</v>
      </c>
      <c r="B47" s="3">
        <v>-4.0065987756053967E-2</v>
      </c>
      <c r="C47" s="3">
        <v>-5.6323382627958329E-2</v>
      </c>
      <c r="D47" s="3">
        <f t="shared" si="0"/>
        <v>-3.8647948103448938E-2</v>
      </c>
      <c r="E47" s="3">
        <f t="shared" si="1"/>
        <v>-3.8647948103448938E-2</v>
      </c>
    </row>
    <row r="48" spans="1:5" x14ac:dyDescent="0.3">
      <c r="A48" s="3">
        <v>4.1641676505033143E-3</v>
      </c>
      <c r="B48" s="3">
        <v>-0.12269330143782076</v>
      </c>
      <c r="C48" s="3">
        <v>5.4072489052726436E-2</v>
      </c>
      <c r="D48" s="3">
        <f t="shared" si="0"/>
        <v>-1.1225661886716877E-2</v>
      </c>
      <c r="E48" s="3">
        <f t="shared" si="1"/>
        <v>-1.1225661886716877E-2</v>
      </c>
    </row>
    <row r="49" spans="1:5" x14ac:dyDescent="0.3">
      <c r="A49" s="3">
        <v>2.1821757778751838E-2</v>
      </c>
      <c r="B49" s="3">
        <v>5.2324877121388891E-2</v>
      </c>
      <c r="C49" s="3">
        <v>4.8441586846754925E-2</v>
      </c>
      <c r="D49" s="3">
        <f t="shared" si="0"/>
        <v>3.3246347460879871E-2</v>
      </c>
      <c r="E49" s="3">
        <f t="shared" si="1"/>
        <v>3.3246347460879871E-2</v>
      </c>
    </row>
    <row r="50" spans="1:5" x14ac:dyDescent="0.3">
      <c r="A50" s="3">
        <v>3.8760659118630691E-3</v>
      </c>
      <c r="B50" s="3">
        <v>1.3047099568413545E-2</v>
      </c>
      <c r="C50" s="3">
        <v>-3.5922221546244248E-2</v>
      </c>
      <c r="D50" s="3">
        <f t="shared" si="0"/>
        <v>-2.2493848484482996E-3</v>
      </c>
      <c r="E50" s="3">
        <f t="shared" si="1"/>
        <v>-2.2493848484482996E-3</v>
      </c>
    </row>
    <row r="51" spans="1:5" x14ac:dyDescent="0.3">
      <c r="A51" s="3">
        <v>4.380220641046062E-2</v>
      </c>
      <c r="B51" s="3">
        <v>2.8769566085316223E-2</v>
      </c>
      <c r="C51" s="3">
        <v>4.0858248100896111E-2</v>
      </c>
      <c r="D51" s="3">
        <f t="shared" si="0"/>
        <v>4.0206886683518843E-2</v>
      </c>
      <c r="E51" s="3">
        <f t="shared" si="1"/>
        <v>4.0206886683518843E-2</v>
      </c>
    </row>
    <row r="52" spans="1:5" x14ac:dyDescent="0.3">
      <c r="A52" s="3">
        <v>-1.6344259376160686E-2</v>
      </c>
      <c r="B52" s="3">
        <v>5.8825713005393521E-2</v>
      </c>
      <c r="C52" s="3">
        <v>8.2705698814580231E-3</v>
      </c>
      <c r="D52" s="3">
        <f t="shared" si="0"/>
        <v>3.6127009516738985E-3</v>
      </c>
      <c r="E52" s="3">
        <f t="shared" si="1"/>
        <v>3.6127009516738985E-3</v>
      </c>
    </row>
    <row r="53" spans="1:5" x14ac:dyDescent="0.3">
      <c r="A53" s="3">
        <v>5.1179663446890178E-2</v>
      </c>
      <c r="B53" s="3">
        <v>0</v>
      </c>
      <c r="C53" s="3">
        <v>-5.7541680163292197E-3</v>
      </c>
      <c r="D53" s="3">
        <f t="shared" si="0"/>
        <v>2.955696446486826E-2</v>
      </c>
      <c r="E53" s="3">
        <f t="shared" si="1"/>
        <v>2.955696446486826E-2</v>
      </c>
    </row>
    <row r="54" spans="1:5" x14ac:dyDescent="0.3">
      <c r="A54" s="3">
        <v>-4.5301272955326266E-2</v>
      </c>
      <c r="B54" s="3">
        <v>-4.6710015256259174E-2</v>
      </c>
      <c r="C54" s="3">
        <v>-5.9721717529268581E-2</v>
      </c>
      <c r="D54" s="3">
        <f t="shared" si="0"/>
        <v>-4.8467110330301308E-2</v>
      </c>
      <c r="E54" s="3">
        <f t="shared" si="1"/>
        <v>-4.8467110330301308E-2</v>
      </c>
    </row>
    <row r="55" spans="1:5" x14ac:dyDescent="0.3">
      <c r="A55" s="3">
        <v>3.7958992193977803E-2</v>
      </c>
      <c r="B55" s="3">
        <v>7.7159287636863416E-2</v>
      </c>
      <c r="C55" s="3">
        <v>8.1849156519606892E-2</v>
      </c>
      <c r="D55" s="3">
        <f t="shared" si="0"/>
        <v>5.4577084147680741E-2</v>
      </c>
      <c r="E55" s="3">
        <f t="shared" si="1"/>
        <v>5.4577084147680741E-2</v>
      </c>
    </row>
    <row r="56" spans="1:5" x14ac:dyDescent="0.3">
      <c r="A56" s="3">
        <v>8.7682028639629594E-2</v>
      </c>
      <c r="B56" s="3">
        <v>6.0303060545460196E-2</v>
      </c>
      <c r="C56" s="3">
        <v>0.14102409869201882</v>
      </c>
      <c r="D56" s="3">
        <f t="shared" si="0"/>
        <v>9.2874649031273557E-2</v>
      </c>
      <c r="E56" s="3">
        <f t="shared" si="1"/>
        <v>9.2874649031273557E-2</v>
      </c>
    </row>
    <row r="57" spans="1:5" x14ac:dyDescent="0.3">
      <c r="A57" s="3">
        <v>5.944549329597093E-3</v>
      </c>
      <c r="B57" s="3">
        <v>7.6479355865250787E-2</v>
      </c>
      <c r="C57" s="3">
        <v>1.45343241475131E-2</v>
      </c>
      <c r="D57" s="3">
        <f t="shared" si="0"/>
        <v>2.1769465600311035E-2</v>
      </c>
      <c r="E57" s="3">
        <f t="shared" si="1"/>
        <v>2.1769465600311035E-2</v>
      </c>
    </row>
    <row r="58" spans="1:5" x14ac:dyDescent="0.3">
      <c r="A58" s="3">
        <v>7.8126165189445596E-2</v>
      </c>
      <c r="B58" s="3">
        <v>7.8270815895900014E-3</v>
      </c>
      <c r="C58" s="3">
        <v>8.6909893359044199E-2</v>
      </c>
      <c r="D58" s="3">
        <f t="shared" si="0"/>
        <v>6.5823094103394195E-2</v>
      </c>
      <c r="E58" s="3">
        <f t="shared" si="1"/>
        <v>6.5823094103394195E-2</v>
      </c>
    </row>
    <row r="59" spans="1:5" x14ac:dyDescent="0.3">
      <c r="A59" s="3">
        <v>-5.3429719363113803E-2</v>
      </c>
      <c r="B59" s="3">
        <v>-0.10505404891493098</v>
      </c>
      <c r="C59" s="3">
        <v>-7.4238279563668907E-2</v>
      </c>
      <c r="D59" s="3">
        <f t="shared" si="0"/>
        <v>-6.7916297313588253E-2</v>
      </c>
      <c r="E59" s="3">
        <f t="shared" si="1"/>
        <v>-6.7916297313588253E-2</v>
      </c>
    </row>
    <row r="60" spans="1:5" x14ac:dyDescent="0.3">
      <c r="A60" s="3">
        <v>2.7951874630538942E-2</v>
      </c>
      <c r="B60" s="3">
        <v>5.8409263467804617E-3</v>
      </c>
      <c r="C60" s="3">
        <v>-5.8321557279881198E-3</v>
      </c>
      <c r="D60" s="3">
        <f t="shared" si="0"/>
        <v>1.6772878902081834E-2</v>
      </c>
      <c r="E60" s="3">
        <f t="shared" si="1"/>
        <v>1.6772878902081834E-2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879F-7038-4D8B-AA59-22B40D57793E}">
  <dimension ref="A1:T62"/>
  <sheetViews>
    <sheetView workbookViewId="0"/>
  </sheetViews>
  <sheetFormatPr defaultRowHeight="14.4" x14ac:dyDescent="0.3"/>
  <cols>
    <col min="1" max="1" width="10.33203125" bestFit="1" customWidth="1"/>
    <col min="2" max="2" width="12" bestFit="1" customWidth="1"/>
    <col min="4" max="4" width="12" bestFit="1" customWidth="1"/>
    <col min="5" max="5" width="7.6640625" bestFit="1" customWidth="1"/>
    <col min="6" max="6" width="11" bestFit="1" customWidth="1"/>
    <col min="7" max="7" width="7.6640625" bestFit="1" customWidth="1"/>
    <col min="8" max="8" width="12" bestFit="1" customWidth="1"/>
    <col min="10" max="10" width="15" bestFit="1" customWidth="1"/>
    <col min="12" max="12" width="14.5546875" bestFit="1" customWidth="1"/>
    <col min="13" max="16" width="10.5546875" bestFit="1" customWidth="1"/>
  </cols>
  <sheetData>
    <row r="1" spans="1:20" x14ac:dyDescent="0.3">
      <c r="B1" t="s">
        <v>27</v>
      </c>
      <c r="C1" t="s">
        <v>27</v>
      </c>
      <c r="D1" t="s">
        <v>11</v>
      </c>
      <c r="E1" t="s">
        <v>11</v>
      </c>
      <c r="F1" t="s">
        <v>12</v>
      </c>
      <c r="G1" t="s">
        <v>12</v>
      </c>
      <c r="H1" t="s">
        <v>28</v>
      </c>
      <c r="I1" t="s">
        <v>28</v>
      </c>
      <c r="J1" t="s">
        <v>32</v>
      </c>
    </row>
    <row r="2" spans="1:20" x14ac:dyDescent="0.3">
      <c r="A2" t="s">
        <v>0</v>
      </c>
      <c r="B2" s="2" t="s">
        <v>5</v>
      </c>
      <c r="C2" s="2" t="s">
        <v>6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5</v>
      </c>
      <c r="I2" s="2" t="s">
        <v>6</v>
      </c>
      <c r="J2" s="2"/>
      <c r="M2" s="2" t="s">
        <v>10</v>
      </c>
      <c r="N2" s="2" t="s">
        <v>11</v>
      </c>
      <c r="O2" s="2" t="s">
        <v>12</v>
      </c>
      <c r="P2" s="2" t="s">
        <v>28</v>
      </c>
      <c r="R2" s="2" t="s">
        <v>10</v>
      </c>
      <c r="S2" s="2" t="s">
        <v>11</v>
      </c>
      <c r="T2" s="2" t="s">
        <v>12</v>
      </c>
    </row>
    <row r="3" spans="1:20" x14ac:dyDescent="0.3">
      <c r="A3" s="1">
        <v>43586</v>
      </c>
      <c r="B3">
        <v>1965.8820800000001</v>
      </c>
      <c r="D3">
        <v>655.69164999999998</v>
      </c>
      <c r="F3">
        <v>280.50930799999998</v>
      </c>
      <c r="H3">
        <v>16160.650390999999</v>
      </c>
      <c r="L3" t="s">
        <v>29</v>
      </c>
      <c r="M3" s="3">
        <f>AVERAGE(C4:C62)</f>
        <v>1.3761028212535926E-2</v>
      </c>
      <c r="N3" s="3">
        <f>AVERAGE(E4:E62)</f>
        <v>1.7293253520003191E-2</v>
      </c>
      <c r="O3" s="3">
        <f>AVERAGE(G4:G62)</f>
        <v>1.2344079539681113E-2</v>
      </c>
      <c r="P3" s="15">
        <f>AVERAGE(I4:I62)</f>
        <v>1.540754077143567E-2</v>
      </c>
      <c r="Q3" t="s">
        <v>33</v>
      </c>
      <c r="R3" s="16">
        <v>0.5</v>
      </c>
      <c r="S3" s="16">
        <v>0.3</v>
      </c>
      <c r="T3" s="16">
        <v>0.2</v>
      </c>
    </row>
    <row r="4" spans="1:20" x14ac:dyDescent="0.3">
      <c r="A4" s="1">
        <v>43617</v>
      </c>
      <c r="B4">
        <v>1993.3134769999999</v>
      </c>
      <c r="C4" s="3">
        <f t="shared" ref="C4:C35" si="0">B4/B3-1</f>
        <v>1.3953734702134346E-2</v>
      </c>
      <c r="D4">
        <v>650.58117700000003</v>
      </c>
      <c r="E4" s="3">
        <f>D4/D3-1</f>
        <v>-7.794018728162766E-3</v>
      </c>
      <c r="F4">
        <v>274.73071299999998</v>
      </c>
      <c r="G4" s="3">
        <f>F4/F3-1</f>
        <v>-2.0600368099015109E-2</v>
      </c>
      <c r="H4">
        <v>15936.450194999999</v>
      </c>
      <c r="I4" s="3">
        <f>H4/H3-1</f>
        <v>-1.3873216150066536E-2</v>
      </c>
      <c r="J4" s="3"/>
      <c r="L4" t="s">
        <v>30</v>
      </c>
      <c r="M4" s="15">
        <f>_xlfn.STDEV.S(C4:C62)</f>
        <v>5.974704447044317E-2</v>
      </c>
      <c r="N4" s="15">
        <f>_xlfn.STDEV.S(E4:E62)</f>
        <v>8.0302514156640969E-2</v>
      </c>
      <c r="O4" s="15">
        <f>_xlfn.STDEV.S(G4:G62)</f>
        <v>8.2853184659811063E-2</v>
      </c>
      <c r="P4" s="15">
        <f>_xlfn.STDEV.S(I4:I62)</f>
        <v>6.5497377860350342E-2</v>
      </c>
    </row>
    <row r="5" spans="1:20" x14ac:dyDescent="0.3">
      <c r="A5" s="1">
        <v>43647</v>
      </c>
      <c r="B5">
        <v>1990.045654</v>
      </c>
      <c r="C5" s="3">
        <f t="shared" si="0"/>
        <v>-1.639392417552954E-3</v>
      </c>
      <c r="D5">
        <v>715.33819600000004</v>
      </c>
      <c r="E5" s="3">
        <f t="shared" ref="E5:E62" si="1">D5/D4-1</f>
        <v>9.9537185042167353E-2</v>
      </c>
      <c r="F5">
        <v>259.84326199999998</v>
      </c>
      <c r="G5" s="3">
        <f t="shared" ref="G5:G62" si="2">F5/F4-1</f>
        <v>-5.4189248946476587E-2</v>
      </c>
      <c r="H5">
        <v>15620.200194999999</v>
      </c>
      <c r="I5" s="3">
        <f t="shared" ref="I5:I62" si="3">H5/H4-1</f>
        <v>-1.9844444410789919E-2</v>
      </c>
      <c r="J5" s="3"/>
      <c r="L5" t="s">
        <v>31</v>
      </c>
      <c r="M5" s="4">
        <f>SLOPE(C4:C62,I4:I62)</f>
        <v>0.697819264567345</v>
      </c>
      <c r="N5" s="4">
        <f>SLOPE(E4:E62,I4:I62)</f>
        <v>1.0625320998258407</v>
      </c>
      <c r="O5" s="4">
        <f>SLOPE(G4:G62,I4:I62)</f>
        <v>0.96933854313994117</v>
      </c>
      <c r="P5" s="4"/>
      <c r="R5" s="6" t="s">
        <v>10</v>
      </c>
      <c r="S5" s="6" t="s">
        <v>11</v>
      </c>
      <c r="T5" s="6" t="s">
        <v>12</v>
      </c>
    </row>
    <row r="6" spans="1:20" x14ac:dyDescent="0.3">
      <c r="A6" s="1">
        <v>43678</v>
      </c>
      <c r="B6">
        <v>2043.4383539999999</v>
      </c>
      <c r="C6" s="3">
        <f t="shared" si="0"/>
        <v>2.6829886989115259E-2</v>
      </c>
      <c r="D6">
        <v>734.49145499999997</v>
      </c>
      <c r="E6" s="3">
        <f t="shared" si="1"/>
        <v>2.6775110160621063E-2</v>
      </c>
      <c r="F6">
        <v>249.167496</v>
      </c>
      <c r="G6" s="3">
        <f t="shared" si="2"/>
        <v>-4.108540632467883E-2</v>
      </c>
      <c r="H6">
        <v>16010.400390999999</v>
      </c>
      <c r="I6" s="3">
        <f t="shared" si="3"/>
        <v>2.4980486237615729E-2</v>
      </c>
      <c r="J6" s="3"/>
      <c r="L6" t="s">
        <v>23</v>
      </c>
      <c r="M6" s="4">
        <f>INTERCEPT(C4:C62,I4:I62)</f>
        <v>3.0093494426213039E-3</v>
      </c>
      <c r="N6" s="4">
        <f>INTERCEPT(E4:E62,I4:I62)</f>
        <v>9.2224687097739594E-4</v>
      </c>
      <c r="O6" s="4">
        <f>INTERCEPT(G4:G62,I4:I62)</f>
        <v>-2.5910435850715844E-3</v>
      </c>
      <c r="P6" s="4"/>
      <c r="R6" s="9" t="s">
        <v>16</v>
      </c>
      <c r="S6" s="10"/>
      <c r="T6" s="10"/>
    </row>
    <row r="7" spans="1:20" x14ac:dyDescent="0.3">
      <c r="A7" s="1">
        <v>43709</v>
      </c>
      <c r="B7">
        <v>1898.4729</v>
      </c>
      <c r="C7" s="3">
        <f t="shared" si="0"/>
        <v>-7.0941926736489136E-2</v>
      </c>
      <c r="D7">
        <v>726.15405299999998</v>
      </c>
      <c r="E7" s="3">
        <f t="shared" si="1"/>
        <v>-1.1351257993872821E-2</v>
      </c>
      <c r="F7">
        <v>234.86779799999999</v>
      </c>
      <c r="G7" s="3">
        <f t="shared" si="2"/>
        <v>-5.7389901289532586E-2</v>
      </c>
      <c r="H7">
        <v>15540.150390999999</v>
      </c>
      <c r="I7" s="3">
        <f t="shared" si="3"/>
        <v>-2.9371532785922305E-2</v>
      </c>
      <c r="J7" s="3"/>
      <c r="L7" t="s">
        <v>33</v>
      </c>
      <c r="M7" s="16">
        <f>3/5</f>
        <v>0.6</v>
      </c>
      <c r="N7" s="16">
        <f>1/5</f>
        <v>0.2</v>
      </c>
      <c r="O7" s="16">
        <f>1/5</f>
        <v>0.2</v>
      </c>
      <c r="P7" s="4"/>
      <c r="R7" s="10">
        <f>3/5</f>
        <v>0.6</v>
      </c>
      <c r="S7" s="10">
        <f>1/5</f>
        <v>0.2</v>
      </c>
      <c r="T7" s="10">
        <f>1/5</f>
        <v>0.2</v>
      </c>
    </row>
    <row r="8" spans="1:20" x14ac:dyDescent="0.3">
      <c r="A8" s="1">
        <v>43739</v>
      </c>
      <c r="B8">
        <v>2052.5263669999999</v>
      </c>
      <c r="C8" s="3">
        <f t="shared" si="0"/>
        <v>8.1145992128726085E-2</v>
      </c>
      <c r="D8">
        <v>617.94988999999998</v>
      </c>
      <c r="E8" s="3">
        <f t="shared" si="1"/>
        <v>-0.14900992778732036</v>
      </c>
      <c r="F8">
        <v>253.96670499999999</v>
      </c>
      <c r="G8" s="3">
        <f t="shared" si="2"/>
        <v>8.1317690899456618E-2</v>
      </c>
      <c r="H8">
        <v>15559.400390999999</v>
      </c>
      <c r="I8" s="3">
        <f t="shared" si="3"/>
        <v>1.2387267507494304E-3</v>
      </c>
      <c r="J8" s="3"/>
      <c r="L8" t="s">
        <v>34</v>
      </c>
      <c r="M8" s="3">
        <f>M3</f>
        <v>1.3761028212535926E-2</v>
      </c>
      <c r="N8" s="3">
        <f>N3</f>
        <v>1.7293253520003191E-2</v>
      </c>
      <c r="O8" s="3">
        <f>O3</f>
        <v>1.2344079539681113E-2</v>
      </c>
      <c r="P8" s="15"/>
    </row>
    <row r="9" spans="1:20" x14ac:dyDescent="0.3">
      <c r="A9" s="1">
        <v>43770</v>
      </c>
      <c r="B9">
        <v>1893.846313</v>
      </c>
      <c r="C9" s="3">
        <f t="shared" si="0"/>
        <v>-7.7309630000967466E-2</v>
      </c>
      <c r="D9">
        <v>635.53949</v>
      </c>
      <c r="E9" s="3">
        <f t="shared" si="1"/>
        <v>2.8464443937355588E-2</v>
      </c>
      <c r="F9">
        <v>232.81098900000001</v>
      </c>
      <c r="G9" s="3">
        <f t="shared" si="2"/>
        <v>-8.3301139808858005E-2</v>
      </c>
      <c r="H9">
        <v>14998.049805000001</v>
      </c>
      <c r="I9" s="3">
        <f t="shared" si="3"/>
        <v>-3.607790608208139E-2</v>
      </c>
      <c r="J9" s="3"/>
      <c r="L9" t="s">
        <v>35</v>
      </c>
      <c r="M9" s="3">
        <f>SUMPRODUCT(M8:O8,M7:O7)</f>
        <v>1.4184083539458416E-2</v>
      </c>
    </row>
    <row r="10" spans="1:20" x14ac:dyDescent="0.3">
      <c r="A10" s="1">
        <v>43800</v>
      </c>
      <c r="B10">
        <v>1993.8764650000001</v>
      </c>
      <c r="C10" s="3">
        <f t="shared" si="0"/>
        <v>5.2818516113667391E-2</v>
      </c>
      <c r="D10">
        <v>667.300476</v>
      </c>
      <c r="E10" s="3">
        <f t="shared" si="1"/>
        <v>4.997484263330354E-2</v>
      </c>
      <c r="F10">
        <v>240.74438499999999</v>
      </c>
      <c r="G10" s="3">
        <f t="shared" si="2"/>
        <v>3.407655297577028E-2</v>
      </c>
      <c r="H10">
        <v>15652.400390999999</v>
      </c>
      <c r="I10" s="3">
        <f t="shared" si="3"/>
        <v>4.3629044742994116E-2</v>
      </c>
      <c r="J10" s="3"/>
    </row>
    <row r="11" spans="1:20" x14ac:dyDescent="0.3">
      <c r="A11" s="1">
        <v>43831</v>
      </c>
      <c r="B11">
        <v>1917.643311</v>
      </c>
      <c r="C11" s="3">
        <f t="shared" si="0"/>
        <v>-3.8233639514873352E-2</v>
      </c>
      <c r="D11">
        <v>708.18823199999997</v>
      </c>
      <c r="E11" s="3">
        <f t="shared" si="1"/>
        <v>6.1273380539293987E-2</v>
      </c>
      <c r="F11">
        <v>231.92948899999999</v>
      </c>
      <c r="G11" s="3">
        <f t="shared" si="2"/>
        <v>-3.661516757701333E-2</v>
      </c>
      <c r="H11">
        <v>16144.150390999999</v>
      </c>
      <c r="I11" s="3">
        <f t="shared" si="3"/>
        <v>3.1416906526538391E-2</v>
      </c>
      <c r="J11" s="3"/>
    </row>
    <row r="12" spans="1:20" x14ac:dyDescent="0.3">
      <c r="A12" s="1">
        <v>43862</v>
      </c>
      <c r="B12">
        <v>1849.0579829999999</v>
      </c>
      <c r="C12" s="3">
        <f t="shared" si="0"/>
        <v>-3.5765424991488493E-2</v>
      </c>
      <c r="D12">
        <v>667.80242899999996</v>
      </c>
      <c r="E12" s="3">
        <f t="shared" si="1"/>
        <v>-5.7026933201002383E-2</v>
      </c>
      <c r="F12">
        <v>217.770859</v>
      </c>
      <c r="G12" s="3">
        <f t="shared" si="2"/>
        <v>-6.1047131440883695E-2</v>
      </c>
      <c r="H12">
        <v>15212.950194999999</v>
      </c>
      <c r="I12" s="3">
        <f t="shared" si="3"/>
        <v>-5.7680346964503193E-2</v>
      </c>
      <c r="J12" s="3"/>
      <c r="L12" t="s">
        <v>36</v>
      </c>
    </row>
    <row r="13" spans="1:20" x14ac:dyDescent="0.3">
      <c r="A13" s="1">
        <v>43891</v>
      </c>
      <c r="B13">
        <v>1688.155884</v>
      </c>
      <c r="C13" s="3">
        <f t="shared" si="0"/>
        <v>-8.70184172044971E-2</v>
      </c>
      <c r="D13">
        <v>585.47943099999998</v>
      </c>
      <c r="E13" s="3">
        <f t="shared" si="1"/>
        <v>-0.12327448123133433</v>
      </c>
      <c r="F13">
        <v>193.432053</v>
      </c>
      <c r="G13" s="3">
        <f t="shared" si="2"/>
        <v>-0.11176337418038107</v>
      </c>
      <c r="H13">
        <v>12763.650390999999</v>
      </c>
      <c r="I13" s="3">
        <f t="shared" si="3"/>
        <v>-0.16100097434125604</v>
      </c>
      <c r="J13" s="3"/>
      <c r="M13" t="s">
        <v>10</v>
      </c>
      <c r="N13" t="s">
        <v>11</v>
      </c>
      <c r="O13" t="s">
        <v>12</v>
      </c>
    </row>
    <row r="14" spans="1:20" x14ac:dyDescent="0.3">
      <c r="A14" s="1">
        <v>43922</v>
      </c>
      <c r="B14">
        <v>1875.884033</v>
      </c>
      <c r="C14" s="3">
        <f t="shared" si="0"/>
        <v>0.1112030889915141</v>
      </c>
      <c r="D14">
        <v>653.01715100000001</v>
      </c>
      <c r="E14" s="3">
        <f t="shared" si="1"/>
        <v>0.11535455632428526</v>
      </c>
      <c r="F14">
        <v>187.777557</v>
      </c>
      <c r="G14" s="3">
        <f t="shared" si="2"/>
        <v>-2.9232466451669215E-2</v>
      </c>
      <c r="H14">
        <v>14108.400390999999</v>
      </c>
      <c r="I14" s="3">
        <f t="shared" si="3"/>
        <v>0.105357790193644</v>
      </c>
      <c r="J14" s="3"/>
      <c r="L14" t="s">
        <v>10</v>
      </c>
      <c r="M14" s="17">
        <f>_xlfn.VAR.S(C4:C62)</f>
        <v>3.5697093229531134E-3</v>
      </c>
      <c r="N14" s="17">
        <f>_xlfn.COVARIANCE.S(C4:C62,E4:E62)</f>
        <v>2.6046505214692411E-3</v>
      </c>
      <c r="O14" s="17">
        <f>_xlfn.COVARIANCE.S(C4:C62,G4:G62)</f>
        <v>2.706015608541874E-3</v>
      </c>
    </row>
    <row r="15" spans="1:20" x14ac:dyDescent="0.3">
      <c r="A15" s="1">
        <v>43952</v>
      </c>
      <c r="B15">
        <v>1836.6800539999999</v>
      </c>
      <c r="C15" s="3">
        <f t="shared" si="0"/>
        <v>-2.0898935280825093E-2</v>
      </c>
      <c r="D15">
        <v>630.65679899999998</v>
      </c>
      <c r="E15" s="3">
        <f t="shared" si="1"/>
        <v>-3.4241599881042029E-2</v>
      </c>
      <c r="F15">
        <v>209.264557</v>
      </c>
      <c r="G15" s="3">
        <f t="shared" si="2"/>
        <v>0.11442794518835919</v>
      </c>
      <c r="H15">
        <v>14010.5</v>
      </c>
      <c r="I15" s="3">
        <f t="shared" si="3"/>
        <v>-6.9391559841505135E-3</v>
      </c>
      <c r="J15" s="3"/>
      <c r="L15" t="s">
        <v>11</v>
      </c>
      <c r="M15" s="17"/>
      <c r="N15" s="17">
        <f>_xlfn.VAR.S(E4:E62)</f>
        <v>6.4484937798775233E-3</v>
      </c>
      <c r="O15" s="17">
        <f>_xlfn.COVARIANCE.S(E4:E62,G4:G62)</f>
        <v>3.666423435323861E-3</v>
      </c>
    </row>
    <row r="16" spans="1:20" x14ac:dyDescent="0.3">
      <c r="A16" s="1">
        <v>43983</v>
      </c>
      <c r="B16">
        <v>1938.92749</v>
      </c>
      <c r="C16" s="3">
        <f t="shared" si="0"/>
        <v>5.5669704572291367E-2</v>
      </c>
      <c r="D16">
        <v>680.82446300000004</v>
      </c>
      <c r="E16" s="3">
        <f t="shared" si="1"/>
        <v>7.9548280585491682E-2</v>
      </c>
      <c r="F16">
        <v>216.00076300000001</v>
      </c>
      <c r="G16" s="3">
        <f t="shared" si="2"/>
        <v>3.21899039979332E-2</v>
      </c>
      <c r="H16">
        <v>14754.299805000001</v>
      </c>
      <c r="I16" s="3">
        <f t="shared" si="3"/>
        <v>5.3088740944291724E-2</v>
      </c>
      <c r="J16" s="3"/>
      <c r="L16" t="s">
        <v>12</v>
      </c>
      <c r="M16" s="17"/>
      <c r="N16" s="17"/>
      <c r="O16" s="17">
        <f>_xlfn.VAR.S(G4:G62)</f>
        <v>6.8646502082727505E-3</v>
      </c>
    </row>
    <row r="17" spans="1:15" x14ac:dyDescent="0.3">
      <c r="A17" s="1">
        <v>44013</v>
      </c>
      <c r="B17">
        <v>2130.7163089999999</v>
      </c>
      <c r="C17" s="3">
        <f t="shared" si="0"/>
        <v>9.8914900113154847E-2</v>
      </c>
      <c r="D17">
        <v>893.64276099999995</v>
      </c>
      <c r="E17" s="3">
        <f t="shared" si="1"/>
        <v>0.31258908803340102</v>
      </c>
      <c r="F17">
        <v>276.28231799999998</v>
      </c>
      <c r="G17" s="3">
        <f t="shared" si="2"/>
        <v>0.27908028732287371</v>
      </c>
      <c r="H17">
        <v>18071.849609000001</v>
      </c>
      <c r="I17" s="3">
        <f t="shared" si="3"/>
        <v>0.22485308336189114</v>
      </c>
      <c r="J17" s="3"/>
      <c r="L17" t="s">
        <v>22</v>
      </c>
      <c r="M17" s="17" t="e">
        <f>_xlfn.VAR.S(J4:J62)</f>
        <v>#DIV/0!</v>
      </c>
      <c r="N17" s="17"/>
      <c r="O17" s="17"/>
    </row>
    <row r="18" spans="1:15" x14ac:dyDescent="0.3">
      <c r="A18" s="1">
        <v>44044</v>
      </c>
      <c r="B18">
        <v>2112.891357</v>
      </c>
      <c r="C18" s="3">
        <f t="shared" si="0"/>
        <v>-8.3657087171616906E-3</v>
      </c>
      <c r="D18">
        <v>859.04425000000003</v>
      </c>
      <c r="E18" s="3">
        <f t="shared" si="1"/>
        <v>-3.8716266174733671E-2</v>
      </c>
      <c r="F18">
        <v>266.792664</v>
      </c>
      <c r="G18" s="3">
        <f t="shared" si="2"/>
        <v>-3.4347670414434428E-2</v>
      </c>
      <c r="H18">
        <v>17928.849609000001</v>
      </c>
      <c r="I18" s="3">
        <f t="shared" si="3"/>
        <v>-7.9128591203406762E-3</v>
      </c>
      <c r="J18" s="3"/>
    </row>
    <row r="19" spans="1:15" x14ac:dyDescent="0.3">
      <c r="A19" s="1">
        <v>44075</v>
      </c>
      <c r="B19">
        <v>2332.9086910000001</v>
      </c>
      <c r="C19" s="3">
        <f t="shared" si="0"/>
        <v>0.10413092621685616</v>
      </c>
      <c r="D19">
        <v>932.72808799999996</v>
      </c>
      <c r="E19" s="3">
        <f t="shared" si="1"/>
        <v>8.5774205461476516E-2</v>
      </c>
      <c r="F19">
        <v>308.34069799999997</v>
      </c>
      <c r="G19" s="3">
        <f t="shared" si="2"/>
        <v>0.15573154590187666</v>
      </c>
      <c r="H19">
        <v>19951.349609000001</v>
      </c>
      <c r="I19" s="3">
        <f t="shared" si="3"/>
        <v>0.11280701462210585</v>
      </c>
      <c r="J19" s="3"/>
    </row>
    <row r="20" spans="1:15" x14ac:dyDescent="0.3">
      <c r="A20" s="1">
        <v>44105</v>
      </c>
      <c r="B20">
        <v>2494.423828</v>
      </c>
      <c r="C20" s="3">
        <f t="shared" si="0"/>
        <v>6.9233372751835498E-2</v>
      </c>
      <c r="D20">
        <v>981.15686000000005</v>
      </c>
      <c r="E20" s="3">
        <f t="shared" si="1"/>
        <v>5.1921639996757696E-2</v>
      </c>
      <c r="F20">
        <v>335.03967299999999</v>
      </c>
      <c r="G20" s="3">
        <f t="shared" si="2"/>
        <v>8.6589202052075542E-2</v>
      </c>
      <c r="H20">
        <v>20916.849609000001</v>
      </c>
      <c r="I20" s="3">
        <f t="shared" si="3"/>
        <v>4.8392716228302879E-2</v>
      </c>
      <c r="J20" s="3"/>
    </row>
    <row r="21" spans="1:15" x14ac:dyDescent="0.3">
      <c r="A21" s="1">
        <v>44136</v>
      </c>
      <c r="B21">
        <v>2518.970703</v>
      </c>
      <c r="C21" s="3">
        <f t="shared" si="0"/>
        <v>9.8406993729214243E-3</v>
      </c>
      <c r="D21">
        <v>1028.5371090000001</v>
      </c>
      <c r="E21" s="3">
        <f t="shared" si="1"/>
        <v>4.8290187768752935E-2</v>
      </c>
      <c r="F21">
        <v>344.67681900000002</v>
      </c>
      <c r="G21" s="3">
        <f t="shared" si="2"/>
        <v>2.8764193546714889E-2</v>
      </c>
      <c r="H21">
        <v>21764.900390999999</v>
      </c>
      <c r="I21" s="3">
        <f t="shared" si="3"/>
        <v>4.0543905887008069E-2</v>
      </c>
      <c r="J21" s="3"/>
    </row>
    <row r="22" spans="1:15" x14ac:dyDescent="0.3">
      <c r="A22" s="1">
        <v>44166</v>
      </c>
      <c r="B22">
        <v>2691.0922850000002</v>
      </c>
      <c r="C22" s="3">
        <f t="shared" si="0"/>
        <v>6.833012460010357E-2</v>
      </c>
      <c r="D22">
        <v>1174.215698</v>
      </c>
      <c r="E22" s="3">
        <f t="shared" si="1"/>
        <v>0.14163668741289914</v>
      </c>
      <c r="F22">
        <v>379.83288599999997</v>
      </c>
      <c r="G22" s="3">
        <f t="shared" si="2"/>
        <v>0.10199719001120289</v>
      </c>
      <c r="H22">
        <v>24251.349609000001</v>
      </c>
      <c r="I22" s="3">
        <f t="shared" si="3"/>
        <v>0.11424124040687889</v>
      </c>
      <c r="J22" s="3"/>
    </row>
    <row r="23" spans="1:15" x14ac:dyDescent="0.3">
      <c r="A23" s="1">
        <v>44197</v>
      </c>
      <c r="B23">
        <v>2924.7854000000002</v>
      </c>
      <c r="C23" s="3">
        <f t="shared" si="0"/>
        <v>8.6839502421597548E-2</v>
      </c>
      <c r="D23">
        <v>1158.5538329999999</v>
      </c>
      <c r="E23" s="3">
        <f t="shared" si="1"/>
        <v>-1.333814990437987E-2</v>
      </c>
      <c r="F23">
        <v>410.95706200000001</v>
      </c>
      <c r="G23" s="3">
        <f t="shared" si="2"/>
        <v>8.194176214641935E-2</v>
      </c>
      <c r="H23">
        <v>24645.75</v>
      </c>
      <c r="I23" s="3">
        <f t="shared" si="3"/>
        <v>1.6263028547229164E-2</v>
      </c>
      <c r="J23" s="3"/>
    </row>
    <row r="24" spans="1:15" x14ac:dyDescent="0.3">
      <c r="A24" s="1">
        <v>44228</v>
      </c>
      <c r="B24">
        <v>2725.9277339999999</v>
      </c>
      <c r="C24" s="3">
        <f t="shared" si="0"/>
        <v>-6.7990515133178775E-2</v>
      </c>
      <c r="D24">
        <v>1171.8779300000001</v>
      </c>
      <c r="E24" s="3">
        <f t="shared" si="1"/>
        <v>1.1500628300972648E-2</v>
      </c>
      <c r="F24">
        <v>404.39044200000001</v>
      </c>
      <c r="G24" s="3">
        <f t="shared" si="2"/>
        <v>-1.597884695798224E-2</v>
      </c>
      <c r="H24">
        <v>24301.449218999998</v>
      </c>
      <c r="I24" s="3">
        <f t="shared" si="3"/>
        <v>-1.3969985940780916E-2</v>
      </c>
      <c r="J24" s="3"/>
    </row>
    <row r="25" spans="1:15" x14ac:dyDescent="0.3">
      <c r="A25" s="1">
        <v>44256</v>
      </c>
      <c r="B25">
        <v>2992.9829100000002</v>
      </c>
      <c r="C25" s="3">
        <f t="shared" si="0"/>
        <v>9.7968545779504534E-2</v>
      </c>
      <c r="D25">
        <v>1279.1732179999999</v>
      </c>
      <c r="E25" s="3">
        <f t="shared" si="1"/>
        <v>9.1558416839542245E-2</v>
      </c>
      <c r="F25">
        <v>408.18499800000001</v>
      </c>
      <c r="G25" s="3">
        <f t="shared" si="2"/>
        <v>9.3833968509078325E-3</v>
      </c>
      <c r="H25">
        <v>25855</v>
      </c>
      <c r="I25" s="3">
        <f t="shared" si="3"/>
        <v>6.3928318307262311E-2</v>
      </c>
      <c r="J25" s="3"/>
    </row>
    <row r="26" spans="1:15" x14ac:dyDescent="0.3">
      <c r="A26" s="1">
        <v>44287</v>
      </c>
      <c r="B26">
        <v>2859.0546880000002</v>
      </c>
      <c r="C26" s="3">
        <f t="shared" si="0"/>
        <v>-4.4747406192172323E-2</v>
      </c>
      <c r="D26">
        <v>1266.3630370000001</v>
      </c>
      <c r="E26" s="3">
        <f t="shared" si="1"/>
        <v>-1.0014422456427474E-2</v>
      </c>
      <c r="F26">
        <v>485.65289300000001</v>
      </c>
      <c r="G26" s="3">
        <f t="shared" si="2"/>
        <v>0.18978623756280233</v>
      </c>
      <c r="H26">
        <v>25664.449218999998</v>
      </c>
      <c r="I26" s="3">
        <f t="shared" si="3"/>
        <v>-7.3699779926513775E-3</v>
      </c>
      <c r="J26" s="3"/>
    </row>
    <row r="27" spans="1:15" x14ac:dyDescent="0.3">
      <c r="A27" s="1">
        <v>44317</v>
      </c>
      <c r="B27">
        <v>2975.3706050000001</v>
      </c>
      <c r="C27" s="3">
        <f t="shared" si="0"/>
        <v>4.0683348061931079E-2</v>
      </c>
      <c r="D27">
        <v>1303.203491</v>
      </c>
      <c r="E27" s="3">
        <f t="shared" si="1"/>
        <v>2.9091542412098992E-2</v>
      </c>
      <c r="F27">
        <v>531.28607199999999</v>
      </c>
      <c r="G27" s="3">
        <f t="shared" si="2"/>
        <v>9.3962539208018336E-2</v>
      </c>
      <c r="H27">
        <v>27115.050781000002</v>
      </c>
      <c r="I27" s="3">
        <f t="shared" si="3"/>
        <v>5.6521827124428992E-2</v>
      </c>
      <c r="J27" s="3"/>
    </row>
    <row r="28" spans="1:15" x14ac:dyDescent="0.3">
      <c r="A28" s="1">
        <v>44348</v>
      </c>
      <c r="B28">
        <v>3166.5290530000002</v>
      </c>
      <c r="C28" s="3">
        <f t="shared" si="0"/>
        <v>6.4246937063492382E-2</v>
      </c>
      <c r="D28">
        <v>1494.05188</v>
      </c>
      <c r="E28" s="3">
        <f t="shared" si="1"/>
        <v>0.14644557839048944</v>
      </c>
      <c r="F28">
        <v>537.79101600000001</v>
      </c>
      <c r="G28" s="3">
        <f t="shared" si="2"/>
        <v>1.2243769115784398E-2</v>
      </c>
      <c r="H28">
        <v>29168</v>
      </c>
      <c r="I28" s="3">
        <f t="shared" si="3"/>
        <v>7.5712534546995336E-2</v>
      </c>
      <c r="J28" s="3"/>
    </row>
    <row r="29" spans="1:15" x14ac:dyDescent="0.3">
      <c r="A29" s="1">
        <v>44378</v>
      </c>
      <c r="B29">
        <v>2997.7797850000002</v>
      </c>
      <c r="C29" s="3">
        <f t="shared" si="0"/>
        <v>-5.3291558414764961E-2</v>
      </c>
      <c r="D29">
        <v>1522.1220699999999</v>
      </c>
      <c r="E29" s="3">
        <f t="shared" si="1"/>
        <v>1.878796203516031E-2</v>
      </c>
      <c r="F29">
        <v>578.69329800000003</v>
      </c>
      <c r="G29" s="3">
        <f t="shared" si="2"/>
        <v>7.60560901597509E-2</v>
      </c>
      <c r="H29">
        <v>30480.050781000002</v>
      </c>
      <c r="I29" s="3">
        <f t="shared" si="3"/>
        <v>4.4982541860943526E-2</v>
      </c>
      <c r="J29" s="3"/>
    </row>
    <row r="30" spans="1:15" x14ac:dyDescent="0.3">
      <c r="A30" s="1">
        <v>44409</v>
      </c>
      <c r="B30">
        <v>3591.4428710000002</v>
      </c>
      <c r="C30" s="3">
        <f t="shared" si="0"/>
        <v>0.19803425487439541</v>
      </c>
      <c r="D30">
        <v>1612.8066409999999</v>
      </c>
      <c r="E30" s="3">
        <f t="shared" si="1"/>
        <v>5.957772558938057E-2</v>
      </c>
      <c r="F30">
        <v>631.71838400000001</v>
      </c>
      <c r="G30" s="3">
        <f t="shared" si="2"/>
        <v>9.1628996194111689E-2</v>
      </c>
      <c r="H30">
        <v>34570.25</v>
      </c>
      <c r="I30" s="3">
        <f t="shared" si="3"/>
        <v>0.13419266419167708</v>
      </c>
      <c r="J30" s="3"/>
    </row>
    <row r="31" spans="1:15" x14ac:dyDescent="0.3">
      <c r="A31" s="1">
        <v>44440</v>
      </c>
      <c r="B31">
        <v>3581.1042480000001</v>
      </c>
      <c r="C31" s="3">
        <f t="shared" si="0"/>
        <v>-2.8786822932592715E-3</v>
      </c>
      <c r="D31">
        <v>1583.2714840000001</v>
      </c>
      <c r="E31" s="3">
        <f t="shared" si="1"/>
        <v>-1.8312893963337684E-2</v>
      </c>
      <c r="F31">
        <v>624.96704099999999</v>
      </c>
      <c r="G31" s="3">
        <f t="shared" si="2"/>
        <v>-1.0687266938870676E-2</v>
      </c>
      <c r="H31">
        <v>35028</v>
      </c>
      <c r="I31" s="3">
        <f t="shared" si="3"/>
        <v>1.3241153882312062E-2</v>
      </c>
      <c r="J31" s="3"/>
    </row>
    <row r="32" spans="1:15" x14ac:dyDescent="0.3">
      <c r="A32" s="1">
        <v>44470</v>
      </c>
      <c r="B32">
        <v>3222.7614749999998</v>
      </c>
      <c r="C32" s="3">
        <f t="shared" si="0"/>
        <v>-0.10006488171913175</v>
      </c>
      <c r="D32">
        <v>1576.2303469999999</v>
      </c>
      <c r="E32" s="3">
        <f t="shared" si="1"/>
        <v>-4.4472076148376338E-3</v>
      </c>
      <c r="F32">
        <v>637.43481399999996</v>
      </c>
      <c r="G32" s="3">
        <f t="shared" si="2"/>
        <v>1.9949488824323458E-2</v>
      </c>
      <c r="H32">
        <v>34408.75</v>
      </c>
      <c r="I32" s="3">
        <f t="shared" si="3"/>
        <v>-1.7678714171519894E-2</v>
      </c>
      <c r="J32" s="3"/>
    </row>
    <row r="33" spans="1:10" x14ac:dyDescent="0.3">
      <c r="A33" s="1">
        <v>44501</v>
      </c>
      <c r="B33">
        <v>3353.8168949999999</v>
      </c>
      <c r="C33" s="3">
        <f t="shared" si="0"/>
        <v>4.0665566166357525E-2</v>
      </c>
      <c r="D33">
        <v>1633.011841</v>
      </c>
      <c r="E33" s="3">
        <f t="shared" si="1"/>
        <v>3.6023601568178742E-2</v>
      </c>
      <c r="F33">
        <v>628.07165499999996</v>
      </c>
      <c r="G33" s="3">
        <f t="shared" si="2"/>
        <v>-1.4688810203579483E-2</v>
      </c>
      <c r="H33">
        <v>35043.75</v>
      </c>
      <c r="I33" s="3">
        <f t="shared" si="3"/>
        <v>1.8454608202855383E-2</v>
      </c>
      <c r="J33" s="3"/>
    </row>
    <row r="34" spans="1:10" x14ac:dyDescent="0.3">
      <c r="A34" s="1">
        <v>44531</v>
      </c>
      <c r="B34">
        <v>3552.623779</v>
      </c>
      <c r="C34" s="3">
        <f t="shared" si="0"/>
        <v>5.9277799064221259E-2</v>
      </c>
      <c r="D34">
        <v>1799.969482</v>
      </c>
      <c r="E34" s="3">
        <f t="shared" si="1"/>
        <v>0.102239087805855</v>
      </c>
      <c r="F34">
        <v>705.04681400000004</v>
      </c>
      <c r="G34" s="3">
        <f t="shared" si="2"/>
        <v>0.12255792533735677</v>
      </c>
      <c r="H34">
        <v>38701.050780999998</v>
      </c>
      <c r="I34" s="3">
        <f t="shared" si="3"/>
        <v>0.10436385321205632</v>
      </c>
      <c r="J34" s="3"/>
    </row>
    <row r="35" spans="1:10" x14ac:dyDescent="0.3">
      <c r="A35" s="1">
        <v>44562</v>
      </c>
      <c r="B35">
        <v>3550.6279300000001</v>
      </c>
      <c r="C35" s="3">
        <f t="shared" si="0"/>
        <v>-5.6179576677883869E-4</v>
      </c>
      <c r="D35">
        <v>1655.466553</v>
      </c>
      <c r="E35" s="3">
        <f t="shared" si="1"/>
        <v>-8.0280766115789048E-2</v>
      </c>
      <c r="F35">
        <v>564.35278300000004</v>
      </c>
      <c r="G35" s="3">
        <f t="shared" si="2"/>
        <v>-0.19955275054969612</v>
      </c>
      <c r="H35">
        <v>34824.550780999998</v>
      </c>
      <c r="I35" s="3">
        <f t="shared" si="3"/>
        <v>-0.1001652389733857</v>
      </c>
      <c r="J35" s="3"/>
    </row>
    <row r="36" spans="1:10" x14ac:dyDescent="0.3">
      <c r="A36" s="1">
        <v>44593</v>
      </c>
      <c r="B36">
        <v>3383.5578609999998</v>
      </c>
      <c r="C36" s="3">
        <f t="shared" ref="C36:C62" si="4">B36/B35-1</f>
        <v>-4.7053668335223287E-2</v>
      </c>
      <c r="D36">
        <v>1635.8245850000001</v>
      </c>
      <c r="E36" s="3">
        <f t="shared" si="1"/>
        <v>-1.1864913830125556E-2</v>
      </c>
      <c r="F36">
        <v>548.68670699999996</v>
      </c>
      <c r="G36" s="3">
        <f t="shared" si="2"/>
        <v>-2.7759366963199805E-2</v>
      </c>
      <c r="H36">
        <v>33847.851562999997</v>
      </c>
      <c r="I36" s="3">
        <f t="shared" si="3"/>
        <v>-2.8046283328739485E-2</v>
      </c>
      <c r="J36" s="3"/>
    </row>
    <row r="37" spans="1:10" x14ac:dyDescent="0.3">
      <c r="A37" s="1">
        <v>44621</v>
      </c>
      <c r="B37">
        <v>3560.389404</v>
      </c>
      <c r="C37" s="3">
        <f t="shared" si="4"/>
        <v>5.2262012433190064E-2</v>
      </c>
      <c r="D37">
        <v>1818.181274</v>
      </c>
      <c r="E37" s="3">
        <f t="shared" si="1"/>
        <v>0.11147692159180989</v>
      </c>
      <c r="F37">
        <v>584.32470699999999</v>
      </c>
      <c r="G37" s="3">
        <f t="shared" si="2"/>
        <v>6.4951455075072717E-2</v>
      </c>
      <c r="H37">
        <v>36317.199219000002</v>
      </c>
      <c r="I37" s="3">
        <f t="shared" si="3"/>
        <v>7.2954339551031255E-2</v>
      </c>
      <c r="J37" s="3"/>
    </row>
    <row r="38" spans="1:10" x14ac:dyDescent="0.3">
      <c r="A38" s="1">
        <v>44652</v>
      </c>
      <c r="B38">
        <v>3376.4177249999998</v>
      </c>
      <c r="C38" s="3">
        <f t="shared" si="4"/>
        <v>-5.1671785898843803E-2</v>
      </c>
      <c r="D38">
        <v>1494.658936</v>
      </c>
      <c r="E38" s="3">
        <f t="shared" si="1"/>
        <v>-0.17793733915664556</v>
      </c>
      <c r="F38">
        <v>502.28817700000002</v>
      </c>
      <c r="G38" s="3">
        <f t="shared" si="2"/>
        <v>-0.14039544968273943</v>
      </c>
      <c r="H38">
        <v>31622.400390999999</v>
      </c>
      <c r="I38" s="3">
        <f t="shared" si="3"/>
        <v>-0.12927205095551075</v>
      </c>
      <c r="J38" s="3"/>
    </row>
    <row r="39" spans="1:10" x14ac:dyDescent="0.3">
      <c r="A39" s="1">
        <v>44682</v>
      </c>
      <c r="B39">
        <v>3202.8222660000001</v>
      </c>
      <c r="C39" s="3">
        <f t="shared" si="4"/>
        <v>-5.1414094208381611E-2</v>
      </c>
      <c r="D39">
        <v>1433.682495</v>
      </c>
      <c r="E39" s="3">
        <f t="shared" si="1"/>
        <v>-4.0796224162807926E-2</v>
      </c>
      <c r="F39">
        <v>475.86053500000003</v>
      </c>
      <c r="G39" s="3">
        <f t="shared" si="2"/>
        <v>-5.2614501415986892E-2</v>
      </c>
      <c r="H39">
        <v>29679.050781000002</v>
      </c>
      <c r="I39" s="3">
        <f t="shared" si="3"/>
        <v>-6.145484169358284E-2</v>
      </c>
      <c r="J39" s="3"/>
    </row>
    <row r="40" spans="1:10" x14ac:dyDescent="0.3">
      <c r="A40" s="1">
        <v>44713</v>
      </c>
      <c r="B40">
        <v>3131.1926269999999</v>
      </c>
      <c r="C40" s="3">
        <f t="shared" si="4"/>
        <v>-2.2364537601850198E-2</v>
      </c>
      <c r="D40">
        <v>1408.6838379999999</v>
      </c>
      <c r="E40" s="3">
        <f t="shared" si="1"/>
        <v>-1.7436675893849229E-2</v>
      </c>
      <c r="F40">
        <v>414.14450099999999</v>
      </c>
      <c r="G40" s="3">
        <f t="shared" si="2"/>
        <v>-0.12969353300121855</v>
      </c>
      <c r="H40">
        <v>27843.349609000001</v>
      </c>
      <c r="I40" s="3">
        <f t="shared" si="3"/>
        <v>-6.1851748074611024E-2</v>
      </c>
      <c r="J40" s="3"/>
    </row>
    <row r="41" spans="1:10" x14ac:dyDescent="0.3">
      <c r="A41" s="1">
        <v>44743</v>
      </c>
      <c r="B41">
        <v>3164.5444339999999</v>
      </c>
      <c r="C41" s="3">
        <f t="shared" si="4"/>
        <v>1.0651470852482969E-2</v>
      </c>
      <c r="D41">
        <v>1493.28772</v>
      </c>
      <c r="E41" s="3">
        <f t="shared" si="1"/>
        <v>6.005881498585075E-2</v>
      </c>
      <c r="F41">
        <v>421.75952100000001</v>
      </c>
      <c r="G41" s="3">
        <f t="shared" si="2"/>
        <v>1.8387350264491342E-2</v>
      </c>
      <c r="H41">
        <v>29152.300781000002</v>
      </c>
      <c r="I41" s="3">
        <f t="shared" si="3"/>
        <v>4.701126805436151E-2</v>
      </c>
      <c r="J41" s="3"/>
    </row>
    <row r="42" spans="1:10" x14ac:dyDescent="0.3">
      <c r="A42" s="1">
        <v>44774</v>
      </c>
      <c r="B42">
        <v>3085.6933589999999</v>
      </c>
      <c r="C42" s="3">
        <f t="shared" si="4"/>
        <v>-2.4917038342966769E-2</v>
      </c>
      <c r="D42">
        <v>1438.603394</v>
      </c>
      <c r="E42" s="3">
        <f t="shared" si="1"/>
        <v>-3.6620086851045675E-2</v>
      </c>
      <c r="F42">
        <v>411.65594499999997</v>
      </c>
      <c r="G42" s="3">
        <f t="shared" si="2"/>
        <v>-2.3955774551441711E-2</v>
      </c>
      <c r="H42">
        <v>28407.900390999999</v>
      </c>
      <c r="I42" s="3">
        <f t="shared" si="3"/>
        <v>-2.5534876152388142E-2</v>
      </c>
      <c r="J42" s="3"/>
    </row>
    <row r="43" spans="1:10" x14ac:dyDescent="0.3">
      <c r="A43" s="1">
        <v>44805</v>
      </c>
      <c r="B43">
        <v>2887.165039</v>
      </c>
      <c r="C43" s="3">
        <f t="shared" si="4"/>
        <v>-6.4338317811442614E-2</v>
      </c>
      <c r="D43">
        <v>1361.9975589999999</v>
      </c>
      <c r="E43" s="3">
        <f t="shared" si="1"/>
        <v>-5.3250141991532107E-2</v>
      </c>
      <c r="F43">
        <v>392.444366</v>
      </c>
      <c r="G43" s="3">
        <f t="shared" si="2"/>
        <v>-4.6669018711730237E-2</v>
      </c>
      <c r="H43">
        <v>26981.150390999999</v>
      </c>
      <c r="I43" s="3">
        <f t="shared" si="3"/>
        <v>-5.0223704686461534E-2</v>
      </c>
      <c r="J43" s="3"/>
    </row>
    <row r="44" spans="1:10" x14ac:dyDescent="0.3">
      <c r="A44" s="1">
        <v>44835</v>
      </c>
      <c r="B44">
        <v>3068.3964839999999</v>
      </c>
      <c r="C44" s="3">
        <f t="shared" si="4"/>
        <v>6.2771418520214395E-2</v>
      </c>
      <c r="D44">
        <v>1481.6763920000001</v>
      </c>
      <c r="E44" s="3">
        <f t="shared" si="1"/>
        <v>8.7870078921338246E-2</v>
      </c>
      <c r="F44">
        <v>384.77960200000001</v>
      </c>
      <c r="G44" s="3">
        <f t="shared" si="2"/>
        <v>-1.9530829498518032E-2</v>
      </c>
      <c r="H44">
        <v>28727.599609000001</v>
      </c>
      <c r="I44" s="3">
        <f t="shared" si="3"/>
        <v>6.4728493510882945E-2</v>
      </c>
      <c r="J44" s="3"/>
    </row>
    <row r="45" spans="1:10" x14ac:dyDescent="0.3">
      <c r="A45" s="1">
        <v>44866</v>
      </c>
      <c r="B45">
        <v>3266.7573240000002</v>
      </c>
      <c r="C45" s="3">
        <f t="shared" si="4"/>
        <v>6.4646417447791649E-2</v>
      </c>
      <c r="D45">
        <v>1592.6517329999999</v>
      </c>
      <c r="E45" s="3">
        <f t="shared" si="1"/>
        <v>7.4898501183651156E-2</v>
      </c>
      <c r="F45">
        <v>405.03643799999998</v>
      </c>
      <c r="G45" s="3">
        <f t="shared" si="2"/>
        <v>5.2645295890710875E-2</v>
      </c>
      <c r="H45">
        <v>30391.699218999998</v>
      </c>
      <c r="I45" s="3">
        <f t="shared" si="3"/>
        <v>5.7926858931807823E-2</v>
      </c>
      <c r="J45" s="3"/>
    </row>
    <row r="46" spans="1:10" x14ac:dyDescent="0.3">
      <c r="A46" s="1">
        <v>44896</v>
      </c>
      <c r="B46">
        <v>3137.5629880000001</v>
      </c>
      <c r="C46" s="3">
        <f t="shared" si="4"/>
        <v>-3.9548188979586452E-2</v>
      </c>
      <c r="D46">
        <v>1469.180908</v>
      </c>
      <c r="E46" s="3">
        <f t="shared" si="1"/>
        <v>-7.7525313564581921E-2</v>
      </c>
      <c r="F46">
        <v>390.951233</v>
      </c>
      <c r="G46" s="3">
        <f t="shared" si="2"/>
        <v>-3.477515521702268E-2</v>
      </c>
      <c r="H46">
        <v>28621.699218999998</v>
      </c>
      <c r="I46" s="3">
        <f t="shared" si="3"/>
        <v>-5.8239586646522512E-2</v>
      </c>
      <c r="J46" s="3"/>
    </row>
    <row r="47" spans="1:10" x14ac:dyDescent="0.3">
      <c r="A47" s="1">
        <v>44927</v>
      </c>
      <c r="B47">
        <v>3235.8317870000001</v>
      </c>
      <c r="C47" s="3">
        <f t="shared" si="4"/>
        <v>3.1320103971088864E-2</v>
      </c>
      <c r="D47">
        <v>1494.0698239999999</v>
      </c>
      <c r="E47" s="3">
        <f t="shared" si="1"/>
        <v>1.6940674810348E-2</v>
      </c>
      <c r="F47">
        <v>397.02328499999999</v>
      </c>
      <c r="G47" s="3">
        <f t="shared" si="2"/>
        <v>1.5531481902245403E-2</v>
      </c>
      <c r="H47">
        <v>29740.349609000001</v>
      </c>
      <c r="I47" s="3">
        <f t="shared" si="3"/>
        <v>3.9083996426648504E-2</v>
      </c>
      <c r="J47" s="3"/>
    </row>
    <row r="48" spans="1:10" x14ac:dyDescent="0.3">
      <c r="A48" s="1">
        <v>44958</v>
      </c>
      <c r="B48">
        <v>3256.311768</v>
      </c>
      <c r="C48" s="3">
        <f t="shared" si="4"/>
        <v>6.3291241164880052E-3</v>
      </c>
      <c r="D48">
        <v>1449.065186</v>
      </c>
      <c r="E48" s="3">
        <f t="shared" si="1"/>
        <v>-3.0122178546857503E-2</v>
      </c>
      <c r="F48">
        <v>386.22628800000001</v>
      </c>
      <c r="G48" s="3">
        <f t="shared" si="2"/>
        <v>-2.7194870950705052E-2</v>
      </c>
      <c r="H48">
        <v>29663.949218999998</v>
      </c>
      <c r="I48" s="3">
        <f t="shared" si="3"/>
        <v>-2.5689136477696772E-3</v>
      </c>
      <c r="J48" s="3"/>
    </row>
    <row r="49" spans="1:10" x14ac:dyDescent="0.3">
      <c r="A49" s="1">
        <v>44986</v>
      </c>
      <c r="B49">
        <v>3151.186768</v>
      </c>
      <c r="C49" s="3">
        <f t="shared" si="4"/>
        <v>-3.2283456711077463E-2</v>
      </c>
      <c r="D49">
        <v>1391.0069579999999</v>
      </c>
      <c r="E49" s="3">
        <f t="shared" si="1"/>
        <v>-4.0065987756053967E-2</v>
      </c>
      <c r="F49">
        <v>364.47271699999999</v>
      </c>
      <c r="G49" s="3">
        <f t="shared" si="2"/>
        <v>-5.6323382627958329E-2</v>
      </c>
      <c r="H49">
        <v>28698.599609000001</v>
      </c>
      <c r="I49" s="3">
        <f t="shared" si="3"/>
        <v>-3.2542855399094406E-2</v>
      </c>
      <c r="J49" s="3"/>
    </row>
    <row r="50" spans="1:10" x14ac:dyDescent="0.3">
      <c r="A50" s="1">
        <v>45017</v>
      </c>
      <c r="B50">
        <v>3164.3088379999999</v>
      </c>
      <c r="C50" s="3">
        <f t="shared" si="4"/>
        <v>4.1641676505033143E-3</v>
      </c>
      <c r="D50">
        <v>1220.3397219999999</v>
      </c>
      <c r="E50" s="3">
        <f t="shared" si="1"/>
        <v>-0.12269330143782076</v>
      </c>
      <c r="F50">
        <v>384.18066399999998</v>
      </c>
      <c r="G50" s="3">
        <f t="shared" si="2"/>
        <v>5.4072489052726436E-2</v>
      </c>
      <c r="H50">
        <v>27708.199218999998</v>
      </c>
      <c r="I50" s="3">
        <f t="shared" si="3"/>
        <v>-3.451040829495422E-2</v>
      </c>
      <c r="J50" s="3"/>
    </row>
    <row r="51" spans="1:10" x14ac:dyDescent="0.3">
      <c r="A51" s="1">
        <v>45047</v>
      </c>
      <c r="B51">
        <v>3233.3596189999998</v>
      </c>
      <c r="C51" s="3">
        <f t="shared" si="4"/>
        <v>2.1821757778751838E-2</v>
      </c>
      <c r="D51">
        <v>1284.1938479999999</v>
      </c>
      <c r="E51" s="3">
        <f t="shared" si="1"/>
        <v>5.2324877121388891E-2</v>
      </c>
      <c r="F51">
        <v>402.79098499999998</v>
      </c>
      <c r="G51" s="3">
        <f t="shared" si="2"/>
        <v>4.8441586846754925E-2</v>
      </c>
      <c r="H51">
        <v>29319.75</v>
      </c>
      <c r="I51" s="3">
        <f t="shared" si="3"/>
        <v>5.8161512708300833E-2</v>
      </c>
      <c r="J51" s="3"/>
    </row>
    <row r="52" spans="1:10" x14ac:dyDescent="0.3">
      <c r="A52" s="1">
        <v>45078</v>
      </c>
      <c r="B52">
        <v>3245.8923340000001</v>
      </c>
      <c r="C52" s="3">
        <f t="shared" si="4"/>
        <v>3.8760659118630691E-3</v>
      </c>
      <c r="D52">
        <v>1300.9488530000001</v>
      </c>
      <c r="E52" s="3">
        <f t="shared" si="1"/>
        <v>1.3047099568413545E-2</v>
      </c>
      <c r="F52">
        <v>388.32183800000001</v>
      </c>
      <c r="G52" s="3">
        <f t="shared" si="2"/>
        <v>-3.5922221546244248E-2</v>
      </c>
      <c r="H52">
        <v>29563</v>
      </c>
      <c r="I52" s="3">
        <f t="shared" si="3"/>
        <v>8.2964554609095131E-3</v>
      </c>
      <c r="J52" s="3"/>
    </row>
    <row r="53" spans="1:10" x14ac:dyDescent="0.3">
      <c r="A53" s="1">
        <v>45108</v>
      </c>
      <c r="B53">
        <v>3388.0695799999999</v>
      </c>
      <c r="C53" s="3">
        <f t="shared" si="4"/>
        <v>4.380220641046062E-2</v>
      </c>
      <c r="D53">
        <v>1338.376587</v>
      </c>
      <c r="E53" s="3">
        <f t="shared" si="1"/>
        <v>2.8769566085316223E-2</v>
      </c>
      <c r="F53">
        <v>404.18798800000002</v>
      </c>
      <c r="G53" s="3">
        <f t="shared" si="2"/>
        <v>4.0858248100896111E-2</v>
      </c>
      <c r="H53">
        <v>29928.449218999998</v>
      </c>
      <c r="I53" s="3">
        <f t="shared" si="3"/>
        <v>1.2361709535568144E-2</v>
      </c>
      <c r="J53" s="3"/>
    </row>
    <row r="54" spans="1:10" x14ac:dyDescent="0.3">
      <c r="A54" s="1">
        <v>45139</v>
      </c>
      <c r="B54">
        <v>3332.6940920000002</v>
      </c>
      <c r="C54" s="3">
        <f t="shared" si="4"/>
        <v>-1.6344259376160686E-2</v>
      </c>
      <c r="D54">
        <v>1417.107544</v>
      </c>
      <c r="E54" s="3">
        <f t="shared" si="1"/>
        <v>5.8825713005393521E-2</v>
      </c>
      <c r="F54">
        <v>407.53085299999998</v>
      </c>
      <c r="G54" s="3">
        <f t="shared" si="2"/>
        <v>8.2705698814580231E-3</v>
      </c>
      <c r="H54">
        <v>31164.900390999999</v>
      </c>
      <c r="I54" s="3">
        <f t="shared" si="3"/>
        <v>4.1313573013834759E-2</v>
      </c>
      <c r="J54" s="3"/>
    </row>
    <row r="55" spans="1:10" x14ac:dyDescent="0.3">
      <c r="A55" s="1">
        <v>45170</v>
      </c>
      <c r="B55">
        <v>3503.2602539999998</v>
      </c>
      <c r="C55" s="3">
        <f t="shared" si="4"/>
        <v>5.1179663446890178E-2</v>
      </c>
      <c r="D55">
        <v>1417.107544</v>
      </c>
      <c r="E55" s="3">
        <f t="shared" si="1"/>
        <v>0</v>
      </c>
      <c r="F55">
        <v>405.18585200000001</v>
      </c>
      <c r="G55" s="3">
        <f t="shared" si="2"/>
        <v>-5.7541680163292197E-3</v>
      </c>
      <c r="H55">
        <v>31784.400390999999</v>
      </c>
      <c r="I55" s="3">
        <f t="shared" si="3"/>
        <v>1.9878131880020522E-2</v>
      </c>
      <c r="J55" s="3"/>
    </row>
    <row r="56" spans="1:10" x14ac:dyDescent="0.3">
      <c r="A56" s="1">
        <v>45200</v>
      </c>
      <c r="B56">
        <v>3344.5581050000001</v>
      </c>
      <c r="C56" s="3">
        <f t="shared" si="4"/>
        <v>-4.5301272955326266E-2</v>
      </c>
      <c r="D56">
        <v>1350.9144289999999</v>
      </c>
      <c r="E56" s="3">
        <f t="shared" si="1"/>
        <v>-4.6710015256259174E-2</v>
      </c>
      <c r="F56">
        <v>380.98745700000001</v>
      </c>
      <c r="G56" s="3">
        <f t="shared" si="2"/>
        <v>-5.9721717529268581E-2</v>
      </c>
      <c r="H56">
        <v>30582.25</v>
      </c>
      <c r="I56" s="3">
        <f t="shared" si="3"/>
        <v>-3.7822025151067473E-2</v>
      </c>
      <c r="J56" s="3"/>
    </row>
    <row r="57" spans="1:10" x14ac:dyDescent="0.3">
      <c r="A57" s="1">
        <v>45231</v>
      </c>
      <c r="B57">
        <v>3471.5141600000002</v>
      </c>
      <c r="C57" s="3">
        <f t="shared" si="4"/>
        <v>3.7958992193977803E-2</v>
      </c>
      <c r="D57">
        <v>1455.150024</v>
      </c>
      <c r="E57" s="3">
        <f t="shared" si="1"/>
        <v>7.7159287636863416E-2</v>
      </c>
      <c r="F57">
        <v>412.17095899999998</v>
      </c>
      <c r="G57" s="3">
        <f t="shared" si="2"/>
        <v>8.1849156519606892E-2</v>
      </c>
      <c r="H57">
        <v>32582.199218999998</v>
      </c>
      <c r="I57" s="3">
        <f t="shared" si="3"/>
        <v>6.5395751424437432E-2</v>
      </c>
      <c r="J57" s="3"/>
    </row>
    <row r="58" spans="1:10" x14ac:dyDescent="0.3">
      <c r="A58" s="1">
        <v>45261</v>
      </c>
      <c r="B58">
        <v>3775.9035640000002</v>
      </c>
      <c r="C58" s="3">
        <f t="shared" si="4"/>
        <v>8.7682028639629594E-2</v>
      </c>
      <c r="D58">
        <v>1542.900024</v>
      </c>
      <c r="E58" s="3">
        <f t="shared" si="1"/>
        <v>6.0303060545460196E-2</v>
      </c>
      <c r="F58">
        <v>470.29699699999998</v>
      </c>
      <c r="G58" s="3">
        <f t="shared" si="2"/>
        <v>0.14102409869201882</v>
      </c>
      <c r="H58">
        <v>35515</v>
      </c>
      <c r="I58" s="3">
        <f t="shared" si="3"/>
        <v>9.0012364152809221E-2</v>
      </c>
      <c r="J58" s="3"/>
    </row>
    <row r="59" spans="1:10" x14ac:dyDescent="0.3">
      <c r="A59" s="1">
        <v>45292</v>
      </c>
      <c r="B59">
        <v>3798.3496089999999</v>
      </c>
      <c r="C59" s="3">
        <f t="shared" si="4"/>
        <v>5.944549329597093E-3</v>
      </c>
      <c r="D59">
        <v>1660.900024</v>
      </c>
      <c r="E59" s="3">
        <f t="shared" si="1"/>
        <v>7.6479355865250787E-2</v>
      </c>
      <c r="F59">
        <v>477.13244600000002</v>
      </c>
      <c r="G59" s="3">
        <f t="shared" si="2"/>
        <v>1.45343241475131E-2</v>
      </c>
      <c r="H59">
        <v>36638.398437999997</v>
      </c>
      <c r="I59" s="3">
        <f t="shared" si="3"/>
        <v>3.1631660932000427E-2</v>
      </c>
      <c r="J59" s="3"/>
    </row>
    <row r="60" spans="1:10" x14ac:dyDescent="0.3">
      <c r="A60" s="1">
        <v>45323</v>
      </c>
      <c r="B60">
        <v>4095.1000979999999</v>
      </c>
      <c r="C60" s="3">
        <f t="shared" si="4"/>
        <v>7.8126165189445596E-2</v>
      </c>
      <c r="D60">
        <v>1673.900024</v>
      </c>
      <c r="E60" s="3">
        <f t="shared" si="1"/>
        <v>7.8270815895900014E-3</v>
      </c>
      <c r="F60">
        <v>518.59997599999997</v>
      </c>
      <c r="G60" s="3">
        <f t="shared" si="2"/>
        <v>8.6909893359044199E-2</v>
      </c>
      <c r="H60">
        <v>37720.398437999997</v>
      </c>
      <c r="I60" s="3">
        <f t="shared" si="3"/>
        <v>2.9531858545372103E-2</v>
      </c>
      <c r="J60" s="3"/>
    </row>
    <row r="61" spans="1:10" x14ac:dyDescent="0.3">
      <c r="A61" s="1">
        <v>45352</v>
      </c>
      <c r="B61">
        <v>3876.3000489999999</v>
      </c>
      <c r="C61" s="3">
        <f t="shared" si="4"/>
        <v>-5.3429719363113803E-2</v>
      </c>
      <c r="D61">
        <v>1498.0500489999999</v>
      </c>
      <c r="E61" s="3">
        <f t="shared" si="1"/>
        <v>-0.10505404891493098</v>
      </c>
      <c r="F61">
        <v>480.10000600000001</v>
      </c>
      <c r="G61" s="3">
        <f t="shared" si="2"/>
        <v>-7.4238279563668907E-2</v>
      </c>
      <c r="H61">
        <v>34898.148437999997</v>
      </c>
      <c r="I61" s="3">
        <f t="shared" si="3"/>
        <v>-7.4820259511278908E-2</v>
      </c>
      <c r="J61" s="3"/>
    </row>
    <row r="62" spans="1:10" x14ac:dyDescent="0.3">
      <c r="A62" s="1">
        <v>45383</v>
      </c>
      <c r="B62">
        <v>3984.6499020000001</v>
      </c>
      <c r="C62" s="3">
        <f t="shared" si="4"/>
        <v>2.7951874630538942E-2</v>
      </c>
      <c r="D62">
        <v>1506.8000489999999</v>
      </c>
      <c r="E62" s="3">
        <f t="shared" si="1"/>
        <v>5.8409263467804617E-3</v>
      </c>
      <c r="F62">
        <v>477.29998799999998</v>
      </c>
      <c r="G62" s="3">
        <f t="shared" si="2"/>
        <v>-5.8321557279881198E-3</v>
      </c>
      <c r="H62">
        <v>35293.148437999997</v>
      </c>
      <c r="I62" s="3">
        <f t="shared" si="3"/>
        <v>1.1318652068368573E-2</v>
      </c>
      <c r="J6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TCS</vt:lpstr>
      <vt:lpstr>INFYS</vt:lpstr>
      <vt:lpstr>WIPRO</vt:lpstr>
      <vt:lpstr>IT NIFTY</vt:lpstr>
      <vt:lpstr>beta cal</vt:lpstr>
      <vt:lpstr>prtfl return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Deepti Mishra</cp:lastModifiedBy>
  <dcterms:created xsi:type="dcterms:W3CDTF">2015-06-05T18:17:20Z</dcterms:created>
  <dcterms:modified xsi:type="dcterms:W3CDTF">2025-01-24T08:38:08Z</dcterms:modified>
</cp:coreProperties>
</file>