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iuxinyi/Desktop/"/>
    </mc:Choice>
  </mc:AlternateContent>
  <bookViews>
    <workbookView xWindow="0" yWindow="0" windowWidth="28800" windowHeight="18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6" i="1" l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I172" i="1"/>
  <c r="H172" i="1"/>
  <c r="G172" i="1"/>
  <c r="F172" i="1"/>
  <c r="E172" i="1"/>
  <c r="D172" i="1"/>
  <c r="C172" i="1"/>
  <c r="B172" i="1"/>
  <c r="N171" i="1"/>
  <c r="M171" i="1"/>
  <c r="L171" i="1"/>
  <c r="I171" i="1"/>
  <c r="H171" i="1"/>
  <c r="G171" i="1"/>
  <c r="F171" i="1"/>
  <c r="E171" i="1"/>
  <c r="D171" i="1"/>
  <c r="C171" i="1"/>
  <c r="B171" i="1"/>
  <c r="N170" i="1"/>
  <c r="M170" i="1"/>
  <c r="L170" i="1"/>
  <c r="I170" i="1"/>
  <c r="H170" i="1"/>
  <c r="G170" i="1"/>
  <c r="F170" i="1"/>
  <c r="E170" i="1"/>
  <c r="D170" i="1"/>
  <c r="C170" i="1"/>
  <c r="B170" i="1"/>
  <c r="N169" i="1"/>
  <c r="M169" i="1"/>
  <c r="L169" i="1"/>
  <c r="I169" i="1"/>
  <c r="H169" i="1"/>
  <c r="G169" i="1"/>
  <c r="F169" i="1"/>
  <c r="E169" i="1"/>
  <c r="D169" i="1"/>
  <c r="C169" i="1"/>
  <c r="B169" i="1"/>
  <c r="N168" i="1"/>
  <c r="M168" i="1"/>
  <c r="L168" i="1"/>
  <c r="I168" i="1"/>
  <c r="H168" i="1"/>
  <c r="G168" i="1"/>
  <c r="F168" i="1"/>
  <c r="E168" i="1"/>
  <c r="D168" i="1"/>
  <c r="C168" i="1"/>
  <c r="B168" i="1"/>
  <c r="N167" i="1"/>
  <c r="M167" i="1"/>
  <c r="L167" i="1"/>
  <c r="I167" i="1"/>
  <c r="H167" i="1"/>
  <c r="G167" i="1"/>
  <c r="F167" i="1"/>
  <c r="E167" i="1"/>
  <c r="D167" i="1"/>
  <c r="C167" i="1"/>
  <c r="B167" i="1"/>
  <c r="N166" i="1"/>
  <c r="M166" i="1"/>
  <c r="L166" i="1"/>
  <c r="I166" i="1"/>
  <c r="H166" i="1"/>
  <c r="G166" i="1"/>
  <c r="F166" i="1"/>
  <c r="E166" i="1"/>
  <c r="D166" i="1"/>
  <c r="C166" i="1"/>
  <c r="B166" i="1"/>
  <c r="N165" i="1"/>
  <c r="M165" i="1"/>
  <c r="L165" i="1"/>
  <c r="I165" i="1"/>
  <c r="H165" i="1"/>
  <c r="G165" i="1"/>
  <c r="F165" i="1"/>
  <c r="E165" i="1"/>
  <c r="D165" i="1"/>
  <c r="C165" i="1"/>
  <c r="B165" i="1"/>
  <c r="N164" i="1"/>
  <c r="M164" i="1"/>
  <c r="L164" i="1"/>
  <c r="I164" i="1"/>
  <c r="H164" i="1"/>
  <c r="G164" i="1"/>
  <c r="F164" i="1"/>
  <c r="E164" i="1"/>
  <c r="D164" i="1"/>
  <c r="C164" i="1"/>
  <c r="B164" i="1"/>
  <c r="N163" i="1"/>
  <c r="M163" i="1"/>
  <c r="L163" i="1"/>
  <c r="I163" i="1"/>
  <c r="H163" i="1"/>
  <c r="G163" i="1"/>
  <c r="F163" i="1"/>
  <c r="E163" i="1"/>
  <c r="D163" i="1"/>
  <c r="C163" i="1"/>
  <c r="B163" i="1"/>
  <c r="N162" i="1"/>
  <c r="M162" i="1"/>
  <c r="L162" i="1"/>
  <c r="I162" i="1"/>
  <c r="H162" i="1"/>
  <c r="G162" i="1"/>
  <c r="F162" i="1"/>
  <c r="E162" i="1"/>
  <c r="D162" i="1"/>
  <c r="C162" i="1"/>
  <c r="B162" i="1"/>
  <c r="N161" i="1"/>
  <c r="M161" i="1"/>
  <c r="L161" i="1"/>
  <c r="I161" i="1"/>
  <c r="H161" i="1"/>
  <c r="G161" i="1"/>
  <c r="F161" i="1"/>
  <c r="E161" i="1"/>
  <c r="D161" i="1"/>
  <c r="C161" i="1"/>
  <c r="B161" i="1"/>
  <c r="N160" i="1"/>
  <c r="M160" i="1"/>
  <c r="L160" i="1"/>
  <c r="I160" i="1"/>
  <c r="H160" i="1"/>
  <c r="G160" i="1"/>
  <c r="F160" i="1"/>
  <c r="E160" i="1"/>
  <c r="D160" i="1"/>
  <c r="C160" i="1"/>
  <c r="B160" i="1"/>
  <c r="N159" i="1"/>
  <c r="M159" i="1"/>
  <c r="L159" i="1"/>
  <c r="I159" i="1"/>
  <c r="H159" i="1"/>
  <c r="G159" i="1"/>
  <c r="F159" i="1"/>
  <c r="E159" i="1"/>
  <c r="D159" i="1"/>
  <c r="C159" i="1"/>
  <c r="B159" i="1"/>
  <c r="N158" i="1"/>
  <c r="M158" i="1"/>
  <c r="L158" i="1"/>
  <c r="I158" i="1"/>
  <c r="H158" i="1"/>
  <c r="G158" i="1"/>
  <c r="F158" i="1"/>
  <c r="E158" i="1"/>
  <c r="D158" i="1"/>
  <c r="C158" i="1"/>
  <c r="B158" i="1"/>
  <c r="N157" i="1"/>
  <c r="M157" i="1"/>
  <c r="L157" i="1"/>
  <c r="I157" i="1"/>
  <c r="H157" i="1"/>
  <c r="G157" i="1"/>
  <c r="F157" i="1"/>
  <c r="E157" i="1"/>
  <c r="D157" i="1"/>
  <c r="C157" i="1"/>
  <c r="B157" i="1"/>
  <c r="N156" i="1"/>
  <c r="M156" i="1"/>
  <c r="L156" i="1"/>
  <c r="I156" i="1"/>
  <c r="H156" i="1"/>
  <c r="G156" i="1"/>
  <c r="F156" i="1"/>
  <c r="E156" i="1"/>
  <c r="D156" i="1"/>
  <c r="C156" i="1"/>
  <c r="B156" i="1"/>
  <c r="N155" i="1"/>
  <c r="M155" i="1"/>
  <c r="L155" i="1"/>
  <c r="I155" i="1"/>
  <c r="H155" i="1"/>
  <c r="G155" i="1"/>
  <c r="F155" i="1"/>
  <c r="E155" i="1"/>
  <c r="D155" i="1"/>
  <c r="C155" i="1"/>
  <c r="B155" i="1"/>
  <c r="I154" i="1"/>
  <c r="H154" i="1"/>
  <c r="G154" i="1"/>
  <c r="F154" i="1"/>
  <c r="E154" i="1"/>
  <c r="D154" i="1"/>
  <c r="C154" i="1"/>
  <c r="B154" i="1"/>
  <c r="N153" i="1"/>
  <c r="M153" i="1"/>
  <c r="L153" i="1"/>
  <c r="I153" i="1"/>
  <c r="H153" i="1"/>
  <c r="G153" i="1"/>
  <c r="F153" i="1"/>
  <c r="E153" i="1"/>
  <c r="D153" i="1"/>
  <c r="C153" i="1"/>
  <c r="B153" i="1"/>
  <c r="N152" i="1"/>
  <c r="M152" i="1"/>
  <c r="L152" i="1"/>
  <c r="I152" i="1"/>
  <c r="H152" i="1"/>
  <c r="G152" i="1"/>
  <c r="F152" i="1"/>
  <c r="E152" i="1"/>
  <c r="D152" i="1"/>
  <c r="C152" i="1"/>
  <c r="B152" i="1"/>
  <c r="N151" i="1"/>
  <c r="M151" i="1"/>
  <c r="L151" i="1"/>
  <c r="I151" i="1"/>
  <c r="H151" i="1"/>
  <c r="G151" i="1"/>
  <c r="F151" i="1"/>
  <c r="E151" i="1"/>
  <c r="D151" i="1"/>
  <c r="C151" i="1"/>
  <c r="B151" i="1"/>
  <c r="N150" i="1"/>
  <c r="M150" i="1"/>
  <c r="L150" i="1"/>
  <c r="I150" i="1"/>
  <c r="H150" i="1"/>
  <c r="G150" i="1"/>
  <c r="F150" i="1"/>
  <c r="E150" i="1"/>
  <c r="D150" i="1"/>
  <c r="C150" i="1"/>
  <c r="B150" i="1"/>
  <c r="N149" i="1"/>
  <c r="M149" i="1"/>
  <c r="L149" i="1"/>
  <c r="I149" i="1"/>
  <c r="H149" i="1"/>
  <c r="G149" i="1"/>
  <c r="F149" i="1"/>
  <c r="E149" i="1"/>
  <c r="D149" i="1"/>
  <c r="C149" i="1"/>
  <c r="B149" i="1"/>
  <c r="N148" i="1"/>
  <c r="M148" i="1"/>
  <c r="L148" i="1"/>
  <c r="I148" i="1"/>
  <c r="H148" i="1"/>
  <c r="G148" i="1"/>
  <c r="F148" i="1"/>
  <c r="E148" i="1"/>
  <c r="D148" i="1"/>
  <c r="C148" i="1"/>
  <c r="B148" i="1"/>
  <c r="N147" i="1"/>
  <c r="M147" i="1"/>
  <c r="L147" i="1"/>
  <c r="I147" i="1"/>
  <c r="H147" i="1"/>
  <c r="G147" i="1"/>
  <c r="F147" i="1"/>
  <c r="E147" i="1"/>
  <c r="D147" i="1"/>
  <c r="C147" i="1"/>
  <c r="B147" i="1"/>
  <c r="N146" i="1"/>
  <c r="M146" i="1"/>
  <c r="L146" i="1"/>
  <c r="I146" i="1"/>
  <c r="H146" i="1"/>
  <c r="G146" i="1"/>
  <c r="F146" i="1"/>
  <c r="E146" i="1"/>
  <c r="D146" i="1"/>
  <c r="C146" i="1"/>
  <c r="B146" i="1"/>
  <c r="N145" i="1"/>
  <c r="M145" i="1"/>
  <c r="L145" i="1"/>
  <c r="I145" i="1"/>
  <c r="H145" i="1"/>
  <c r="G145" i="1"/>
  <c r="F145" i="1"/>
  <c r="E145" i="1"/>
  <c r="D145" i="1"/>
  <c r="C145" i="1"/>
  <c r="B145" i="1"/>
  <c r="N144" i="1"/>
  <c r="M144" i="1"/>
  <c r="L144" i="1"/>
  <c r="I144" i="1"/>
  <c r="H144" i="1"/>
  <c r="G144" i="1"/>
  <c r="F144" i="1"/>
  <c r="E144" i="1"/>
  <c r="D144" i="1"/>
  <c r="C144" i="1"/>
  <c r="B144" i="1"/>
  <c r="N143" i="1"/>
  <c r="M143" i="1"/>
  <c r="L143" i="1"/>
  <c r="I143" i="1"/>
  <c r="H143" i="1"/>
  <c r="G143" i="1"/>
  <c r="F143" i="1"/>
  <c r="E143" i="1"/>
  <c r="D143" i="1"/>
  <c r="C143" i="1"/>
  <c r="B143" i="1"/>
  <c r="I142" i="1"/>
  <c r="H142" i="1"/>
  <c r="G142" i="1"/>
  <c r="F142" i="1"/>
  <c r="E142" i="1"/>
  <c r="D142" i="1"/>
  <c r="C142" i="1"/>
  <c r="B142" i="1"/>
  <c r="M141" i="1"/>
  <c r="L141" i="1"/>
  <c r="I141" i="1"/>
  <c r="H141" i="1"/>
  <c r="G141" i="1"/>
  <c r="F141" i="1"/>
  <c r="E141" i="1"/>
  <c r="D141" i="1"/>
  <c r="C141" i="1"/>
  <c r="B141" i="1"/>
  <c r="M140" i="1"/>
  <c r="L140" i="1"/>
  <c r="I140" i="1"/>
  <c r="H140" i="1"/>
  <c r="G140" i="1"/>
  <c r="F140" i="1"/>
  <c r="E140" i="1"/>
  <c r="D140" i="1"/>
  <c r="C140" i="1"/>
  <c r="B140" i="1"/>
  <c r="M139" i="1"/>
  <c r="L139" i="1"/>
  <c r="I139" i="1"/>
  <c r="H139" i="1"/>
  <c r="G139" i="1"/>
  <c r="F139" i="1"/>
  <c r="E139" i="1"/>
  <c r="D139" i="1"/>
  <c r="C139" i="1"/>
  <c r="B139" i="1"/>
  <c r="M138" i="1"/>
  <c r="L138" i="1"/>
  <c r="I138" i="1"/>
  <c r="H138" i="1"/>
  <c r="G138" i="1"/>
  <c r="F138" i="1"/>
  <c r="E138" i="1"/>
  <c r="D138" i="1"/>
  <c r="C138" i="1"/>
  <c r="B138" i="1"/>
  <c r="M137" i="1"/>
  <c r="L137" i="1"/>
  <c r="I137" i="1"/>
  <c r="H137" i="1"/>
  <c r="G137" i="1"/>
  <c r="F137" i="1"/>
  <c r="E137" i="1"/>
  <c r="D137" i="1"/>
  <c r="C137" i="1"/>
  <c r="B137" i="1"/>
  <c r="M136" i="1"/>
  <c r="L136" i="1"/>
  <c r="M135" i="1"/>
  <c r="L135" i="1"/>
  <c r="I135" i="1"/>
  <c r="H135" i="1"/>
  <c r="G135" i="1"/>
  <c r="F135" i="1"/>
  <c r="E135" i="1"/>
  <c r="D135" i="1"/>
  <c r="C135" i="1"/>
  <c r="B135" i="1"/>
  <c r="M134" i="1"/>
  <c r="L134" i="1"/>
  <c r="I134" i="1"/>
  <c r="H134" i="1"/>
  <c r="G134" i="1"/>
  <c r="F134" i="1"/>
  <c r="E134" i="1"/>
  <c r="D134" i="1"/>
  <c r="C134" i="1"/>
  <c r="B134" i="1"/>
  <c r="M133" i="1"/>
  <c r="L133" i="1"/>
  <c r="I133" i="1"/>
  <c r="H133" i="1"/>
  <c r="G133" i="1"/>
  <c r="F133" i="1"/>
  <c r="E133" i="1"/>
  <c r="D133" i="1"/>
  <c r="C133" i="1"/>
  <c r="B133" i="1"/>
  <c r="M132" i="1"/>
  <c r="L132" i="1"/>
  <c r="I132" i="1"/>
  <c r="H132" i="1"/>
  <c r="G132" i="1"/>
  <c r="F132" i="1"/>
  <c r="E132" i="1"/>
  <c r="D132" i="1"/>
  <c r="C132" i="1"/>
  <c r="B132" i="1"/>
  <c r="M131" i="1"/>
  <c r="L131" i="1"/>
  <c r="I131" i="1"/>
  <c r="H131" i="1"/>
  <c r="G131" i="1"/>
  <c r="F131" i="1"/>
  <c r="E131" i="1"/>
  <c r="D131" i="1"/>
  <c r="C131" i="1"/>
  <c r="B131" i="1"/>
  <c r="M130" i="1"/>
  <c r="L130" i="1"/>
  <c r="I130" i="1"/>
  <c r="H130" i="1"/>
  <c r="G130" i="1"/>
  <c r="F130" i="1"/>
  <c r="E130" i="1"/>
  <c r="D130" i="1"/>
  <c r="C130" i="1"/>
  <c r="B130" i="1"/>
  <c r="M129" i="1"/>
  <c r="L129" i="1"/>
  <c r="I129" i="1"/>
  <c r="H129" i="1"/>
  <c r="G129" i="1"/>
  <c r="F129" i="1"/>
  <c r="E129" i="1"/>
  <c r="D129" i="1"/>
  <c r="C129" i="1"/>
  <c r="B129" i="1"/>
  <c r="M128" i="1"/>
  <c r="L128" i="1"/>
  <c r="I128" i="1"/>
  <c r="H128" i="1"/>
  <c r="G128" i="1"/>
  <c r="F128" i="1"/>
  <c r="E128" i="1"/>
  <c r="D128" i="1"/>
  <c r="C128" i="1"/>
  <c r="B128" i="1"/>
  <c r="M127" i="1"/>
  <c r="L127" i="1"/>
  <c r="I127" i="1"/>
  <c r="H127" i="1"/>
  <c r="G127" i="1"/>
  <c r="F127" i="1"/>
  <c r="E127" i="1"/>
  <c r="D127" i="1"/>
  <c r="C127" i="1"/>
  <c r="B127" i="1"/>
  <c r="M126" i="1"/>
  <c r="L126" i="1"/>
  <c r="I126" i="1"/>
  <c r="H126" i="1"/>
  <c r="G126" i="1"/>
  <c r="F126" i="1"/>
  <c r="E126" i="1"/>
  <c r="D126" i="1"/>
  <c r="C126" i="1"/>
  <c r="B126" i="1"/>
  <c r="M125" i="1"/>
  <c r="L125" i="1"/>
  <c r="I125" i="1"/>
  <c r="H125" i="1"/>
  <c r="G125" i="1"/>
  <c r="F125" i="1"/>
  <c r="E125" i="1"/>
  <c r="D125" i="1"/>
  <c r="C125" i="1"/>
  <c r="B125" i="1"/>
  <c r="M124" i="1"/>
  <c r="L124" i="1"/>
  <c r="I124" i="1"/>
  <c r="H124" i="1"/>
  <c r="G124" i="1"/>
  <c r="F124" i="1"/>
  <c r="E124" i="1"/>
  <c r="D124" i="1"/>
  <c r="C124" i="1"/>
  <c r="B124" i="1"/>
  <c r="M123" i="1"/>
  <c r="L123" i="1"/>
  <c r="I123" i="1"/>
  <c r="H123" i="1"/>
  <c r="G123" i="1"/>
  <c r="F123" i="1"/>
  <c r="E123" i="1"/>
  <c r="D123" i="1"/>
  <c r="C123" i="1"/>
  <c r="B123" i="1"/>
  <c r="M122" i="1"/>
  <c r="L122" i="1"/>
  <c r="I122" i="1"/>
  <c r="H122" i="1"/>
  <c r="G122" i="1"/>
  <c r="F122" i="1"/>
  <c r="E122" i="1"/>
  <c r="D122" i="1"/>
  <c r="C122" i="1"/>
  <c r="B122" i="1"/>
  <c r="M121" i="1"/>
  <c r="L121" i="1"/>
  <c r="I121" i="1"/>
  <c r="H121" i="1"/>
  <c r="G121" i="1"/>
  <c r="F121" i="1"/>
  <c r="E121" i="1"/>
  <c r="D121" i="1"/>
  <c r="C121" i="1"/>
  <c r="B121" i="1"/>
  <c r="M120" i="1"/>
  <c r="L120" i="1"/>
  <c r="I120" i="1"/>
  <c r="H120" i="1"/>
  <c r="G120" i="1"/>
  <c r="F120" i="1"/>
  <c r="E120" i="1"/>
  <c r="D120" i="1"/>
  <c r="C120" i="1"/>
  <c r="B120" i="1"/>
  <c r="I119" i="1"/>
  <c r="H119" i="1"/>
  <c r="G119" i="1"/>
  <c r="F119" i="1"/>
  <c r="E119" i="1"/>
  <c r="D119" i="1"/>
  <c r="C119" i="1"/>
  <c r="B119" i="1"/>
  <c r="N118" i="1"/>
  <c r="M118" i="1"/>
  <c r="L118" i="1"/>
  <c r="I118" i="1"/>
  <c r="H118" i="1"/>
  <c r="G118" i="1"/>
  <c r="F118" i="1"/>
  <c r="E118" i="1"/>
  <c r="D118" i="1"/>
  <c r="C118" i="1"/>
  <c r="B118" i="1"/>
  <c r="N117" i="1"/>
  <c r="M117" i="1"/>
  <c r="L117" i="1"/>
  <c r="I117" i="1"/>
  <c r="H117" i="1"/>
  <c r="G117" i="1"/>
  <c r="F117" i="1"/>
  <c r="E117" i="1"/>
  <c r="D117" i="1"/>
  <c r="C117" i="1"/>
  <c r="B117" i="1"/>
  <c r="N116" i="1"/>
  <c r="M116" i="1"/>
  <c r="L116" i="1"/>
  <c r="I116" i="1"/>
  <c r="H116" i="1"/>
  <c r="G116" i="1"/>
  <c r="F116" i="1"/>
  <c r="E116" i="1"/>
  <c r="D116" i="1"/>
  <c r="C116" i="1"/>
  <c r="B116" i="1"/>
  <c r="N115" i="1"/>
  <c r="M115" i="1"/>
  <c r="L115" i="1"/>
  <c r="I115" i="1"/>
  <c r="H115" i="1"/>
  <c r="G115" i="1"/>
  <c r="F115" i="1"/>
  <c r="E115" i="1"/>
  <c r="D115" i="1"/>
  <c r="C115" i="1"/>
  <c r="B115" i="1"/>
  <c r="N114" i="1"/>
  <c r="M114" i="1"/>
  <c r="L114" i="1"/>
  <c r="I114" i="1"/>
  <c r="H114" i="1"/>
  <c r="G114" i="1"/>
  <c r="F114" i="1"/>
  <c r="E114" i="1"/>
  <c r="D114" i="1"/>
  <c r="C114" i="1"/>
  <c r="B114" i="1"/>
  <c r="N113" i="1"/>
  <c r="M113" i="1"/>
  <c r="L113" i="1"/>
  <c r="I113" i="1"/>
  <c r="H113" i="1"/>
  <c r="G113" i="1"/>
  <c r="F113" i="1"/>
  <c r="E113" i="1"/>
  <c r="D113" i="1"/>
  <c r="C113" i="1"/>
  <c r="B113" i="1"/>
  <c r="N112" i="1"/>
  <c r="M112" i="1"/>
  <c r="L112" i="1"/>
  <c r="I112" i="1"/>
  <c r="H112" i="1"/>
  <c r="G112" i="1"/>
  <c r="F112" i="1"/>
  <c r="E112" i="1"/>
  <c r="D112" i="1"/>
  <c r="C112" i="1"/>
  <c r="B112" i="1"/>
  <c r="N111" i="1"/>
  <c r="M111" i="1"/>
  <c r="L111" i="1"/>
  <c r="I111" i="1"/>
  <c r="H111" i="1"/>
  <c r="G111" i="1"/>
  <c r="F111" i="1"/>
  <c r="E111" i="1"/>
  <c r="D111" i="1"/>
  <c r="C111" i="1"/>
  <c r="B111" i="1"/>
  <c r="N110" i="1"/>
  <c r="M110" i="1"/>
  <c r="L110" i="1"/>
  <c r="I110" i="1"/>
  <c r="H110" i="1"/>
  <c r="G110" i="1"/>
  <c r="F110" i="1"/>
  <c r="E110" i="1"/>
  <c r="D110" i="1"/>
  <c r="C110" i="1"/>
  <c r="B110" i="1"/>
  <c r="N109" i="1"/>
  <c r="M109" i="1"/>
  <c r="L109" i="1"/>
  <c r="I109" i="1"/>
  <c r="H109" i="1"/>
  <c r="G109" i="1"/>
  <c r="F109" i="1"/>
  <c r="E109" i="1"/>
  <c r="D109" i="1"/>
  <c r="C109" i="1"/>
  <c r="B109" i="1"/>
  <c r="I108" i="1"/>
  <c r="H108" i="1"/>
  <c r="G108" i="1"/>
  <c r="F108" i="1"/>
  <c r="E108" i="1"/>
  <c r="D108" i="1"/>
  <c r="C108" i="1"/>
  <c r="B108" i="1"/>
  <c r="M107" i="1"/>
  <c r="L107" i="1"/>
  <c r="I107" i="1"/>
  <c r="H107" i="1"/>
  <c r="G107" i="1"/>
  <c r="F107" i="1"/>
  <c r="E107" i="1"/>
  <c r="D107" i="1"/>
  <c r="C107" i="1"/>
  <c r="B107" i="1"/>
  <c r="M106" i="1"/>
  <c r="L106" i="1"/>
  <c r="I106" i="1"/>
  <c r="H106" i="1"/>
  <c r="G106" i="1"/>
  <c r="F106" i="1"/>
  <c r="E106" i="1"/>
  <c r="D106" i="1"/>
  <c r="C106" i="1"/>
  <c r="B106" i="1"/>
  <c r="M105" i="1"/>
  <c r="L105" i="1"/>
  <c r="I105" i="1"/>
  <c r="H105" i="1"/>
  <c r="G105" i="1"/>
  <c r="F105" i="1"/>
  <c r="E105" i="1"/>
  <c r="D105" i="1"/>
  <c r="C105" i="1"/>
  <c r="B105" i="1"/>
  <c r="M104" i="1"/>
  <c r="L104" i="1"/>
  <c r="I104" i="1"/>
  <c r="H104" i="1"/>
  <c r="G104" i="1"/>
  <c r="F104" i="1"/>
  <c r="E104" i="1"/>
  <c r="D104" i="1"/>
  <c r="C104" i="1"/>
  <c r="B104" i="1"/>
  <c r="M103" i="1"/>
  <c r="L103" i="1"/>
  <c r="G103" i="1"/>
  <c r="M102" i="1"/>
  <c r="L102" i="1"/>
  <c r="I102" i="1"/>
  <c r="H102" i="1"/>
  <c r="G102" i="1"/>
  <c r="F102" i="1"/>
  <c r="E102" i="1"/>
  <c r="D102" i="1"/>
  <c r="C102" i="1"/>
  <c r="B102" i="1"/>
  <c r="M101" i="1"/>
  <c r="L101" i="1"/>
  <c r="I101" i="1"/>
  <c r="H101" i="1"/>
  <c r="G101" i="1"/>
  <c r="F101" i="1"/>
  <c r="E101" i="1"/>
  <c r="D101" i="1"/>
  <c r="C101" i="1"/>
  <c r="B101" i="1"/>
  <c r="M100" i="1"/>
  <c r="L100" i="1"/>
  <c r="I100" i="1"/>
  <c r="H100" i="1"/>
  <c r="G100" i="1"/>
  <c r="F100" i="1"/>
  <c r="E100" i="1"/>
  <c r="D100" i="1"/>
  <c r="C100" i="1"/>
  <c r="B100" i="1"/>
  <c r="M99" i="1"/>
  <c r="L99" i="1"/>
  <c r="I99" i="1"/>
  <c r="H99" i="1"/>
  <c r="G99" i="1"/>
  <c r="F99" i="1"/>
  <c r="E99" i="1"/>
  <c r="D99" i="1"/>
  <c r="C99" i="1"/>
  <c r="B99" i="1"/>
  <c r="M98" i="1"/>
  <c r="L98" i="1"/>
  <c r="I98" i="1"/>
  <c r="H98" i="1"/>
  <c r="G98" i="1"/>
  <c r="F98" i="1"/>
  <c r="E98" i="1"/>
  <c r="D98" i="1"/>
  <c r="C98" i="1"/>
  <c r="B98" i="1"/>
  <c r="M97" i="1"/>
  <c r="L97" i="1"/>
  <c r="I97" i="1"/>
  <c r="H97" i="1"/>
  <c r="G97" i="1"/>
  <c r="F97" i="1"/>
  <c r="E97" i="1"/>
  <c r="D97" i="1"/>
  <c r="C97" i="1"/>
  <c r="B97" i="1"/>
  <c r="M96" i="1"/>
  <c r="L96" i="1"/>
  <c r="I96" i="1"/>
  <c r="H96" i="1"/>
  <c r="G96" i="1"/>
  <c r="F96" i="1"/>
  <c r="E96" i="1"/>
  <c r="D96" i="1"/>
  <c r="C96" i="1"/>
  <c r="B96" i="1"/>
  <c r="M95" i="1"/>
  <c r="L95" i="1"/>
  <c r="I95" i="1"/>
  <c r="H95" i="1"/>
  <c r="G95" i="1"/>
  <c r="F95" i="1"/>
  <c r="E95" i="1"/>
  <c r="D95" i="1"/>
  <c r="C95" i="1"/>
  <c r="B95" i="1"/>
  <c r="M94" i="1"/>
  <c r="L94" i="1"/>
  <c r="I94" i="1"/>
  <c r="H94" i="1"/>
  <c r="G94" i="1"/>
  <c r="F94" i="1"/>
  <c r="E94" i="1"/>
  <c r="D94" i="1"/>
  <c r="C94" i="1"/>
  <c r="B94" i="1"/>
  <c r="M93" i="1"/>
  <c r="L93" i="1"/>
  <c r="I93" i="1"/>
  <c r="H93" i="1"/>
  <c r="G93" i="1"/>
  <c r="F93" i="1"/>
  <c r="E93" i="1"/>
  <c r="D93" i="1"/>
  <c r="C93" i="1"/>
  <c r="B93" i="1"/>
  <c r="M92" i="1"/>
  <c r="L92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N90" i="1"/>
  <c r="M90" i="1"/>
  <c r="L90" i="1"/>
  <c r="I90" i="1"/>
  <c r="H90" i="1"/>
  <c r="G90" i="1"/>
  <c r="F90" i="1"/>
  <c r="E90" i="1"/>
  <c r="D90" i="1"/>
  <c r="C90" i="1"/>
  <c r="B90" i="1"/>
  <c r="N89" i="1"/>
  <c r="M89" i="1"/>
  <c r="L89" i="1"/>
  <c r="I89" i="1"/>
  <c r="H89" i="1"/>
  <c r="G89" i="1"/>
  <c r="F89" i="1"/>
  <c r="E89" i="1"/>
  <c r="D89" i="1"/>
  <c r="C89" i="1"/>
  <c r="B89" i="1"/>
  <c r="N88" i="1"/>
  <c r="M88" i="1"/>
  <c r="L88" i="1"/>
  <c r="I88" i="1"/>
  <c r="H88" i="1"/>
  <c r="G88" i="1"/>
  <c r="F88" i="1"/>
  <c r="E88" i="1"/>
  <c r="D88" i="1"/>
  <c r="C88" i="1"/>
  <c r="B88" i="1"/>
  <c r="N87" i="1"/>
  <c r="M87" i="1"/>
  <c r="L87" i="1"/>
  <c r="I87" i="1"/>
  <c r="H87" i="1"/>
  <c r="G87" i="1"/>
  <c r="F87" i="1"/>
  <c r="E87" i="1"/>
  <c r="D87" i="1"/>
  <c r="C87" i="1"/>
  <c r="B87" i="1"/>
  <c r="N86" i="1"/>
  <c r="M86" i="1"/>
  <c r="L86" i="1"/>
  <c r="I86" i="1"/>
  <c r="H86" i="1"/>
  <c r="G86" i="1"/>
  <c r="F86" i="1"/>
  <c r="E86" i="1"/>
  <c r="D86" i="1"/>
  <c r="C86" i="1"/>
  <c r="B86" i="1"/>
  <c r="N85" i="1"/>
  <c r="M85" i="1"/>
  <c r="L85" i="1"/>
  <c r="I85" i="1"/>
  <c r="H85" i="1"/>
  <c r="G85" i="1"/>
  <c r="F85" i="1"/>
  <c r="E85" i="1"/>
  <c r="D85" i="1"/>
  <c r="C85" i="1"/>
  <c r="B85" i="1"/>
  <c r="N84" i="1"/>
  <c r="M84" i="1"/>
  <c r="L84" i="1"/>
  <c r="I84" i="1"/>
  <c r="H84" i="1"/>
  <c r="G84" i="1"/>
  <c r="F84" i="1"/>
  <c r="E84" i="1"/>
  <c r="D84" i="1"/>
  <c r="C84" i="1"/>
  <c r="B84" i="1"/>
  <c r="N83" i="1"/>
  <c r="M83" i="1"/>
  <c r="L83" i="1"/>
  <c r="I83" i="1"/>
  <c r="H83" i="1"/>
  <c r="G83" i="1"/>
  <c r="F83" i="1"/>
  <c r="E83" i="1"/>
  <c r="D83" i="1"/>
  <c r="C83" i="1"/>
  <c r="B83" i="1"/>
  <c r="N82" i="1"/>
  <c r="M82" i="1"/>
  <c r="L82" i="1"/>
  <c r="I82" i="1"/>
  <c r="H82" i="1"/>
  <c r="G82" i="1"/>
  <c r="F82" i="1"/>
  <c r="E82" i="1"/>
  <c r="D82" i="1"/>
  <c r="C82" i="1"/>
  <c r="B82" i="1"/>
  <c r="N81" i="1"/>
  <c r="M81" i="1"/>
  <c r="L81" i="1"/>
  <c r="I81" i="1"/>
  <c r="H81" i="1"/>
  <c r="G81" i="1"/>
  <c r="F81" i="1"/>
  <c r="E81" i="1"/>
  <c r="D81" i="1"/>
  <c r="C81" i="1"/>
  <c r="B81" i="1"/>
  <c r="N80" i="1"/>
  <c r="M80" i="1"/>
  <c r="L80" i="1"/>
  <c r="I80" i="1"/>
  <c r="H80" i="1"/>
  <c r="G80" i="1"/>
  <c r="F80" i="1"/>
  <c r="E80" i="1"/>
  <c r="D80" i="1"/>
  <c r="C80" i="1"/>
  <c r="B80" i="1"/>
  <c r="N79" i="1"/>
  <c r="M79" i="1"/>
  <c r="L79" i="1"/>
  <c r="I79" i="1"/>
  <c r="H79" i="1"/>
  <c r="G79" i="1"/>
  <c r="F79" i="1"/>
  <c r="E79" i="1"/>
  <c r="D79" i="1"/>
  <c r="C79" i="1"/>
  <c r="B79" i="1"/>
  <c r="N78" i="1"/>
  <c r="M78" i="1"/>
  <c r="L78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M76" i="1"/>
  <c r="L76" i="1"/>
  <c r="I76" i="1"/>
  <c r="H76" i="1"/>
  <c r="G76" i="1"/>
  <c r="F76" i="1"/>
  <c r="E76" i="1"/>
  <c r="D76" i="1"/>
  <c r="C76" i="1"/>
  <c r="B76" i="1"/>
  <c r="M75" i="1"/>
  <c r="L75" i="1"/>
  <c r="I75" i="1"/>
  <c r="H75" i="1"/>
  <c r="G75" i="1"/>
  <c r="F75" i="1"/>
  <c r="E75" i="1"/>
  <c r="D75" i="1"/>
  <c r="C75" i="1"/>
  <c r="B75" i="1"/>
  <c r="M74" i="1"/>
  <c r="L74" i="1"/>
  <c r="I74" i="1"/>
  <c r="H74" i="1"/>
  <c r="G74" i="1"/>
  <c r="D74" i="1"/>
  <c r="M73" i="1"/>
  <c r="L73" i="1"/>
  <c r="I73" i="1"/>
  <c r="H73" i="1"/>
  <c r="G73" i="1"/>
  <c r="F73" i="1"/>
  <c r="E73" i="1"/>
  <c r="D73" i="1"/>
  <c r="C73" i="1"/>
  <c r="B73" i="1"/>
  <c r="M72" i="1"/>
  <c r="L72" i="1"/>
  <c r="I72" i="1"/>
  <c r="H72" i="1"/>
  <c r="G72" i="1"/>
  <c r="F72" i="1"/>
  <c r="E72" i="1"/>
  <c r="D72" i="1"/>
  <c r="C72" i="1"/>
  <c r="B72" i="1"/>
  <c r="M71" i="1"/>
  <c r="L71" i="1"/>
  <c r="I71" i="1"/>
  <c r="H71" i="1"/>
  <c r="G71" i="1"/>
  <c r="F71" i="1"/>
  <c r="E71" i="1"/>
  <c r="D71" i="1"/>
  <c r="C71" i="1"/>
  <c r="B71" i="1"/>
  <c r="M70" i="1"/>
  <c r="L70" i="1"/>
  <c r="I70" i="1"/>
  <c r="H70" i="1"/>
  <c r="G70" i="1"/>
  <c r="F70" i="1"/>
  <c r="E70" i="1"/>
  <c r="D70" i="1"/>
  <c r="C70" i="1"/>
  <c r="B70" i="1"/>
  <c r="M69" i="1"/>
  <c r="L69" i="1"/>
  <c r="I69" i="1"/>
  <c r="H69" i="1"/>
  <c r="G69" i="1"/>
  <c r="F69" i="1"/>
  <c r="E69" i="1"/>
  <c r="D69" i="1"/>
  <c r="C69" i="1"/>
  <c r="B69" i="1"/>
  <c r="M68" i="1"/>
  <c r="L68" i="1"/>
  <c r="I68" i="1"/>
  <c r="H68" i="1"/>
  <c r="G68" i="1"/>
  <c r="F68" i="1"/>
  <c r="E68" i="1"/>
  <c r="D68" i="1"/>
  <c r="C68" i="1"/>
  <c r="B68" i="1"/>
  <c r="M67" i="1"/>
  <c r="L67" i="1"/>
  <c r="I67" i="1"/>
  <c r="H67" i="1"/>
  <c r="G67" i="1"/>
  <c r="F67" i="1"/>
  <c r="E67" i="1"/>
  <c r="D67" i="1"/>
  <c r="C67" i="1"/>
  <c r="B67" i="1"/>
  <c r="M66" i="1"/>
  <c r="L66" i="1"/>
  <c r="I66" i="1"/>
  <c r="H66" i="1"/>
  <c r="G66" i="1"/>
  <c r="F66" i="1"/>
  <c r="E66" i="1"/>
  <c r="D66" i="1"/>
  <c r="C66" i="1"/>
  <c r="B66" i="1"/>
  <c r="M65" i="1"/>
  <c r="L65" i="1"/>
  <c r="I65" i="1"/>
  <c r="H65" i="1"/>
  <c r="G65" i="1"/>
  <c r="F65" i="1"/>
  <c r="E65" i="1"/>
  <c r="D65" i="1"/>
  <c r="C65" i="1"/>
  <c r="B65" i="1"/>
  <c r="M64" i="1"/>
  <c r="L64" i="1"/>
  <c r="I64" i="1"/>
  <c r="H64" i="1"/>
  <c r="G64" i="1"/>
  <c r="F64" i="1"/>
  <c r="E64" i="1"/>
  <c r="D64" i="1"/>
  <c r="C64" i="1"/>
  <c r="B64" i="1"/>
  <c r="M63" i="1"/>
  <c r="L63" i="1"/>
  <c r="I63" i="1"/>
  <c r="H63" i="1"/>
  <c r="G63" i="1"/>
  <c r="F63" i="1"/>
  <c r="E63" i="1"/>
  <c r="D63" i="1"/>
  <c r="C63" i="1"/>
  <c r="B63" i="1"/>
  <c r="M62" i="1"/>
  <c r="L62" i="1"/>
  <c r="I62" i="1"/>
  <c r="H62" i="1"/>
  <c r="G62" i="1"/>
  <c r="F62" i="1"/>
  <c r="E62" i="1"/>
  <c r="D62" i="1"/>
  <c r="C62" i="1"/>
  <c r="B62" i="1"/>
  <c r="M61" i="1"/>
  <c r="L61" i="1"/>
  <c r="I61" i="1"/>
  <c r="H61" i="1"/>
  <c r="G61" i="1"/>
  <c r="F61" i="1"/>
  <c r="E61" i="1"/>
  <c r="D61" i="1"/>
  <c r="C61" i="1"/>
  <c r="B61" i="1"/>
  <c r="M60" i="1"/>
  <c r="L60" i="1"/>
  <c r="I60" i="1"/>
  <c r="H60" i="1"/>
  <c r="G60" i="1"/>
  <c r="F60" i="1"/>
  <c r="E60" i="1"/>
  <c r="D60" i="1"/>
  <c r="C60" i="1"/>
  <c r="B60" i="1"/>
  <c r="M59" i="1"/>
  <c r="L59" i="1"/>
  <c r="I59" i="1"/>
  <c r="H59" i="1"/>
  <c r="G59" i="1"/>
  <c r="F59" i="1"/>
  <c r="E59" i="1"/>
  <c r="D59" i="1"/>
  <c r="C59" i="1"/>
  <c r="B59" i="1"/>
  <c r="M58" i="1"/>
  <c r="L58" i="1"/>
  <c r="I58" i="1"/>
  <c r="H58" i="1"/>
  <c r="G58" i="1"/>
  <c r="F58" i="1"/>
  <c r="E58" i="1"/>
  <c r="D58" i="1"/>
  <c r="C58" i="1"/>
  <c r="B58" i="1"/>
  <c r="M57" i="1"/>
  <c r="L57" i="1"/>
  <c r="I57" i="1"/>
  <c r="H57" i="1"/>
  <c r="G57" i="1"/>
  <c r="F57" i="1"/>
  <c r="E57" i="1"/>
  <c r="D57" i="1"/>
  <c r="C57" i="1"/>
  <c r="B57" i="1"/>
  <c r="M56" i="1"/>
  <c r="L56" i="1"/>
  <c r="I56" i="1"/>
  <c r="H56" i="1"/>
  <c r="G56" i="1"/>
  <c r="F56" i="1"/>
  <c r="E56" i="1"/>
  <c r="D56" i="1"/>
  <c r="C56" i="1"/>
  <c r="B56" i="1"/>
  <c r="M55" i="1"/>
  <c r="L55" i="1"/>
  <c r="I55" i="1"/>
  <c r="H55" i="1"/>
  <c r="G55" i="1"/>
  <c r="F55" i="1"/>
  <c r="E55" i="1"/>
  <c r="D55" i="1"/>
  <c r="C55" i="1"/>
  <c r="B55" i="1"/>
  <c r="M54" i="1"/>
  <c r="L54" i="1"/>
  <c r="I54" i="1"/>
  <c r="H54" i="1"/>
  <c r="G54" i="1"/>
  <c r="F54" i="1"/>
  <c r="E54" i="1"/>
  <c r="D54" i="1"/>
  <c r="C54" i="1"/>
  <c r="B54" i="1"/>
  <c r="M53" i="1"/>
  <c r="L53" i="1"/>
  <c r="I53" i="1"/>
  <c r="H53" i="1"/>
  <c r="G53" i="1"/>
  <c r="F53" i="1"/>
  <c r="E53" i="1"/>
  <c r="D53" i="1"/>
  <c r="C53" i="1"/>
  <c r="B53" i="1"/>
  <c r="L52" i="1"/>
  <c r="I52" i="1"/>
  <c r="H52" i="1"/>
  <c r="G52" i="1"/>
  <c r="F52" i="1"/>
  <c r="E52" i="1"/>
  <c r="D52" i="1"/>
  <c r="C52" i="1"/>
  <c r="B52" i="1"/>
  <c r="N51" i="1"/>
  <c r="M51" i="1"/>
  <c r="L51" i="1"/>
  <c r="I51" i="1"/>
  <c r="H51" i="1"/>
  <c r="G51" i="1"/>
  <c r="F51" i="1"/>
  <c r="E51" i="1"/>
  <c r="D51" i="1"/>
  <c r="C51" i="1"/>
  <c r="B51" i="1"/>
  <c r="N50" i="1"/>
  <c r="M50" i="1"/>
  <c r="L50" i="1"/>
  <c r="I50" i="1"/>
  <c r="H50" i="1"/>
  <c r="G50" i="1"/>
  <c r="F50" i="1"/>
  <c r="E50" i="1"/>
  <c r="D50" i="1"/>
  <c r="C50" i="1"/>
  <c r="B50" i="1"/>
  <c r="N49" i="1"/>
  <c r="M49" i="1"/>
  <c r="L49" i="1"/>
  <c r="I49" i="1"/>
  <c r="H49" i="1"/>
  <c r="G49" i="1"/>
  <c r="F49" i="1"/>
  <c r="E49" i="1"/>
  <c r="D49" i="1"/>
  <c r="C49" i="1"/>
  <c r="B49" i="1"/>
  <c r="N48" i="1"/>
  <c r="M48" i="1"/>
  <c r="L48" i="1"/>
  <c r="I48" i="1"/>
  <c r="H48" i="1"/>
  <c r="G48" i="1"/>
  <c r="F48" i="1"/>
  <c r="E48" i="1"/>
  <c r="D48" i="1"/>
  <c r="C48" i="1"/>
  <c r="B48" i="1"/>
  <c r="N47" i="1"/>
  <c r="M47" i="1"/>
  <c r="L47" i="1"/>
  <c r="I47" i="1"/>
  <c r="H47" i="1"/>
  <c r="G47" i="1"/>
  <c r="F47" i="1"/>
  <c r="E47" i="1"/>
  <c r="D47" i="1"/>
  <c r="C47" i="1"/>
  <c r="B47" i="1"/>
  <c r="N46" i="1"/>
  <c r="M46" i="1"/>
  <c r="L46" i="1"/>
  <c r="I46" i="1"/>
  <c r="H46" i="1"/>
  <c r="G46" i="1"/>
  <c r="F46" i="1"/>
  <c r="E46" i="1"/>
  <c r="D46" i="1"/>
  <c r="C46" i="1"/>
  <c r="B46" i="1"/>
  <c r="N45" i="1"/>
  <c r="M45" i="1"/>
  <c r="L45" i="1"/>
  <c r="I45" i="1"/>
  <c r="H45" i="1"/>
  <c r="G45" i="1"/>
  <c r="F45" i="1"/>
  <c r="E45" i="1"/>
  <c r="D45" i="1"/>
  <c r="C45" i="1"/>
  <c r="B45" i="1"/>
  <c r="N44" i="1"/>
  <c r="M44" i="1"/>
  <c r="L44" i="1"/>
  <c r="I44" i="1"/>
  <c r="H44" i="1"/>
  <c r="G44" i="1"/>
  <c r="F44" i="1"/>
  <c r="E44" i="1"/>
  <c r="D44" i="1"/>
  <c r="C44" i="1"/>
  <c r="B44" i="1"/>
  <c r="N43" i="1"/>
  <c r="M43" i="1"/>
  <c r="L43" i="1"/>
  <c r="I43" i="1"/>
  <c r="H43" i="1"/>
  <c r="G43" i="1"/>
  <c r="F43" i="1"/>
  <c r="E43" i="1"/>
  <c r="D43" i="1"/>
  <c r="C43" i="1"/>
  <c r="B43" i="1"/>
  <c r="N42" i="1"/>
  <c r="M42" i="1"/>
  <c r="L42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N40" i="1"/>
  <c r="M40" i="1"/>
  <c r="L40" i="1"/>
  <c r="I40" i="1"/>
  <c r="H40" i="1"/>
  <c r="G40" i="1"/>
  <c r="F40" i="1"/>
  <c r="E40" i="1"/>
  <c r="D40" i="1"/>
  <c r="C40" i="1"/>
  <c r="B40" i="1"/>
  <c r="N39" i="1"/>
  <c r="M39" i="1"/>
  <c r="L39" i="1"/>
  <c r="I39" i="1"/>
  <c r="H39" i="1"/>
  <c r="G39" i="1"/>
  <c r="F39" i="1"/>
  <c r="E39" i="1"/>
  <c r="D39" i="1"/>
  <c r="C39" i="1"/>
  <c r="B39" i="1"/>
  <c r="N38" i="1"/>
  <c r="M38" i="1"/>
  <c r="L38" i="1"/>
  <c r="I38" i="1"/>
  <c r="H38" i="1"/>
  <c r="G38" i="1"/>
  <c r="F38" i="1"/>
  <c r="E38" i="1"/>
  <c r="D38" i="1"/>
  <c r="C38" i="1"/>
  <c r="B38" i="1"/>
  <c r="N37" i="1"/>
  <c r="M37" i="1"/>
  <c r="L37" i="1"/>
  <c r="I37" i="1"/>
  <c r="H37" i="1"/>
  <c r="G37" i="1"/>
  <c r="F37" i="1"/>
  <c r="E37" i="1"/>
  <c r="D37" i="1"/>
  <c r="C37" i="1"/>
  <c r="B37" i="1"/>
  <c r="N36" i="1"/>
  <c r="M36" i="1"/>
  <c r="L36" i="1"/>
  <c r="I36" i="1"/>
  <c r="H36" i="1"/>
  <c r="G36" i="1"/>
  <c r="F36" i="1"/>
  <c r="E36" i="1"/>
  <c r="D36" i="1"/>
  <c r="C36" i="1"/>
  <c r="B36" i="1"/>
  <c r="N35" i="1"/>
  <c r="M35" i="1"/>
  <c r="L35" i="1"/>
  <c r="I35" i="1"/>
  <c r="H35" i="1"/>
  <c r="G35" i="1"/>
  <c r="F35" i="1"/>
  <c r="E35" i="1"/>
  <c r="D35" i="1"/>
  <c r="C35" i="1"/>
  <c r="B35" i="1"/>
  <c r="N34" i="1"/>
  <c r="M34" i="1"/>
  <c r="L34" i="1"/>
  <c r="I34" i="1"/>
  <c r="H34" i="1"/>
  <c r="G34" i="1"/>
  <c r="F34" i="1"/>
  <c r="E34" i="1"/>
  <c r="D34" i="1"/>
  <c r="C34" i="1"/>
  <c r="B34" i="1"/>
  <c r="N33" i="1"/>
  <c r="M33" i="1"/>
  <c r="L33" i="1"/>
  <c r="I33" i="1"/>
  <c r="H33" i="1"/>
  <c r="G33" i="1"/>
  <c r="F33" i="1"/>
  <c r="E33" i="1"/>
  <c r="D33" i="1"/>
  <c r="C33" i="1"/>
  <c r="B33" i="1"/>
  <c r="N32" i="1"/>
  <c r="M32" i="1"/>
  <c r="L32" i="1"/>
  <c r="I32" i="1"/>
  <c r="H32" i="1"/>
  <c r="G32" i="1"/>
  <c r="F32" i="1"/>
  <c r="E32" i="1"/>
  <c r="D32" i="1"/>
  <c r="C32" i="1"/>
  <c r="B32" i="1"/>
  <c r="N31" i="1"/>
  <c r="M31" i="1"/>
  <c r="L31" i="1"/>
  <c r="I31" i="1"/>
  <c r="H31" i="1"/>
  <c r="G31" i="1"/>
  <c r="F31" i="1"/>
  <c r="E31" i="1"/>
  <c r="D31" i="1"/>
  <c r="C31" i="1"/>
  <c r="B31" i="1"/>
  <c r="N30" i="1"/>
  <c r="M30" i="1"/>
  <c r="L30" i="1"/>
  <c r="I30" i="1"/>
  <c r="H30" i="1"/>
  <c r="G30" i="1"/>
  <c r="F30" i="1"/>
  <c r="E30" i="1"/>
  <c r="D30" i="1"/>
  <c r="C30" i="1"/>
  <c r="B30" i="1"/>
  <c r="N29" i="1"/>
  <c r="M29" i="1"/>
  <c r="L29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N27" i="1"/>
  <c r="M27" i="1"/>
  <c r="L27" i="1"/>
  <c r="I27" i="1"/>
  <c r="H27" i="1"/>
  <c r="G27" i="1"/>
  <c r="F27" i="1"/>
  <c r="E27" i="1"/>
  <c r="D27" i="1"/>
  <c r="C27" i="1"/>
  <c r="B27" i="1"/>
  <c r="N26" i="1"/>
  <c r="M26" i="1"/>
  <c r="L26" i="1"/>
  <c r="I26" i="1"/>
  <c r="H26" i="1"/>
  <c r="G26" i="1"/>
  <c r="F26" i="1"/>
  <c r="E26" i="1"/>
  <c r="D26" i="1"/>
  <c r="C26" i="1"/>
  <c r="B26" i="1"/>
  <c r="N25" i="1"/>
  <c r="M25" i="1"/>
  <c r="L25" i="1"/>
  <c r="I25" i="1"/>
  <c r="H25" i="1"/>
  <c r="G25" i="1"/>
  <c r="F25" i="1"/>
  <c r="E25" i="1"/>
  <c r="D25" i="1"/>
  <c r="C25" i="1"/>
  <c r="B25" i="1"/>
  <c r="N24" i="1"/>
  <c r="M24" i="1"/>
  <c r="L24" i="1"/>
  <c r="I24" i="1"/>
  <c r="H24" i="1"/>
  <c r="G24" i="1"/>
  <c r="F24" i="1"/>
  <c r="E24" i="1"/>
  <c r="D24" i="1"/>
  <c r="C24" i="1"/>
  <c r="B24" i="1"/>
  <c r="N23" i="1"/>
  <c r="M23" i="1"/>
  <c r="L23" i="1"/>
  <c r="I23" i="1"/>
  <c r="H23" i="1"/>
  <c r="G23" i="1"/>
  <c r="F23" i="1"/>
  <c r="E23" i="1"/>
  <c r="D23" i="1"/>
  <c r="C23" i="1"/>
  <c r="B23" i="1"/>
  <c r="N22" i="1"/>
  <c r="M22" i="1"/>
  <c r="L22" i="1"/>
  <c r="I22" i="1"/>
  <c r="H22" i="1"/>
  <c r="G22" i="1"/>
  <c r="F22" i="1"/>
  <c r="D22" i="1"/>
  <c r="N21" i="1"/>
  <c r="M21" i="1"/>
  <c r="L21" i="1"/>
  <c r="I21" i="1"/>
  <c r="H21" i="1"/>
  <c r="G21" i="1"/>
  <c r="F21" i="1"/>
  <c r="E21" i="1"/>
  <c r="D21" i="1"/>
  <c r="C21" i="1"/>
  <c r="B21" i="1"/>
  <c r="N20" i="1"/>
  <c r="M20" i="1"/>
  <c r="L20" i="1"/>
  <c r="I20" i="1"/>
  <c r="H20" i="1"/>
  <c r="G20" i="1"/>
  <c r="F20" i="1"/>
  <c r="E20" i="1"/>
  <c r="D20" i="1"/>
  <c r="C20" i="1"/>
  <c r="B20" i="1"/>
  <c r="N19" i="1"/>
  <c r="M19" i="1"/>
  <c r="L19" i="1"/>
  <c r="I19" i="1"/>
  <c r="H19" i="1"/>
  <c r="G19" i="1"/>
  <c r="F19" i="1"/>
  <c r="E19" i="1"/>
  <c r="D19" i="1"/>
  <c r="C19" i="1"/>
  <c r="B19" i="1"/>
  <c r="N18" i="1"/>
  <c r="M18" i="1"/>
  <c r="L18" i="1"/>
  <c r="I18" i="1"/>
  <c r="H18" i="1"/>
  <c r="G18" i="1"/>
  <c r="F18" i="1"/>
  <c r="E18" i="1"/>
  <c r="D18" i="1"/>
  <c r="C18" i="1"/>
  <c r="B18" i="1"/>
  <c r="N17" i="1"/>
  <c r="M17" i="1"/>
  <c r="L17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N15" i="1"/>
  <c r="M15" i="1"/>
  <c r="L15" i="1"/>
  <c r="I15" i="1"/>
  <c r="H15" i="1"/>
  <c r="G15" i="1"/>
  <c r="F15" i="1"/>
  <c r="E15" i="1"/>
  <c r="D15" i="1"/>
  <c r="C15" i="1"/>
  <c r="B15" i="1"/>
  <c r="N14" i="1"/>
  <c r="M14" i="1"/>
  <c r="L14" i="1"/>
  <c r="I14" i="1"/>
  <c r="H14" i="1"/>
  <c r="G14" i="1"/>
  <c r="F14" i="1"/>
  <c r="E14" i="1"/>
  <c r="D14" i="1"/>
  <c r="C14" i="1"/>
  <c r="B14" i="1"/>
  <c r="N13" i="1"/>
  <c r="M13" i="1"/>
  <c r="L13" i="1"/>
  <c r="I13" i="1"/>
  <c r="H13" i="1"/>
  <c r="G13" i="1"/>
  <c r="F13" i="1"/>
  <c r="E13" i="1"/>
  <c r="D13" i="1"/>
  <c r="C13" i="1"/>
  <c r="B13" i="1"/>
  <c r="N12" i="1"/>
  <c r="M12" i="1"/>
  <c r="L12" i="1"/>
  <c r="I12" i="1"/>
  <c r="H12" i="1"/>
  <c r="G12" i="1"/>
  <c r="F12" i="1"/>
  <c r="E12" i="1"/>
  <c r="D12" i="1"/>
  <c r="C12" i="1"/>
  <c r="B12" i="1"/>
  <c r="N11" i="1"/>
  <c r="M11" i="1"/>
  <c r="L11" i="1"/>
  <c r="I11" i="1"/>
  <c r="H11" i="1"/>
  <c r="G11" i="1"/>
  <c r="F11" i="1"/>
  <c r="E11" i="1"/>
  <c r="D11" i="1"/>
  <c r="C11" i="1"/>
  <c r="B11" i="1"/>
  <c r="N10" i="1"/>
  <c r="M10" i="1"/>
  <c r="L10" i="1"/>
  <c r="I10" i="1"/>
  <c r="H10" i="1"/>
  <c r="G10" i="1"/>
  <c r="F10" i="1"/>
  <c r="E10" i="1"/>
  <c r="D10" i="1"/>
  <c r="C10" i="1"/>
  <c r="B10" i="1"/>
  <c r="N9" i="1"/>
  <c r="M9" i="1"/>
  <c r="L9" i="1"/>
  <c r="I9" i="1"/>
  <c r="H9" i="1"/>
  <c r="G9" i="1"/>
  <c r="F9" i="1"/>
  <c r="E9" i="1"/>
  <c r="D9" i="1"/>
  <c r="C9" i="1"/>
  <c r="B9" i="1"/>
  <c r="N8" i="1"/>
  <c r="M8" i="1"/>
  <c r="L8" i="1"/>
  <c r="I8" i="1"/>
  <c r="H8" i="1"/>
  <c r="G8" i="1"/>
  <c r="F8" i="1"/>
  <c r="E8" i="1"/>
  <c r="D8" i="1"/>
  <c r="C8" i="1"/>
  <c r="B8" i="1"/>
  <c r="N7" i="1"/>
  <c r="M7" i="1"/>
  <c r="L7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I2" i="1"/>
  <c r="H2" i="1"/>
  <c r="G2" i="1"/>
  <c r="F2" i="1"/>
  <c r="D2" i="1"/>
</calcChain>
</file>

<file path=xl/sharedStrings.xml><?xml version="1.0" encoding="utf-8"?>
<sst xmlns="http://schemas.openxmlformats.org/spreadsheetml/2006/main" count="15" uniqueCount="15">
  <si>
    <t>特区政府信任程度</t>
  </si>
  <si>
    <t>中央政府信任程度</t>
  </si>
  <si>
    <t>对一国两制落实满意度</t>
  </si>
  <si>
    <t>警方信任程度</t>
  </si>
  <si>
    <t>对抗议需和平非暴力的认同程度</t>
  </si>
  <si>
    <t>对于示威者行使暴力的谅解程度</t>
  </si>
  <si>
    <t>同意示威者过分使用武力</t>
  </si>
  <si>
    <t>同意警察使用过分武力</t>
  </si>
  <si>
    <t>VOA视频数</t>
  </si>
  <si>
    <t>BBC视频数</t>
  </si>
  <si>
    <t>民情指數Public Sentiment Index(PSI)</t>
  </si>
  <si>
    <t>政評數值 Government Appraisal (GA)</t>
  </si>
  <si>
    <t>社評數值 Society Appraisal (SA)</t>
  </si>
  <si>
    <t>重大事件数量</t>
  </si>
  <si>
    <t>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</si>
</sst>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Unna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ill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tabSelected="1" workbookViewId="0">
      <selection sqref="A1:P177"/>
    </sheetView>
  </sheetViews>
  <sheetFormatPr baseColWidth="10" defaultRowHeight="16" x14ac:dyDescent="0.2"/>
  <sheetData>
    <row r="1" spans="1:16" x14ac:dyDescent="0.2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t="s">
        <v>9</v>
      </c>
      <c r="L1" s="2" t="s">
        <v>10</v>
      </c>
      <c r="M1" s="2" t="s">
        <v>11</v>
      </c>
      <c r="N1" s="2" t="s">
        <v>12</v>
      </c>
      <c r="O1" t="s">
        <v>13</v>
      </c>
      <c r="P1" t="s">
        <v>14</v>
      </c>
    </row>
    <row r="2" spans="1:16" x14ac:dyDescent="0.2">
      <c r="A2" s="3">
        <v>-20</v>
      </c>
      <c r="B2">
        <v>4.16</v>
      </c>
      <c r="C2">
        <v>3.96</v>
      </c>
      <c r="D2">
        <f t="shared" ref="D2:D65" si="0">3.61+(A2-81)*(3.61-3.65)/(81-52)</f>
        <v>3.7493103448275864</v>
      </c>
      <c r="E2">
        <v>5.6</v>
      </c>
      <c r="F2">
        <f t="shared" ref="F2:F20" si="1">3.41+A2*(3.12-3.41)/52</f>
        <v>3.5215384615384617</v>
      </c>
      <c r="G2">
        <f t="shared" ref="G2:G20" si="2">2.44+(A2-114)*(2.44-2.36)/(114-81)</f>
        <v>2.1151515151515148</v>
      </c>
      <c r="H2">
        <f t="shared" ref="H2:H65" si="3">2.14+(A2-81)*(2.14-2.17)/(81-52)</f>
        <v>2.244482758620689</v>
      </c>
      <c r="I2">
        <f t="shared" ref="I2:I65" si="4">2.94+(A2-81)*(2.94-2.82)/(81-52)</f>
        <v>2.5220689655172408</v>
      </c>
      <c r="P2" s="4">
        <v>43615</v>
      </c>
    </row>
    <row r="3" spans="1:16" x14ac:dyDescent="0.2">
      <c r="A3" s="3">
        <v>-19</v>
      </c>
      <c r="B3">
        <f>3.61+A3*(4.16-3.61)/(-20)</f>
        <v>4.1325000000000003</v>
      </c>
      <c r="C3">
        <f>3.48+A3*(3.96-3.48)/(-20)</f>
        <v>3.9359999999999999</v>
      </c>
      <c r="D3">
        <f t="shared" si="0"/>
        <v>3.7479310344827588</v>
      </c>
      <c r="E3">
        <f>4.44+A3*(5.6-4.44)/(-20)</f>
        <v>5.5419999999999998</v>
      </c>
      <c r="F3">
        <f t="shared" si="1"/>
        <v>3.5159615384615388</v>
      </c>
      <c r="G3">
        <f t="shared" si="2"/>
        <v>2.1175757575757572</v>
      </c>
      <c r="H3">
        <f t="shared" si="3"/>
        <v>2.2434482758620686</v>
      </c>
      <c r="I3">
        <f t="shared" si="4"/>
        <v>2.5262068965517237</v>
      </c>
      <c r="P3" s="4">
        <v>43616</v>
      </c>
    </row>
    <row r="4" spans="1:16" x14ac:dyDescent="0.2">
      <c r="A4" s="3">
        <v>-18</v>
      </c>
      <c r="B4">
        <f t="shared" ref="B4:B21" si="5">3.61+A4*(4.16-3.61)/(-20)</f>
        <v>4.1050000000000004</v>
      </c>
      <c r="C4">
        <f t="shared" ref="C4:C21" si="6">3.48+A4*(3.96-3.48)/(-20)</f>
        <v>3.9119999999999999</v>
      </c>
      <c r="D4">
        <f t="shared" si="0"/>
        <v>3.7465517241379311</v>
      </c>
      <c r="E4">
        <f t="shared" ref="E4:E21" si="7">4.44+A4*(5.6-4.44)/(-20)</f>
        <v>5.484</v>
      </c>
      <c r="F4">
        <f t="shared" si="1"/>
        <v>3.5103846153846154</v>
      </c>
      <c r="G4">
        <f t="shared" si="2"/>
        <v>2.1199999999999997</v>
      </c>
      <c r="H4">
        <f t="shared" si="3"/>
        <v>2.2424137931034478</v>
      </c>
      <c r="I4">
        <f t="shared" si="4"/>
        <v>2.5303448275862066</v>
      </c>
      <c r="P4" s="4">
        <v>43617</v>
      </c>
    </row>
    <row r="5" spans="1:16" x14ac:dyDescent="0.2">
      <c r="A5" s="3">
        <v>-17</v>
      </c>
      <c r="B5">
        <f t="shared" si="5"/>
        <v>4.0775000000000006</v>
      </c>
      <c r="C5">
        <f t="shared" si="6"/>
        <v>3.8879999999999999</v>
      </c>
      <c r="D5">
        <f t="shared" si="0"/>
        <v>3.7451724137931035</v>
      </c>
      <c r="E5">
        <f t="shared" si="7"/>
        <v>5.4260000000000002</v>
      </c>
      <c r="F5">
        <f t="shared" si="1"/>
        <v>3.5048076923076925</v>
      </c>
      <c r="G5">
        <f t="shared" si="2"/>
        <v>2.1224242424242421</v>
      </c>
      <c r="H5">
        <f t="shared" si="3"/>
        <v>2.241379310344827</v>
      </c>
      <c r="I5">
        <f t="shared" si="4"/>
        <v>2.5344827586206891</v>
      </c>
      <c r="P5" s="4">
        <v>43618</v>
      </c>
    </row>
    <row r="6" spans="1:16" x14ac:dyDescent="0.2">
      <c r="A6" s="3">
        <v>-16</v>
      </c>
      <c r="B6">
        <f t="shared" si="5"/>
        <v>4.05</v>
      </c>
      <c r="C6">
        <f t="shared" si="6"/>
        <v>3.8639999999999999</v>
      </c>
      <c r="D6">
        <f t="shared" si="0"/>
        <v>3.7437931034482759</v>
      </c>
      <c r="E6">
        <f t="shared" si="7"/>
        <v>5.3679999999999994</v>
      </c>
      <c r="F6">
        <f t="shared" si="1"/>
        <v>3.4992307692307696</v>
      </c>
      <c r="G6">
        <f t="shared" si="2"/>
        <v>2.1248484848484845</v>
      </c>
      <c r="H6">
        <f t="shared" si="3"/>
        <v>2.2403448275862066</v>
      </c>
      <c r="I6">
        <f t="shared" si="4"/>
        <v>2.538620689655172</v>
      </c>
      <c r="L6" s="2">
        <v>89.4</v>
      </c>
      <c r="M6" s="2">
        <v>85.5</v>
      </c>
      <c r="N6" s="2">
        <v>88.3</v>
      </c>
      <c r="P6" s="5">
        <v>43619</v>
      </c>
    </row>
    <row r="7" spans="1:16" x14ac:dyDescent="0.2">
      <c r="A7" s="3">
        <v>-15</v>
      </c>
      <c r="B7">
        <f t="shared" si="5"/>
        <v>4.0225</v>
      </c>
      <c r="C7">
        <f t="shared" si="6"/>
        <v>3.84</v>
      </c>
      <c r="D7">
        <f t="shared" si="0"/>
        <v>3.7424137931034482</v>
      </c>
      <c r="E7">
        <f t="shared" si="7"/>
        <v>5.31</v>
      </c>
      <c r="F7">
        <f t="shared" si="1"/>
        <v>3.4936538461538462</v>
      </c>
      <c r="G7">
        <f t="shared" si="2"/>
        <v>2.127272727272727</v>
      </c>
      <c r="H7">
        <f t="shared" si="3"/>
        <v>2.2393103448275857</v>
      </c>
      <c r="I7">
        <f>2.94+(A7-81)*(2.94-2.82)/(81-52)</f>
        <v>2.5427586206896549</v>
      </c>
      <c r="L7">
        <f>89.4+(A7+16)*(89.1-89.4)/(-6+16)</f>
        <v>89.37</v>
      </c>
      <c r="M7">
        <f>85.5+(A7+16)*(85-85.5)/(-6+16)</f>
        <v>85.45</v>
      </c>
      <c r="N7">
        <f>88.3+(A7+16)*(88.3-88.3)/(-6+16)</f>
        <v>88.3</v>
      </c>
      <c r="P7" s="4">
        <v>43620</v>
      </c>
    </row>
    <row r="8" spans="1:16" x14ac:dyDescent="0.2">
      <c r="A8" s="3">
        <v>-14</v>
      </c>
      <c r="B8">
        <f t="shared" si="5"/>
        <v>3.9950000000000001</v>
      </c>
      <c r="C8">
        <f t="shared" si="6"/>
        <v>3.8159999999999998</v>
      </c>
      <c r="D8">
        <f t="shared" si="0"/>
        <v>3.7410344827586206</v>
      </c>
      <c r="E8">
        <f t="shared" si="7"/>
        <v>5.2519999999999998</v>
      </c>
      <c r="F8">
        <f t="shared" si="1"/>
        <v>3.4880769230769233</v>
      </c>
      <c r="G8">
        <f t="shared" si="2"/>
        <v>2.1296969696969694</v>
      </c>
      <c r="H8">
        <f t="shared" si="3"/>
        <v>2.2382758620689649</v>
      </c>
      <c r="I8">
        <f t="shared" si="4"/>
        <v>2.5468965517241378</v>
      </c>
      <c r="L8">
        <f t="shared" ref="L8:L15" si="8">89.4+(A8+16)*(89.1-89.4)/(-6+16)</f>
        <v>89.34</v>
      </c>
      <c r="M8">
        <f t="shared" ref="M8:M15" si="9">85.5+(A8+16)*(85-85.5)/(-6+16)</f>
        <v>85.4</v>
      </c>
      <c r="N8">
        <f t="shared" ref="N8:N15" si="10">88.3+(A8+16)*(88.3-88.3)/(-6+16)</f>
        <v>88.3</v>
      </c>
      <c r="P8" s="4">
        <v>43621</v>
      </c>
    </row>
    <row r="9" spans="1:16" x14ac:dyDescent="0.2">
      <c r="A9" s="3">
        <v>-13</v>
      </c>
      <c r="B9">
        <f t="shared" si="5"/>
        <v>3.9675000000000002</v>
      </c>
      <c r="C9">
        <f t="shared" si="6"/>
        <v>3.7919999999999998</v>
      </c>
      <c r="D9">
        <f t="shared" si="0"/>
        <v>3.739655172413793</v>
      </c>
      <c r="E9">
        <f t="shared" si="7"/>
        <v>5.194</v>
      </c>
      <c r="F9">
        <f t="shared" si="1"/>
        <v>3.4824999999999999</v>
      </c>
      <c r="G9">
        <f t="shared" si="2"/>
        <v>2.1321212121212119</v>
      </c>
      <c r="H9">
        <f t="shared" si="3"/>
        <v>2.2372413793103445</v>
      </c>
      <c r="I9">
        <f t="shared" si="4"/>
        <v>2.5510344827586202</v>
      </c>
      <c r="L9">
        <f t="shared" si="8"/>
        <v>89.31</v>
      </c>
      <c r="M9">
        <f t="shared" si="9"/>
        <v>85.35</v>
      </c>
      <c r="N9">
        <f t="shared" si="10"/>
        <v>88.3</v>
      </c>
      <c r="P9" s="4">
        <v>43622</v>
      </c>
    </row>
    <row r="10" spans="1:16" x14ac:dyDescent="0.2">
      <c r="A10" s="3">
        <v>-12</v>
      </c>
      <c r="B10">
        <f t="shared" si="5"/>
        <v>3.94</v>
      </c>
      <c r="C10">
        <f t="shared" si="6"/>
        <v>3.7679999999999998</v>
      </c>
      <c r="D10">
        <f t="shared" si="0"/>
        <v>3.7382758620689653</v>
      </c>
      <c r="E10">
        <f t="shared" si="7"/>
        <v>5.1360000000000001</v>
      </c>
      <c r="F10">
        <f t="shared" si="1"/>
        <v>3.476923076923077</v>
      </c>
      <c r="G10">
        <f t="shared" si="2"/>
        <v>2.1345454545454543</v>
      </c>
      <c r="H10">
        <f t="shared" si="3"/>
        <v>2.2362068965517237</v>
      </c>
      <c r="I10">
        <f t="shared" si="4"/>
        <v>2.5551724137931031</v>
      </c>
      <c r="L10">
        <f t="shared" si="8"/>
        <v>89.28</v>
      </c>
      <c r="M10">
        <f t="shared" si="9"/>
        <v>85.3</v>
      </c>
      <c r="N10">
        <f t="shared" si="10"/>
        <v>88.3</v>
      </c>
      <c r="P10" s="4">
        <v>43623</v>
      </c>
    </row>
    <row r="11" spans="1:16" x14ac:dyDescent="0.2">
      <c r="A11" s="3">
        <v>-11</v>
      </c>
      <c r="B11">
        <f t="shared" si="5"/>
        <v>3.9125000000000001</v>
      </c>
      <c r="C11">
        <f t="shared" si="6"/>
        <v>3.7439999999999998</v>
      </c>
      <c r="D11">
        <f t="shared" si="0"/>
        <v>3.7368965517241381</v>
      </c>
      <c r="E11">
        <f t="shared" si="7"/>
        <v>5.0780000000000003</v>
      </c>
      <c r="F11">
        <f t="shared" si="1"/>
        <v>3.4713461538461541</v>
      </c>
      <c r="G11">
        <f t="shared" si="2"/>
        <v>2.1369696969696967</v>
      </c>
      <c r="H11">
        <f t="shared" si="3"/>
        <v>2.2351724137931028</v>
      </c>
      <c r="I11">
        <f t="shared" si="4"/>
        <v>2.559310344827586</v>
      </c>
      <c r="L11">
        <f t="shared" si="8"/>
        <v>89.25</v>
      </c>
      <c r="M11">
        <f t="shared" si="9"/>
        <v>85.25</v>
      </c>
      <c r="N11">
        <f t="shared" si="10"/>
        <v>88.3</v>
      </c>
      <c r="P11" s="4">
        <v>43624</v>
      </c>
    </row>
    <row r="12" spans="1:16" x14ac:dyDescent="0.2">
      <c r="A12" s="6">
        <v>-10</v>
      </c>
      <c r="B12">
        <f t="shared" si="5"/>
        <v>3.8849999999999998</v>
      </c>
      <c r="C12">
        <f t="shared" si="6"/>
        <v>3.7199999999999998</v>
      </c>
      <c r="D12">
        <f t="shared" si="0"/>
        <v>3.7355172413793105</v>
      </c>
      <c r="E12">
        <f t="shared" si="7"/>
        <v>5.0199999999999996</v>
      </c>
      <c r="F12">
        <f t="shared" si="1"/>
        <v>3.4657692307692307</v>
      </c>
      <c r="G12">
        <f t="shared" si="2"/>
        <v>2.1393939393939392</v>
      </c>
      <c r="H12">
        <f t="shared" si="3"/>
        <v>2.2341379310344824</v>
      </c>
      <c r="I12">
        <f t="shared" si="4"/>
        <v>2.5634482758620685</v>
      </c>
      <c r="J12" s="7">
        <v>8</v>
      </c>
      <c r="K12" s="7">
        <v>1</v>
      </c>
      <c r="L12">
        <f t="shared" si="8"/>
        <v>89.22</v>
      </c>
      <c r="M12">
        <f t="shared" si="9"/>
        <v>85.2</v>
      </c>
      <c r="N12">
        <f t="shared" si="10"/>
        <v>88.3</v>
      </c>
      <c r="P12" s="5">
        <v>43625</v>
      </c>
    </row>
    <row r="13" spans="1:16" x14ac:dyDescent="0.2">
      <c r="A13" s="3">
        <v>-9</v>
      </c>
      <c r="B13">
        <f t="shared" si="5"/>
        <v>3.8574999999999999</v>
      </c>
      <c r="C13">
        <f t="shared" si="6"/>
        <v>3.6960000000000002</v>
      </c>
      <c r="D13">
        <f t="shared" si="0"/>
        <v>3.7341379310344829</v>
      </c>
      <c r="E13">
        <f t="shared" si="7"/>
        <v>4.9619999999999997</v>
      </c>
      <c r="F13">
        <f t="shared" si="1"/>
        <v>3.4601923076923078</v>
      </c>
      <c r="G13">
        <f t="shared" si="2"/>
        <v>2.1418181818181816</v>
      </c>
      <c r="H13">
        <f t="shared" si="3"/>
        <v>2.2331034482758616</v>
      </c>
      <c r="I13">
        <f t="shared" si="4"/>
        <v>2.5675862068965514</v>
      </c>
      <c r="J13" s="7">
        <v>20</v>
      </c>
      <c r="K13" s="7">
        <v>1</v>
      </c>
      <c r="L13">
        <f t="shared" si="8"/>
        <v>89.19</v>
      </c>
      <c r="M13">
        <f t="shared" si="9"/>
        <v>85.15</v>
      </c>
      <c r="N13">
        <f t="shared" si="10"/>
        <v>88.3</v>
      </c>
      <c r="P13" s="4">
        <v>43626</v>
      </c>
    </row>
    <row r="14" spans="1:16" x14ac:dyDescent="0.2">
      <c r="A14" s="3">
        <v>-8</v>
      </c>
      <c r="B14">
        <f t="shared" si="5"/>
        <v>3.83</v>
      </c>
      <c r="C14">
        <f t="shared" si="6"/>
        <v>3.6720000000000002</v>
      </c>
      <c r="D14">
        <f t="shared" si="0"/>
        <v>3.7327586206896552</v>
      </c>
      <c r="E14">
        <f t="shared" si="7"/>
        <v>4.9039999999999999</v>
      </c>
      <c r="F14">
        <f t="shared" si="1"/>
        <v>3.4546153846153849</v>
      </c>
      <c r="G14">
        <f t="shared" si="2"/>
        <v>2.1442424242424241</v>
      </c>
      <c r="H14">
        <f t="shared" si="3"/>
        <v>2.2320689655172408</v>
      </c>
      <c r="I14">
        <f t="shared" si="4"/>
        <v>2.5717241379310343</v>
      </c>
      <c r="J14" s="7">
        <v>22</v>
      </c>
      <c r="K14" s="7">
        <v>0</v>
      </c>
      <c r="L14">
        <f t="shared" si="8"/>
        <v>89.16</v>
      </c>
      <c r="M14">
        <f t="shared" si="9"/>
        <v>85.1</v>
      </c>
      <c r="N14">
        <f t="shared" si="10"/>
        <v>88.3</v>
      </c>
      <c r="P14" s="4">
        <v>43627</v>
      </c>
    </row>
    <row r="15" spans="1:16" x14ac:dyDescent="0.2">
      <c r="A15" s="3">
        <v>-7</v>
      </c>
      <c r="B15">
        <f t="shared" si="5"/>
        <v>3.8024999999999998</v>
      </c>
      <c r="C15">
        <f t="shared" si="6"/>
        <v>3.6480000000000001</v>
      </c>
      <c r="D15">
        <f t="shared" si="0"/>
        <v>3.7313793103448276</v>
      </c>
      <c r="E15">
        <f t="shared" si="7"/>
        <v>4.8460000000000001</v>
      </c>
      <c r="F15">
        <f t="shared" si="1"/>
        <v>3.4490384615384615</v>
      </c>
      <c r="G15">
        <f t="shared" si="2"/>
        <v>2.1466666666666665</v>
      </c>
      <c r="H15">
        <f t="shared" si="3"/>
        <v>2.2310344827586204</v>
      </c>
      <c r="I15">
        <f t="shared" si="4"/>
        <v>2.5758620689655167</v>
      </c>
      <c r="J15" s="7">
        <v>22</v>
      </c>
      <c r="K15" s="7">
        <v>2</v>
      </c>
      <c r="L15">
        <f t="shared" si="8"/>
        <v>89.13</v>
      </c>
      <c r="M15">
        <f t="shared" si="9"/>
        <v>85.05</v>
      </c>
      <c r="N15">
        <f t="shared" si="10"/>
        <v>88.3</v>
      </c>
      <c r="P15" s="4">
        <v>43628</v>
      </c>
    </row>
    <row r="16" spans="1:16" x14ac:dyDescent="0.2">
      <c r="A16" s="3">
        <v>-6</v>
      </c>
      <c r="B16">
        <f t="shared" si="5"/>
        <v>3.7749999999999999</v>
      </c>
      <c r="C16">
        <f t="shared" si="6"/>
        <v>3.6240000000000001</v>
      </c>
      <c r="D16">
        <f t="shared" si="0"/>
        <v>3.73</v>
      </c>
      <c r="E16">
        <f t="shared" si="7"/>
        <v>4.7880000000000003</v>
      </c>
      <c r="F16">
        <f t="shared" si="1"/>
        <v>3.4434615384615386</v>
      </c>
      <c r="G16">
        <f t="shared" si="2"/>
        <v>2.1490909090909089</v>
      </c>
      <c r="H16">
        <f t="shared" si="3"/>
        <v>2.2299999999999995</v>
      </c>
      <c r="I16">
        <f t="shared" si="4"/>
        <v>2.5799999999999996</v>
      </c>
      <c r="J16" s="7">
        <v>23</v>
      </c>
      <c r="K16" s="7">
        <v>2</v>
      </c>
      <c r="L16" s="2">
        <v>89.1</v>
      </c>
      <c r="M16" s="2">
        <v>85</v>
      </c>
      <c r="N16" s="2">
        <v>88.3</v>
      </c>
      <c r="P16" s="5">
        <v>43629</v>
      </c>
    </row>
    <row r="17" spans="1:16" x14ac:dyDescent="0.2">
      <c r="A17" s="3">
        <v>-5</v>
      </c>
      <c r="B17">
        <f t="shared" si="5"/>
        <v>3.7475000000000001</v>
      </c>
      <c r="C17">
        <f t="shared" si="6"/>
        <v>3.6</v>
      </c>
      <c r="D17">
        <f t="shared" si="0"/>
        <v>3.7286206896551723</v>
      </c>
      <c r="E17">
        <f t="shared" si="7"/>
        <v>4.7300000000000004</v>
      </c>
      <c r="F17">
        <f t="shared" si="1"/>
        <v>3.4378846153846156</v>
      </c>
      <c r="G17">
        <f t="shared" si="2"/>
        <v>2.1515151515151514</v>
      </c>
      <c r="H17">
        <f t="shared" si="3"/>
        <v>2.2289655172413787</v>
      </c>
      <c r="I17">
        <f t="shared" si="4"/>
        <v>2.5841379310344825</v>
      </c>
      <c r="J17" s="7">
        <v>24</v>
      </c>
      <c r="K17" s="7">
        <v>1</v>
      </c>
      <c r="L17">
        <f>89.1+(A17+6)*(71.5-89.1)/(6+6)</f>
        <v>87.633333333333326</v>
      </c>
      <c r="M17">
        <f>85+(A17+6)*(67.2-85)/(6+6)</f>
        <v>83.516666666666666</v>
      </c>
      <c r="N17">
        <f>88.3+(A17+6)*(74.5-88.3)/(6+6)</f>
        <v>87.149999999999991</v>
      </c>
      <c r="P17" s="4">
        <v>43630</v>
      </c>
    </row>
    <row r="18" spans="1:16" x14ac:dyDescent="0.2">
      <c r="A18" s="3">
        <v>-4</v>
      </c>
      <c r="B18">
        <f t="shared" si="5"/>
        <v>3.7199999999999998</v>
      </c>
      <c r="C18">
        <f t="shared" si="6"/>
        <v>3.5760000000000001</v>
      </c>
      <c r="D18">
        <f t="shared" si="0"/>
        <v>3.7272413793103447</v>
      </c>
      <c r="E18">
        <f t="shared" si="7"/>
        <v>4.6720000000000006</v>
      </c>
      <c r="F18">
        <f t="shared" si="1"/>
        <v>3.4323076923076923</v>
      </c>
      <c r="G18">
        <f t="shared" si="2"/>
        <v>2.1539393939393938</v>
      </c>
      <c r="H18">
        <f t="shared" si="3"/>
        <v>2.2279310344827583</v>
      </c>
      <c r="I18">
        <f t="shared" si="4"/>
        <v>2.588275862068965</v>
      </c>
      <c r="J18" s="7">
        <v>6</v>
      </c>
      <c r="K18" s="7">
        <v>1</v>
      </c>
      <c r="L18">
        <f t="shared" ref="L18:L27" si="11">89.1+(A18+6)*(71.5-89.1)/(6+6)</f>
        <v>86.166666666666657</v>
      </c>
      <c r="M18">
        <f t="shared" ref="M18:M27" si="12">85+(A18+6)*(67.2-85)/(6+6)</f>
        <v>82.033333333333331</v>
      </c>
      <c r="N18">
        <f t="shared" ref="N18:N27" si="13">88.3+(A18+6)*(74.5-88.3)/(6+6)</f>
        <v>86</v>
      </c>
      <c r="P18" s="4">
        <v>43631</v>
      </c>
    </row>
    <row r="19" spans="1:16" x14ac:dyDescent="0.2">
      <c r="A19" s="3">
        <v>-3</v>
      </c>
      <c r="B19">
        <f t="shared" si="5"/>
        <v>3.6924999999999999</v>
      </c>
      <c r="C19">
        <f t="shared" si="6"/>
        <v>3.552</v>
      </c>
      <c r="D19">
        <f t="shared" si="0"/>
        <v>3.7258620689655171</v>
      </c>
      <c r="E19">
        <f t="shared" si="7"/>
        <v>4.6139999999999999</v>
      </c>
      <c r="F19">
        <f t="shared" si="1"/>
        <v>3.4267307692307694</v>
      </c>
      <c r="G19">
        <f t="shared" si="2"/>
        <v>2.1563636363636363</v>
      </c>
      <c r="H19">
        <f t="shared" si="3"/>
        <v>2.2268965517241375</v>
      </c>
      <c r="I19">
        <f t="shared" si="4"/>
        <v>2.5924137931034479</v>
      </c>
      <c r="J19" s="7">
        <v>11</v>
      </c>
      <c r="K19" s="7">
        <v>2</v>
      </c>
      <c r="L19">
        <f t="shared" si="11"/>
        <v>84.699999999999989</v>
      </c>
      <c r="M19">
        <f t="shared" si="12"/>
        <v>80.55</v>
      </c>
      <c r="N19">
        <f t="shared" si="13"/>
        <v>84.85</v>
      </c>
      <c r="P19" s="4">
        <v>43632</v>
      </c>
    </row>
    <row r="20" spans="1:16" x14ac:dyDescent="0.2">
      <c r="A20" s="3">
        <v>-2</v>
      </c>
      <c r="B20">
        <f t="shared" si="5"/>
        <v>3.665</v>
      </c>
      <c r="C20">
        <f t="shared" si="6"/>
        <v>3.528</v>
      </c>
      <c r="D20">
        <f t="shared" si="0"/>
        <v>3.7244827586206894</v>
      </c>
      <c r="E20">
        <f t="shared" si="7"/>
        <v>4.556</v>
      </c>
      <c r="F20">
        <f t="shared" si="1"/>
        <v>3.4211538461538464</v>
      </c>
      <c r="G20">
        <f t="shared" si="2"/>
        <v>2.1587878787878783</v>
      </c>
      <c r="H20">
        <f t="shared" si="3"/>
        <v>2.2258620689655166</v>
      </c>
      <c r="I20">
        <f t="shared" si="4"/>
        <v>2.5965517241379308</v>
      </c>
      <c r="J20" s="7">
        <v>20</v>
      </c>
      <c r="K20" s="7">
        <v>2</v>
      </c>
      <c r="L20">
        <f t="shared" si="11"/>
        <v>83.233333333333334</v>
      </c>
      <c r="M20">
        <f t="shared" si="12"/>
        <v>79.066666666666663</v>
      </c>
      <c r="N20">
        <f t="shared" si="13"/>
        <v>83.7</v>
      </c>
      <c r="P20" s="4">
        <v>43633</v>
      </c>
    </row>
    <row r="21" spans="1:16" x14ac:dyDescent="0.2">
      <c r="A21">
        <v>-1</v>
      </c>
      <c r="B21">
        <f t="shared" si="5"/>
        <v>3.6374999999999997</v>
      </c>
      <c r="C21">
        <f t="shared" si="6"/>
        <v>3.504</v>
      </c>
      <c r="D21">
        <f t="shared" si="0"/>
        <v>3.7231034482758623</v>
      </c>
      <c r="E21">
        <f t="shared" si="7"/>
        <v>4.4980000000000002</v>
      </c>
      <c r="F21">
        <f>3.41+A21*(3.12-3.41)/52</f>
        <v>3.4155769230769231</v>
      </c>
      <c r="G21">
        <f>2.44+(A21-114)*(2.44-2.36)/(114-81)</f>
        <v>2.1612121212121211</v>
      </c>
      <c r="H21">
        <f t="shared" si="3"/>
        <v>2.2248275862068962</v>
      </c>
      <c r="I21">
        <f t="shared" si="4"/>
        <v>2.6006896551724132</v>
      </c>
      <c r="J21" s="7">
        <v>23</v>
      </c>
      <c r="K21" s="7">
        <v>0</v>
      </c>
      <c r="L21">
        <f t="shared" si="11"/>
        <v>81.766666666666666</v>
      </c>
      <c r="M21">
        <f t="shared" si="12"/>
        <v>77.583333333333329</v>
      </c>
      <c r="N21">
        <f t="shared" si="13"/>
        <v>82.55</v>
      </c>
      <c r="P21" s="4">
        <v>43634</v>
      </c>
    </row>
    <row r="22" spans="1:16" x14ac:dyDescent="0.2">
      <c r="A22" s="6">
        <v>0</v>
      </c>
      <c r="B22">
        <v>3.61</v>
      </c>
      <c r="C22">
        <v>3.48</v>
      </c>
      <c r="D22">
        <f t="shared" si="0"/>
        <v>3.7217241379310346</v>
      </c>
      <c r="E22">
        <v>4.4400000000000004</v>
      </c>
      <c r="F22">
        <f>3.41+A22*(3.12-3.41)/52</f>
        <v>3.41</v>
      </c>
      <c r="G22">
        <f>2.44+(A22-114)*(2.44-2.36)/(114-81)</f>
        <v>2.1636363636363631</v>
      </c>
      <c r="H22">
        <f t="shared" si="3"/>
        <v>2.2237931034482754</v>
      </c>
      <c r="I22">
        <f t="shared" si="4"/>
        <v>2.6048275862068961</v>
      </c>
      <c r="J22" s="7">
        <v>20</v>
      </c>
      <c r="K22" s="7">
        <v>0</v>
      </c>
      <c r="L22">
        <f t="shared" si="11"/>
        <v>80.3</v>
      </c>
      <c r="M22">
        <f t="shared" si="12"/>
        <v>76.099999999999994</v>
      </c>
      <c r="N22">
        <f t="shared" si="13"/>
        <v>81.400000000000006</v>
      </c>
      <c r="P22" s="4">
        <v>43635</v>
      </c>
    </row>
    <row r="23" spans="1:16" x14ac:dyDescent="0.2">
      <c r="A23">
        <v>1</v>
      </c>
      <c r="B23" s="8">
        <f>3.61+A23*(2.77-3.61)/52</f>
        <v>3.5938461538461537</v>
      </c>
      <c r="C23">
        <f>3.48+A23*(2.96-3.48)/52</f>
        <v>3.47</v>
      </c>
      <c r="D23">
        <f t="shared" si="0"/>
        <v>3.720344827586207</v>
      </c>
      <c r="E23">
        <f>4.44+A23*(3.08-4.44)/52</f>
        <v>4.413846153846154</v>
      </c>
      <c r="F23">
        <f>3.41+A23*(3.12-3.41)/52</f>
        <v>3.4044230769230772</v>
      </c>
      <c r="G23">
        <f t="shared" ref="G23:G85" si="14">2.44+(A23-114)*(2.44-2.36)/(114-81)</f>
        <v>2.1660606060606056</v>
      </c>
      <c r="H23">
        <f t="shared" si="3"/>
        <v>2.2227586206896546</v>
      </c>
      <c r="I23">
        <f t="shared" si="4"/>
        <v>2.608965517241379</v>
      </c>
      <c r="J23" s="7">
        <v>24</v>
      </c>
      <c r="K23" s="7">
        <v>0</v>
      </c>
      <c r="L23">
        <f t="shared" si="11"/>
        <v>78.833333333333329</v>
      </c>
      <c r="M23">
        <f t="shared" si="12"/>
        <v>74.616666666666674</v>
      </c>
      <c r="N23">
        <f t="shared" si="13"/>
        <v>80.25</v>
      </c>
      <c r="P23" s="4">
        <v>43636</v>
      </c>
    </row>
    <row r="24" spans="1:16" x14ac:dyDescent="0.2">
      <c r="A24">
        <v>2</v>
      </c>
      <c r="B24" s="8">
        <f t="shared" ref="B24:B73" si="15">3.61+A24*(2.77-3.61)/52</f>
        <v>3.5776923076923075</v>
      </c>
      <c r="C24">
        <f t="shared" ref="C24:C73" si="16">3.48+A24*(2.96-3.48)/52</f>
        <v>3.46</v>
      </c>
      <c r="D24">
        <f t="shared" si="0"/>
        <v>3.7189655172413794</v>
      </c>
      <c r="E24">
        <f t="shared" ref="E24:E73" si="17">4.44+A24*(3.08-4.44)/52</f>
        <v>4.3876923076923084</v>
      </c>
      <c r="F24">
        <f t="shared" ref="F24:F73" si="18">3.41+A24*(3.12-3.41)/52</f>
        <v>3.3988461538461539</v>
      </c>
      <c r="G24">
        <f t="shared" si="14"/>
        <v>2.168484848484848</v>
      </c>
      <c r="H24">
        <f t="shared" si="3"/>
        <v>2.2217241379310342</v>
      </c>
      <c r="I24">
        <f t="shared" si="4"/>
        <v>2.6131034482758619</v>
      </c>
      <c r="J24" s="7">
        <v>19</v>
      </c>
      <c r="K24" s="7">
        <v>0</v>
      </c>
      <c r="L24">
        <f t="shared" si="11"/>
        <v>77.36666666666666</v>
      </c>
      <c r="M24">
        <f t="shared" si="12"/>
        <v>73.13333333333334</v>
      </c>
      <c r="N24">
        <f t="shared" si="13"/>
        <v>79.099999999999994</v>
      </c>
      <c r="P24" s="4">
        <v>43637</v>
      </c>
    </row>
    <row r="25" spans="1:16" x14ac:dyDescent="0.2">
      <c r="A25">
        <v>3</v>
      </c>
      <c r="B25" s="8">
        <f t="shared" si="15"/>
        <v>3.5615384615384613</v>
      </c>
      <c r="C25">
        <f t="shared" si="16"/>
        <v>3.45</v>
      </c>
      <c r="D25">
        <f t="shared" si="0"/>
        <v>3.7175862068965517</v>
      </c>
      <c r="E25">
        <f t="shared" si="17"/>
        <v>4.361538461538462</v>
      </c>
      <c r="F25">
        <f t="shared" si="18"/>
        <v>3.3932692307692309</v>
      </c>
      <c r="G25">
        <f t="shared" si="14"/>
        <v>2.1709090909090905</v>
      </c>
      <c r="H25">
        <f t="shared" si="3"/>
        <v>2.2206896551724133</v>
      </c>
      <c r="I25">
        <f t="shared" si="4"/>
        <v>2.6172413793103444</v>
      </c>
      <c r="J25" s="7">
        <v>3</v>
      </c>
      <c r="K25" s="7">
        <v>0</v>
      </c>
      <c r="L25">
        <f t="shared" si="11"/>
        <v>75.900000000000006</v>
      </c>
      <c r="M25">
        <f t="shared" si="12"/>
        <v>71.650000000000006</v>
      </c>
      <c r="N25">
        <f t="shared" si="13"/>
        <v>77.95</v>
      </c>
      <c r="P25" s="4">
        <v>43638</v>
      </c>
    </row>
    <row r="26" spans="1:16" x14ac:dyDescent="0.2">
      <c r="A26">
        <v>4</v>
      </c>
      <c r="B26" s="8">
        <f t="shared" si="15"/>
        <v>3.5453846153846151</v>
      </c>
      <c r="C26">
        <f t="shared" si="16"/>
        <v>3.44</v>
      </c>
      <c r="D26">
        <f t="shared" si="0"/>
        <v>3.7162068965517241</v>
      </c>
      <c r="E26">
        <f t="shared" si="17"/>
        <v>4.3353846153846156</v>
      </c>
      <c r="F26">
        <f t="shared" si="18"/>
        <v>3.387692307692308</v>
      </c>
      <c r="G26">
        <f t="shared" si="14"/>
        <v>2.1733333333333329</v>
      </c>
      <c r="H26">
        <f t="shared" si="3"/>
        <v>2.2196551724137925</v>
      </c>
      <c r="I26">
        <f t="shared" si="4"/>
        <v>2.6213793103448273</v>
      </c>
      <c r="J26" s="7">
        <v>4</v>
      </c>
      <c r="K26" s="7">
        <v>0</v>
      </c>
      <c r="L26">
        <f t="shared" si="11"/>
        <v>74.433333333333337</v>
      </c>
      <c r="M26">
        <f t="shared" si="12"/>
        <v>70.166666666666671</v>
      </c>
      <c r="N26">
        <f t="shared" si="13"/>
        <v>76.8</v>
      </c>
      <c r="P26" s="4">
        <v>43639</v>
      </c>
    </row>
    <row r="27" spans="1:16" x14ac:dyDescent="0.2">
      <c r="A27">
        <v>5</v>
      </c>
      <c r="B27" s="8">
        <f t="shared" si="15"/>
        <v>3.5292307692307689</v>
      </c>
      <c r="C27">
        <f t="shared" si="16"/>
        <v>3.43</v>
      </c>
      <c r="D27">
        <f t="shared" si="0"/>
        <v>3.7148275862068965</v>
      </c>
      <c r="E27">
        <f t="shared" si="17"/>
        <v>4.3092307692307692</v>
      </c>
      <c r="F27">
        <f t="shared" si="18"/>
        <v>3.3821153846153846</v>
      </c>
      <c r="G27">
        <f t="shared" si="14"/>
        <v>2.1757575757575753</v>
      </c>
      <c r="H27">
        <f t="shared" si="3"/>
        <v>2.2186206896551721</v>
      </c>
      <c r="I27">
        <f t="shared" si="4"/>
        <v>2.6255172413793102</v>
      </c>
      <c r="J27" s="7">
        <v>19</v>
      </c>
      <c r="K27" s="7">
        <v>0</v>
      </c>
      <c r="L27">
        <f t="shared" si="11"/>
        <v>72.966666666666669</v>
      </c>
      <c r="M27">
        <f t="shared" si="12"/>
        <v>68.683333333333337</v>
      </c>
      <c r="N27">
        <f t="shared" si="13"/>
        <v>75.650000000000006</v>
      </c>
      <c r="P27" s="4">
        <v>43640</v>
      </c>
    </row>
    <row r="28" spans="1:16" x14ac:dyDescent="0.2">
      <c r="A28">
        <v>6</v>
      </c>
      <c r="B28" s="8">
        <f t="shared" si="15"/>
        <v>3.5130769230769228</v>
      </c>
      <c r="C28">
        <f t="shared" si="16"/>
        <v>3.42</v>
      </c>
      <c r="D28">
        <f t="shared" si="0"/>
        <v>3.7134482758620688</v>
      </c>
      <c r="E28">
        <f t="shared" si="17"/>
        <v>4.2830769230769237</v>
      </c>
      <c r="F28">
        <f t="shared" si="18"/>
        <v>3.3765384615384617</v>
      </c>
      <c r="G28">
        <f t="shared" si="14"/>
        <v>2.1781818181818178</v>
      </c>
      <c r="H28">
        <f t="shared" si="3"/>
        <v>2.2175862068965513</v>
      </c>
      <c r="I28">
        <f t="shared" si="4"/>
        <v>2.6296551724137927</v>
      </c>
      <c r="J28" s="7">
        <v>19</v>
      </c>
      <c r="K28" s="7">
        <v>0</v>
      </c>
      <c r="L28" s="2">
        <v>71.5</v>
      </c>
      <c r="M28" s="2">
        <v>67.2</v>
      </c>
      <c r="N28" s="2">
        <v>74.5</v>
      </c>
      <c r="P28" s="5">
        <v>43641</v>
      </c>
    </row>
    <row r="29" spans="1:16" x14ac:dyDescent="0.2">
      <c r="A29">
        <v>7</v>
      </c>
      <c r="B29" s="8">
        <f t="shared" si="15"/>
        <v>3.496923076923077</v>
      </c>
      <c r="C29">
        <f t="shared" si="16"/>
        <v>3.41</v>
      </c>
      <c r="D29">
        <f t="shared" si="0"/>
        <v>3.7120689655172412</v>
      </c>
      <c r="E29">
        <f t="shared" si="17"/>
        <v>4.2569230769230773</v>
      </c>
      <c r="F29">
        <f t="shared" si="18"/>
        <v>3.3709615384615388</v>
      </c>
      <c r="G29">
        <f t="shared" si="14"/>
        <v>2.1806060606060602</v>
      </c>
      <c r="H29">
        <f t="shared" si="3"/>
        <v>2.2165517241379304</v>
      </c>
      <c r="I29">
        <f>2.94+(A29-81)*(2.94-2.82)/(81-52)</f>
        <v>2.6337931034482756</v>
      </c>
      <c r="J29" s="7">
        <v>17</v>
      </c>
      <c r="K29" s="7">
        <v>0</v>
      </c>
      <c r="L29">
        <f>71.5+(A29-6)*(71.9-71.5)/(19-6)</f>
        <v>71.530769230769238</v>
      </c>
      <c r="M29">
        <f>67.2+(A29-6)*(67.9-67.2)/(19-6)</f>
        <v>67.253846153846155</v>
      </c>
      <c r="N29">
        <f>74.5+(A29-6)*(74.5-74.5)/(19-6)</f>
        <v>74.5</v>
      </c>
      <c r="P29" s="4">
        <v>43642</v>
      </c>
    </row>
    <row r="30" spans="1:16" x14ac:dyDescent="0.2">
      <c r="A30">
        <v>8</v>
      </c>
      <c r="B30" s="8">
        <f t="shared" si="15"/>
        <v>3.4807692307692308</v>
      </c>
      <c r="C30">
        <f t="shared" si="16"/>
        <v>3.4</v>
      </c>
      <c r="D30">
        <f t="shared" si="0"/>
        <v>3.7106896551724136</v>
      </c>
      <c r="E30">
        <f t="shared" si="17"/>
        <v>4.2307692307692308</v>
      </c>
      <c r="F30">
        <f t="shared" si="18"/>
        <v>3.3653846153846154</v>
      </c>
      <c r="G30">
        <f t="shared" si="14"/>
        <v>2.1830303030303027</v>
      </c>
      <c r="H30">
        <f t="shared" si="3"/>
        <v>2.2155172413793101</v>
      </c>
      <c r="I30">
        <f t="shared" si="4"/>
        <v>2.6379310344827585</v>
      </c>
      <c r="J30" s="7">
        <v>20</v>
      </c>
      <c r="K30" s="7">
        <v>0</v>
      </c>
      <c r="L30">
        <f t="shared" ref="L30:L40" si="19">71.5+(A30-6)*(71.9-71.5)/(19-6)</f>
        <v>71.561538461538461</v>
      </c>
      <c r="M30">
        <f t="shared" ref="M30:M40" si="20">67.2+(A30-6)*(67.9-67.2)/(19-6)</f>
        <v>67.307692307692307</v>
      </c>
      <c r="N30">
        <f t="shared" ref="N30:N40" si="21">74.5+(A30-6)*(74.5-74.5)/(19-6)</f>
        <v>74.5</v>
      </c>
      <c r="P30" s="4">
        <v>43643</v>
      </c>
    </row>
    <row r="31" spans="1:16" x14ac:dyDescent="0.2">
      <c r="A31">
        <v>9</v>
      </c>
      <c r="B31" s="8">
        <f t="shared" si="15"/>
        <v>3.4646153846153847</v>
      </c>
      <c r="C31">
        <f t="shared" si="16"/>
        <v>3.39</v>
      </c>
      <c r="D31">
        <f t="shared" si="0"/>
        <v>3.7093103448275864</v>
      </c>
      <c r="E31">
        <f t="shared" si="17"/>
        <v>4.2046153846153853</v>
      </c>
      <c r="F31">
        <f t="shared" si="18"/>
        <v>3.3598076923076925</v>
      </c>
      <c r="G31">
        <f t="shared" si="14"/>
        <v>2.1854545454545451</v>
      </c>
      <c r="H31">
        <f t="shared" si="3"/>
        <v>2.2144827586206892</v>
      </c>
      <c r="I31">
        <f t="shared" si="4"/>
        <v>2.6420689655172409</v>
      </c>
      <c r="J31" s="7">
        <v>25</v>
      </c>
      <c r="K31" s="7">
        <v>0</v>
      </c>
      <c r="L31">
        <f t="shared" si="19"/>
        <v>71.592307692307699</v>
      </c>
      <c r="M31">
        <f t="shared" si="20"/>
        <v>67.361538461538458</v>
      </c>
      <c r="N31">
        <f t="shared" si="21"/>
        <v>74.5</v>
      </c>
      <c r="P31" s="4">
        <v>43644</v>
      </c>
    </row>
    <row r="32" spans="1:16" x14ac:dyDescent="0.2">
      <c r="A32">
        <v>10</v>
      </c>
      <c r="B32" s="8">
        <f t="shared" si="15"/>
        <v>3.4484615384615385</v>
      </c>
      <c r="C32">
        <f t="shared" si="16"/>
        <v>3.38</v>
      </c>
      <c r="D32">
        <f t="shared" si="0"/>
        <v>3.7079310344827587</v>
      </c>
      <c r="E32">
        <f t="shared" si="17"/>
        <v>4.1784615384615389</v>
      </c>
      <c r="F32">
        <f t="shared" si="18"/>
        <v>3.3542307692307696</v>
      </c>
      <c r="G32">
        <f t="shared" si="14"/>
        <v>2.1878787878787875</v>
      </c>
      <c r="H32">
        <f t="shared" si="3"/>
        <v>2.2134482758620688</v>
      </c>
      <c r="I32">
        <f t="shared" si="4"/>
        <v>2.6462068965517238</v>
      </c>
      <c r="J32" s="7">
        <v>16</v>
      </c>
      <c r="K32" s="7">
        <v>2</v>
      </c>
      <c r="L32">
        <f t="shared" si="19"/>
        <v>71.623076923076923</v>
      </c>
      <c r="M32">
        <f t="shared" si="20"/>
        <v>67.415384615384625</v>
      </c>
      <c r="N32">
        <f t="shared" si="21"/>
        <v>74.5</v>
      </c>
      <c r="P32" s="4">
        <v>43645</v>
      </c>
    </row>
    <row r="33" spans="1:16" x14ac:dyDescent="0.2">
      <c r="A33">
        <v>11</v>
      </c>
      <c r="B33" s="8">
        <f t="shared" si="15"/>
        <v>3.4323076923076923</v>
      </c>
      <c r="C33">
        <f t="shared" si="16"/>
        <v>3.37</v>
      </c>
      <c r="D33">
        <f t="shared" si="0"/>
        <v>3.7065517241379311</v>
      </c>
      <c r="E33">
        <f t="shared" si="17"/>
        <v>4.1523076923076925</v>
      </c>
      <c r="F33">
        <f t="shared" si="18"/>
        <v>3.3486538461538462</v>
      </c>
      <c r="G33">
        <f t="shared" si="14"/>
        <v>2.19030303030303</v>
      </c>
      <c r="H33">
        <f t="shared" si="3"/>
        <v>2.212413793103448</v>
      </c>
      <c r="I33">
        <f t="shared" si="4"/>
        <v>2.6503448275862067</v>
      </c>
      <c r="J33" s="7">
        <v>8</v>
      </c>
      <c r="K33" s="7">
        <v>0</v>
      </c>
      <c r="L33">
        <f t="shared" si="19"/>
        <v>71.65384615384616</v>
      </c>
      <c r="M33">
        <f t="shared" si="20"/>
        <v>67.469230769230776</v>
      </c>
      <c r="N33">
        <f t="shared" si="21"/>
        <v>74.5</v>
      </c>
      <c r="P33" s="4">
        <v>43646</v>
      </c>
    </row>
    <row r="34" spans="1:16" x14ac:dyDescent="0.2">
      <c r="A34">
        <v>12</v>
      </c>
      <c r="B34" s="8">
        <f t="shared" si="15"/>
        <v>3.4161538461538461</v>
      </c>
      <c r="C34">
        <f t="shared" si="16"/>
        <v>3.36</v>
      </c>
      <c r="D34">
        <f t="shared" si="0"/>
        <v>3.7051724137931035</v>
      </c>
      <c r="E34">
        <f t="shared" si="17"/>
        <v>4.1261538461538461</v>
      </c>
      <c r="F34">
        <f t="shared" si="18"/>
        <v>3.3430769230769233</v>
      </c>
      <c r="G34">
        <f t="shared" si="14"/>
        <v>2.1927272727272724</v>
      </c>
      <c r="H34">
        <f t="shared" si="3"/>
        <v>2.2113793103448272</v>
      </c>
      <c r="I34">
        <f t="shared" si="4"/>
        <v>2.6544827586206892</v>
      </c>
      <c r="J34" s="7">
        <v>19</v>
      </c>
      <c r="K34" s="7">
        <v>9</v>
      </c>
      <c r="L34">
        <f t="shared" si="19"/>
        <v>71.684615384615384</v>
      </c>
      <c r="M34">
        <f t="shared" si="20"/>
        <v>67.523076923076928</v>
      </c>
      <c r="N34">
        <f t="shared" si="21"/>
        <v>74.5</v>
      </c>
      <c r="P34" s="4">
        <v>43647</v>
      </c>
    </row>
    <row r="35" spans="1:16" x14ac:dyDescent="0.2">
      <c r="A35">
        <v>13</v>
      </c>
      <c r="B35" s="8">
        <f t="shared" si="15"/>
        <v>3.4</v>
      </c>
      <c r="C35">
        <f t="shared" si="16"/>
        <v>3.35</v>
      </c>
      <c r="D35">
        <f t="shared" si="0"/>
        <v>3.7037931034482758</v>
      </c>
      <c r="E35">
        <f t="shared" si="17"/>
        <v>4.1000000000000005</v>
      </c>
      <c r="F35">
        <f t="shared" si="18"/>
        <v>3.3375000000000004</v>
      </c>
      <c r="G35">
        <f t="shared" si="14"/>
        <v>2.1951515151515149</v>
      </c>
      <c r="H35">
        <f t="shared" si="3"/>
        <v>2.2103448275862068</v>
      </c>
      <c r="I35">
        <f t="shared" si="4"/>
        <v>2.6586206896551721</v>
      </c>
      <c r="J35" s="7">
        <v>20</v>
      </c>
      <c r="K35" s="7">
        <v>3</v>
      </c>
      <c r="L35">
        <f t="shared" si="19"/>
        <v>71.715384615384622</v>
      </c>
      <c r="M35">
        <f t="shared" si="20"/>
        <v>67.57692307692308</v>
      </c>
      <c r="N35">
        <f t="shared" si="21"/>
        <v>74.5</v>
      </c>
      <c r="P35" s="4">
        <v>43648</v>
      </c>
    </row>
    <row r="36" spans="1:16" x14ac:dyDescent="0.2">
      <c r="A36">
        <v>14</v>
      </c>
      <c r="B36" s="8">
        <f t="shared" si="15"/>
        <v>3.3838461538461537</v>
      </c>
      <c r="C36">
        <f t="shared" si="16"/>
        <v>3.34</v>
      </c>
      <c r="D36">
        <f t="shared" si="0"/>
        <v>3.7024137931034482</v>
      </c>
      <c r="E36">
        <f t="shared" si="17"/>
        <v>4.0738461538461541</v>
      </c>
      <c r="F36">
        <f t="shared" si="18"/>
        <v>3.331923076923077</v>
      </c>
      <c r="G36">
        <f t="shared" si="14"/>
        <v>2.1975757575757573</v>
      </c>
      <c r="H36">
        <f t="shared" si="3"/>
        <v>2.2093103448275859</v>
      </c>
      <c r="I36">
        <f t="shared" si="4"/>
        <v>2.662758620689655</v>
      </c>
      <c r="J36" s="7">
        <v>18</v>
      </c>
      <c r="K36" s="7">
        <v>0</v>
      </c>
      <c r="L36">
        <f t="shared" si="19"/>
        <v>71.746153846153845</v>
      </c>
      <c r="M36">
        <f t="shared" si="20"/>
        <v>67.630769230769232</v>
      </c>
      <c r="N36">
        <f t="shared" si="21"/>
        <v>74.5</v>
      </c>
      <c r="P36" s="4">
        <v>43649</v>
      </c>
    </row>
    <row r="37" spans="1:16" x14ac:dyDescent="0.2">
      <c r="A37">
        <v>15</v>
      </c>
      <c r="B37" s="8">
        <f t="shared" si="15"/>
        <v>3.3676923076923075</v>
      </c>
      <c r="C37">
        <f t="shared" si="16"/>
        <v>3.33</v>
      </c>
      <c r="D37">
        <f t="shared" si="0"/>
        <v>3.7010344827586206</v>
      </c>
      <c r="E37">
        <f t="shared" si="17"/>
        <v>4.0476923076923077</v>
      </c>
      <c r="F37">
        <f t="shared" si="18"/>
        <v>3.3263461538461541</v>
      </c>
      <c r="G37">
        <f t="shared" si="14"/>
        <v>2.1999999999999997</v>
      </c>
      <c r="H37">
        <f t="shared" si="3"/>
        <v>2.2082758620689651</v>
      </c>
      <c r="I37">
        <f t="shared" si="4"/>
        <v>2.6668965517241379</v>
      </c>
      <c r="J37" s="7">
        <v>17</v>
      </c>
      <c r="K37" s="7">
        <v>0</v>
      </c>
      <c r="L37">
        <f t="shared" si="19"/>
        <v>71.776923076923083</v>
      </c>
      <c r="M37">
        <f t="shared" si="20"/>
        <v>67.684615384615384</v>
      </c>
      <c r="N37">
        <f t="shared" si="21"/>
        <v>74.5</v>
      </c>
      <c r="P37" s="4">
        <v>43650</v>
      </c>
    </row>
    <row r="38" spans="1:16" x14ac:dyDescent="0.2">
      <c r="A38">
        <v>16</v>
      </c>
      <c r="B38" s="8">
        <f t="shared" si="15"/>
        <v>3.3515384615384614</v>
      </c>
      <c r="C38">
        <f t="shared" si="16"/>
        <v>3.32</v>
      </c>
      <c r="D38">
        <f t="shared" si="0"/>
        <v>3.6996551724137929</v>
      </c>
      <c r="E38">
        <f t="shared" si="17"/>
        <v>4.0215384615384622</v>
      </c>
      <c r="F38">
        <f t="shared" si="18"/>
        <v>3.3207692307692307</v>
      </c>
      <c r="G38">
        <f t="shared" si="14"/>
        <v>2.2024242424242422</v>
      </c>
      <c r="H38">
        <f t="shared" si="3"/>
        <v>2.2072413793103447</v>
      </c>
      <c r="I38">
        <f t="shared" si="4"/>
        <v>2.6710344827586203</v>
      </c>
      <c r="J38" s="7">
        <v>22</v>
      </c>
      <c r="K38" s="7">
        <v>0</v>
      </c>
      <c r="L38">
        <f t="shared" si="19"/>
        <v>71.807692307692307</v>
      </c>
      <c r="M38">
        <f t="shared" si="20"/>
        <v>67.73846153846155</v>
      </c>
      <c r="N38">
        <f t="shared" si="21"/>
        <v>74.5</v>
      </c>
      <c r="P38" s="4">
        <v>43651</v>
      </c>
    </row>
    <row r="39" spans="1:16" x14ac:dyDescent="0.2">
      <c r="A39">
        <v>17</v>
      </c>
      <c r="B39" s="8">
        <f t="shared" si="15"/>
        <v>3.3353846153846152</v>
      </c>
      <c r="C39">
        <f t="shared" si="16"/>
        <v>3.31</v>
      </c>
      <c r="D39">
        <f t="shared" si="0"/>
        <v>3.6982758620689653</v>
      </c>
      <c r="E39">
        <f t="shared" si="17"/>
        <v>3.9953846153846158</v>
      </c>
      <c r="F39">
        <f t="shared" si="18"/>
        <v>3.3151923076923078</v>
      </c>
      <c r="G39">
        <f t="shared" si="14"/>
        <v>2.2048484848484846</v>
      </c>
      <c r="H39">
        <f t="shared" si="3"/>
        <v>2.2062068965517239</v>
      </c>
      <c r="I39">
        <f t="shared" si="4"/>
        <v>2.6751724137931032</v>
      </c>
      <c r="J39" s="7">
        <v>2</v>
      </c>
      <c r="K39" s="7">
        <v>0</v>
      </c>
      <c r="L39">
        <f t="shared" si="19"/>
        <v>71.838461538461544</v>
      </c>
      <c r="M39">
        <f t="shared" si="20"/>
        <v>67.792307692307702</v>
      </c>
      <c r="N39">
        <f t="shared" si="21"/>
        <v>74.5</v>
      </c>
      <c r="P39" s="4">
        <v>43652</v>
      </c>
    </row>
    <row r="40" spans="1:16" x14ac:dyDescent="0.2">
      <c r="A40">
        <v>18</v>
      </c>
      <c r="B40" s="8">
        <f t="shared" si="15"/>
        <v>3.319230769230769</v>
      </c>
      <c r="C40">
        <f t="shared" si="16"/>
        <v>3.3</v>
      </c>
      <c r="D40">
        <f t="shared" si="0"/>
        <v>3.6968965517241377</v>
      </c>
      <c r="E40">
        <f t="shared" si="17"/>
        <v>3.9692307692307693</v>
      </c>
      <c r="F40">
        <f t="shared" si="18"/>
        <v>3.3096153846153848</v>
      </c>
      <c r="G40">
        <f t="shared" si="14"/>
        <v>2.2072727272727271</v>
      </c>
      <c r="H40">
        <f t="shared" si="3"/>
        <v>2.205172413793103</v>
      </c>
      <c r="I40">
        <f t="shared" si="4"/>
        <v>2.6793103448275861</v>
      </c>
      <c r="J40" s="7">
        <v>4</v>
      </c>
      <c r="K40" s="7">
        <v>0</v>
      </c>
      <c r="L40">
        <f t="shared" si="19"/>
        <v>71.869230769230768</v>
      </c>
      <c r="M40">
        <f t="shared" si="20"/>
        <v>67.846153846153854</v>
      </c>
      <c r="N40">
        <f t="shared" si="21"/>
        <v>74.5</v>
      </c>
      <c r="P40" s="4">
        <v>43653</v>
      </c>
    </row>
    <row r="41" spans="1:16" x14ac:dyDescent="0.2">
      <c r="A41">
        <v>19</v>
      </c>
      <c r="B41" s="8">
        <f t="shared" si="15"/>
        <v>3.3030769230769232</v>
      </c>
      <c r="C41">
        <f t="shared" si="16"/>
        <v>3.29</v>
      </c>
      <c r="D41">
        <f t="shared" si="0"/>
        <v>3.6955172413793105</v>
      </c>
      <c r="E41">
        <f t="shared" si="17"/>
        <v>3.9430769230769234</v>
      </c>
      <c r="F41">
        <f t="shared" si="18"/>
        <v>3.3040384615384615</v>
      </c>
      <c r="G41">
        <f t="shared" si="14"/>
        <v>2.2096969696969695</v>
      </c>
      <c r="H41">
        <f t="shared" si="3"/>
        <v>2.2041379310344826</v>
      </c>
      <c r="I41">
        <f t="shared" si="4"/>
        <v>2.6834482758620686</v>
      </c>
      <c r="J41" s="7">
        <v>20</v>
      </c>
      <c r="K41" s="7">
        <v>1</v>
      </c>
      <c r="L41" s="2">
        <v>71.900000000000006</v>
      </c>
      <c r="M41" s="2">
        <v>67.900000000000006</v>
      </c>
      <c r="N41" s="2">
        <v>74.5</v>
      </c>
      <c r="P41" s="5">
        <v>43654</v>
      </c>
    </row>
    <row r="42" spans="1:16" x14ac:dyDescent="0.2">
      <c r="A42">
        <v>20</v>
      </c>
      <c r="B42" s="8">
        <f t="shared" si="15"/>
        <v>3.2869230769230766</v>
      </c>
      <c r="C42">
        <f t="shared" si="16"/>
        <v>3.28</v>
      </c>
      <c r="D42">
        <f t="shared" si="0"/>
        <v>3.6941379310344828</v>
      </c>
      <c r="E42">
        <f t="shared" si="17"/>
        <v>3.9169230769230774</v>
      </c>
      <c r="F42">
        <f t="shared" si="18"/>
        <v>3.2984615384615386</v>
      </c>
      <c r="G42">
        <f t="shared" si="14"/>
        <v>2.2121212121212119</v>
      </c>
      <c r="H42">
        <f t="shared" si="3"/>
        <v>2.2031034482758618</v>
      </c>
      <c r="I42">
        <f t="shared" si="4"/>
        <v>2.6875862068965515</v>
      </c>
      <c r="J42" s="7">
        <v>15</v>
      </c>
      <c r="K42" s="7">
        <v>0</v>
      </c>
      <c r="L42">
        <f>71.9+(A42-19)*(67.4-71.9)/(30-19)</f>
        <v>71.490909090909099</v>
      </c>
      <c r="M42">
        <f>67.9+(A42-19)*(64.9-67.9)/(30-19)</f>
        <v>67.627272727272739</v>
      </c>
      <c r="N42">
        <f>74.5+(A42-19)*(69.6-74.5)/(30-19)</f>
        <v>74.054545454545448</v>
      </c>
      <c r="P42" s="4">
        <v>43655</v>
      </c>
    </row>
    <row r="43" spans="1:16" x14ac:dyDescent="0.2">
      <c r="A43">
        <v>21</v>
      </c>
      <c r="B43" s="8">
        <f t="shared" si="15"/>
        <v>3.2707692307692309</v>
      </c>
      <c r="C43">
        <f t="shared" si="16"/>
        <v>3.27</v>
      </c>
      <c r="D43">
        <f t="shared" si="0"/>
        <v>3.6927586206896552</v>
      </c>
      <c r="E43">
        <f t="shared" si="17"/>
        <v>3.890769230769231</v>
      </c>
      <c r="F43">
        <f t="shared" si="18"/>
        <v>3.2928846153846156</v>
      </c>
      <c r="G43">
        <f t="shared" si="14"/>
        <v>2.2145454545454544</v>
      </c>
      <c r="H43">
        <f t="shared" si="3"/>
        <v>2.202068965517241</v>
      </c>
      <c r="I43">
        <f t="shared" si="4"/>
        <v>2.6917241379310344</v>
      </c>
      <c r="J43" s="7">
        <v>15</v>
      </c>
      <c r="K43" s="7">
        <v>0</v>
      </c>
      <c r="L43">
        <f t="shared" ref="L43:L52" si="22">71.9+(A43-19)*(67.4-71.9)/(30-19)</f>
        <v>71.081818181818193</v>
      </c>
      <c r="M43">
        <f t="shared" ref="M43:M51" si="23">67.9+(A43-19)*(64.9-67.9)/(30-19)</f>
        <v>67.354545454545459</v>
      </c>
      <c r="N43">
        <f t="shared" ref="N43:N51" si="24">74.5+(A43-19)*(69.6-74.5)/(30-19)</f>
        <v>73.609090909090909</v>
      </c>
      <c r="P43" s="4">
        <v>43656</v>
      </c>
    </row>
    <row r="44" spans="1:16" x14ac:dyDescent="0.2">
      <c r="A44">
        <v>22</v>
      </c>
      <c r="B44" s="8">
        <f t="shared" si="15"/>
        <v>3.2546153846153847</v>
      </c>
      <c r="C44">
        <f t="shared" si="16"/>
        <v>3.26</v>
      </c>
      <c r="D44">
        <f t="shared" si="0"/>
        <v>3.6913793103448276</v>
      </c>
      <c r="E44">
        <f t="shared" si="17"/>
        <v>3.8646153846153846</v>
      </c>
      <c r="F44">
        <f t="shared" si="18"/>
        <v>3.2873076923076923</v>
      </c>
      <c r="G44">
        <f t="shared" si="14"/>
        <v>2.2169696969696968</v>
      </c>
      <c r="H44">
        <f t="shared" si="3"/>
        <v>2.2010344827586206</v>
      </c>
      <c r="I44">
        <f t="shared" si="4"/>
        <v>2.6958620689655168</v>
      </c>
      <c r="J44" s="7">
        <v>20</v>
      </c>
      <c r="K44" s="7">
        <v>0</v>
      </c>
      <c r="L44">
        <f t="shared" si="22"/>
        <v>70.672727272727272</v>
      </c>
      <c r="M44">
        <f t="shared" si="23"/>
        <v>67.081818181818193</v>
      </c>
      <c r="N44">
        <f t="shared" si="24"/>
        <v>73.163636363636357</v>
      </c>
      <c r="P44" s="4">
        <v>43657</v>
      </c>
    </row>
    <row r="45" spans="1:16" x14ac:dyDescent="0.2">
      <c r="A45">
        <v>23</v>
      </c>
      <c r="B45" s="8">
        <f t="shared" si="15"/>
        <v>3.2384615384615385</v>
      </c>
      <c r="C45">
        <f t="shared" si="16"/>
        <v>3.25</v>
      </c>
      <c r="D45">
        <f t="shared" si="0"/>
        <v>3.69</v>
      </c>
      <c r="E45">
        <f t="shared" si="17"/>
        <v>3.8384615384615386</v>
      </c>
      <c r="F45">
        <f t="shared" si="18"/>
        <v>3.2817307692307693</v>
      </c>
      <c r="G45">
        <f t="shared" si="14"/>
        <v>2.2193939393939393</v>
      </c>
      <c r="H45">
        <f t="shared" si="3"/>
        <v>2.1999999999999997</v>
      </c>
      <c r="I45">
        <f t="shared" si="4"/>
        <v>2.6999999999999997</v>
      </c>
      <c r="J45" s="7">
        <v>22</v>
      </c>
      <c r="K45" s="7">
        <v>1</v>
      </c>
      <c r="L45">
        <f t="shared" si="22"/>
        <v>70.263636363636365</v>
      </c>
      <c r="M45">
        <f t="shared" si="23"/>
        <v>66.809090909090912</v>
      </c>
      <c r="N45">
        <f t="shared" si="24"/>
        <v>72.718181818181819</v>
      </c>
      <c r="P45" s="4">
        <v>43658</v>
      </c>
    </row>
    <row r="46" spans="1:16" x14ac:dyDescent="0.2">
      <c r="A46">
        <v>24</v>
      </c>
      <c r="B46" s="8">
        <f t="shared" si="15"/>
        <v>3.2223076923076923</v>
      </c>
      <c r="C46">
        <f t="shared" si="16"/>
        <v>3.2399999999999998</v>
      </c>
      <c r="D46">
        <f t="shared" si="0"/>
        <v>3.6886206896551723</v>
      </c>
      <c r="E46">
        <f t="shared" si="17"/>
        <v>3.8123076923076926</v>
      </c>
      <c r="F46">
        <f t="shared" si="18"/>
        <v>3.2761538461538464</v>
      </c>
      <c r="G46">
        <f t="shared" si="14"/>
        <v>2.2218181818181817</v>
      </c>
      <c r="H46">
        <f t="shared" si="3"/>
        <v>2.1989655172413789</v>
      </c>
      <c r="I46">
        <f t="shared" si="4"/>
        <v>2.7041379310344826</v>
      </c>
      <c r="J46" s="7">
        <v>8</v>
      </c>
      <c r="K46" s="7">
        <v>1</v>
      </c>
      <c r="L46">
        <f t="shared" si="22"/>
        <v>69.854545454545459</v>
      </c>
      <c r="M46">
        <f t="shared" si="23"/>
        <v>66.536363636363646</v>
      </c>
      <c r="N46">
        <f t="shared" si="24"/>
        <v>72.272727272727266</v>
      </c>
      <c r="P46" s="4">
        <v>43659</v>
      </c>
    </row>
    <row r="47" spans="1:16" x14ac:dyDescent="0.2">
      <c r="A47">
        <v>25</v>
      </c>
      <c r="B47" s="8">
        <f t="shared" si="15"/>
        <v>3.2061538461538461</v>
      </c>
      <c r="C47">
        <f t="shared" si="16"/>
        <v>3.23</v>
      </c>
      <c r="D47">
        <f t="shared" si="0"/>
        <v>3.6872413793103447</v>
      </c>
      <c r="E47">
        <f t="shared" si="17"/>
        <v>3.7861538461538462</v>
      </c>
      <c r="F47">
        <f t="shared" si="18"/>
        <v>3.270576923076923</v>
      </c>
      <c r="G47">
        <f t="shared" si="14"/>
        <v>2.2242424242424241</v>
      </c>
      <c r="H47">
        <f t="shared" si="3"/>
        <v>2.1979310344827585</v>
      </c>
      <c r="I47">
        <f t="shared" si="4"/>
        <v>2.7082758620689651</v>
      </c>
      <c r="J47" s="7">
        <v>4</v>
      </c>
      <c r="K47" s="7">
        <v>0</v>
      </c>
      <c r="L47">
        <f t="shared" si="22"/>
        <v>69.445454545454552</v>
      </c>
      <c r="M47">
        <f t="shared" si="23"/>
        <v>66.263636363636365</v>
      </c>
      <c r="N47">
        <f t="shared" si="24"/>
        <v>71.827272727272728</v>
      </c>
      <c r="P47" s="4">
        <v>43660</v>
      </c>
    </row>
    <row r="48" spans="1:16" x14ac:dyDescent="0.2">
      <c r="A48">
        <v>26</v>
      </c>
      <c r="B48" s="8">
        <f t="shared" si="15"/>
        <v>3.19</v>
      </c>
      <c r="C48">
        <f t="shared" si="16"/>
        <v>3.2199999999999998</v>
      </c>
      <c r="D48">
        <f t="shared" si="0"/>
        <v>3.685862068965517</v>
      </c>
      <c r="E48">
        <f t="shared" si="17"/>
        <v>3.7600000000000002</v>
      </c>
      <c r="F48">
        <f t="shared" si="18"/>
        <v>3.2650000000000001</v>
      </c>
      <c r="G48">
        <f t="shared" si="14"/>
        <v>2.2266666666666666</v>
      </c>
      <c r="H48">
        <f t="shared" si="3"/>
        <v>2.1968965517241377</v>
      </c>
      <c r="I48">
        <f t="shared" si="4"/>
        <v>2.712413793103448</v>
      </c>
      <c r="J48" s="7">
        <v>22</v>
      </c>
      <c r="K48" s="7">
        <v>0</v>
      </c>
      <c r="L48">
        <f t="shared" si="22"/>
        <v>69.036363636363646</v>
      </c>
      <c r="M48">
        <f t="shared" si="23"/>
        <v>65.990909090909099</v>
      </c>
      <c r="N48">
        <f t="shared" si="24"/>
        <v>71.381818181818176</v>
      </c>
      <c r="P48" s="4">
        <v>43661</v>
      </c>
    </row>
    <row r="49" spans="1:16" x14ac:dyDescent="0.2">
      <c r="A49">
        <v>27</v>
      </c>
      <c r="B49" s="8">
        <f t="shared" si="15"/>
        <v>3.1738461538461538</v>
      </c>
      <c r="C49">
        <f t="shared" si="16"/>
        <v>3.21</v>
      </c>
      <c r="D49">
        <f t="shared" si="0"/>
        <v>3.6844827586206894</v>
      </c>
      <c r="E49">
        <f t="shared" si="17"/>
        <v>3.7338461538461543</v>
      </c>
      <c r="F49">
        <f t="shared" si="18"/>
        <v>3.2594230769230772</v>
      </c>
      <c r="G49">
        <f t="shared" si="14"/>
        <v>2.229090909090909</v>
      </c>
      <c r="H49">
        <f t="shared" si="3"/>
        <v>2.1958620689655168</v>
      </c>
      <c r="I49">
        <f t="shared" si="4"/>
        <v>2.7165517241379309</v>
      </c>
      <c r="J49" s="7">
        <v>17</v>
      </c>
      <c r="K49" s="7">
        <v>0</v>
      </c>
      <c r="L49">
        <f t="shared" si="22"/>
        <v>68.627272727272739</v>
      </c>
      <c r="M49">
        <f t="shared" si="23"/>
        <v>65.718181818181819</v>
      </c>
      <c r="N49">
        <f t="shared" si="24"/>
        <v>70.936363636363637</v>
      </c>
      <c r="P49" s="4">
        <v>43662</v>
      </c>
    </row>
    <row r="50" spans="1:16" x14ac:dyDescent="0.2">
      <c r="A50">
        <v>28</v>
      </c>
      <c r="B50" s="8">
        <f t="shared" si="15"/>
        <v>3.1576923076923076</v>
      </c>
      <c r="C50">
        <f t="shared" si="16"/>
        <v>3.2</v>
      </c>
      <c r="D50">
        <f t="shared" si="0"/>
        <v>3.6831034482758622</v>
      </c>
      <c r="E50">
        <f t="shared" si="17"/>
        <v>3.7076923076923078</v>
      </c>
      <c r="F50">
        <f t="shared" si="18"/>
        <v>3.2538461538461538</v>
      </c>
      <c r="G50">
        <f t="shared" si="14"/>
        <v>2.2315151515151515</v>
      </c>
      <c r="H50">
        <f t="shared" si="3"/>
        <v>2.1948275862068964</v>
      </c>
      <c r="I50">
        <f t="shared" si="4"/>
        <v>2.7206896551724133</v>
      </c>
      <c r="J50" s="7">
        <v>20</v>
      </c>
      <c r="K50" s="7">
        <v>0</v>
      </c>
      <c r="L50">
        <f t="shared" si="22"/>
        <v>68.218181818181819</v>
      </c>
      <c r="M50">
        <f t="shared" si="23"/>
        <v>65.445454545454552</v>
      </c>
      <c r="N50">
        <f t="shared" si="24"/>
        <v>70.490909090909085</v>
      </c>
      <c r="P50" s="4">
        <v>43663</v>
      </c>
    </row>
    <row r="51" spans="1:16" x14ac:dyDescent="0.2">
      <c r="A51">
        <v>29</v>
      </c>
      <c r="B51" s="8">
        <f t="shared" si="15"/>
        <v>3.1415384615384614</v>
      </c>
      <c r="C51">
        <f t="shared" si="16"/>
        <v>3.19</v>
      </c>
      <c r="D51">
        <f t="shared" si="0"/>
        <v>3.6817241379310346</v>
      </c>
      <c r="E51">
        <f t="shared" si="17"/>
        <v>3.6815384615384614</v>
      </c>
      <c r="F51">
        <f t="shared" si="18"/>
        <v>3.2482692307692309</v>
      </c>
      <c r="G51">
        <f t="shared" si="14"/>
        <v>2.2339393939393939</v>
      </c>
      <c r="H51">
        <f t="shared" si="3"/>
        <v>2.1937931034482756</v>
      </c>
      <c r="I51">
        <f t="shared" si="4"/>
        <v>2.7248275862068962</v>
      </c>
      <c r="J51" s="7">
        <v>23</v>
      </c>
      <c r="K51" s="7">
        <v>0</v>
      </c>
      <c r="L51">
        <f t="shared" si="22"/>
        <v>67.809090909090912</v>
      </c>
      <c r="M51">
        <f t="shared" si="23"/>
        <v>65.172727272727272</v>
      </c>
      <c r="N51">
        <f t="shared" si="24"/>
        <v>70.045454545454547</v>
      </c>
      <c r="P51" s="4">
        <v>43664</v>
      </c>
    </row>
    <row r="52" spans="1:16" x14ac:dyDescent="0.2">
      <c r="A52">
        <v>30</v>
      </c>
      <c r="B52" s="8">
        <f t="shared" si="15"/>
        <v>3.1253846153846152</v>
      </c>
      <c r="C52">
        <f t="shared" si="16"/>
        <v>3.1799999999999997</v>
      </c>
      <c r="D52">
        <f t="shared" si="0"/>
        <v>3.680344827586207</v>
      </c>
      <c r="E52">
        <f t="shared" si="17"/>
        <v>3.6553846153846155</v>
      </c>
      <c r="F52">
        <f t="shared" si="18"/>
        <v>3.242692307692308</v>
      </c>
      <c r="G52">
        <f t="shared" si="14"/>
        <v>2.2363636363636363</v>
      </c>
      <c r="H52">
        <f t="shared" si="3"/>
        <v>2.1927586206896548</v>
      </c>
      <c r="I52">
        <f t="shared" si="4"/>
        <v>2.7289655172413791</v>
      </c>
      <c r="J52" s="7">
        <v>22</v>
      </c>
      <c r="K52" s="7">
        <v>0</v>
      </c>
      <c r="L52">
        <f t="shared" si="22"/>
        <v>67.400000000000006</v>
      </c>
      <c r="M52" s="2">
        <v>64.900000000000006</v>
      </c>
      <c r="N52" s="2">
        <v>69.599999999999994</v>
      </c>
      <c r="P52" s="5">
        <v>43665</v>
      </c>
    </row>
    <row r="53" spans="1:16" x14ac:dyDescent="0.2">
      <c r="A53">
        <v>31</v>
      </c>
      <c r="B53" s="8">
        <f t="shared" si="15"/>
        <v>3.109230769230769</v>
      </c>
      <c r="C53">
        <f t="shared" si="16"/>
        <v>3.17</v>
      </c>
      <c r="D53">
        <f t="shared" si="0"/>
        <v>3.6789655172413793</v>
      </c>
      <c r="E53">
        <f t="shared" si="17"/>
        <v>3.6292307692307695</v>
      </c>
      <c r="F53">
        <f t="shared" si="18"/>
        <v>3.2371153846153846</v>
      </c>
      <c r="G53">
        <f t="shared" si="14"/>
        <v>2.2387878787878783</v>
      </c>
      <c r="H53">
        <f t="shared" si="3"/>
        <v>2.1917241379310344</v>
      </c>
      <c r="I53">
        <f t="shared" si="4"/>
        <v>2.7331034482758616</v>
      </c>
      <c r="J53" s="7">
        <v>2</v>
      </c>
      <c r="K53" s="7">
        <v>0</v>
      </c>
      <c r="L53">
        <f>67.4+(A53-30)*(66.6-67.4)/(55-30)</f>
        <v>67.368000000000009</v>
      </c>
      <c r="M53">
        <f>64.9+(A53-30)*(63.4-64.9)/(55-30)</f>
        <v>64.84</v>
      </c>
      <c r="N53">
        <v>69.599999999999994</v>
      </c>
      <c r="P53" s="4">
        <v>43666</v>
      </c>
    </row>
    <row r="54" spans="1:16" x14ac:dyDescent="0.2">
      <c r="A54">
        <v>32</v>
      </c>
      <c r="B54" s="8">
        <f t="shared" si="15"/>
        <v>3.0930769230769233</v>
      </c>
      <c r="C54">
        <f t="shared" si="16"/>
        <v>3.16</v>
      </c>
      <c r="D54">
        <f t="shared" si="0"/>
        <v>3.6775862068965517</v>
      </c>
      <c r="E54">
        <f t="shared" si="17"/>
        <v>3.6030769230769231</v>
      </c>
      <c r="F54">
        <f t="shared" si="18"/>
        <v>3.2315384615384617</v>
      </c>
      <c r="G54">
        <f t="shared" si="14"/>
        <v>2.2412121212121212</v>
      </c>
      <c r="H54">
        <f t="shared" si="3"/>
        <v>2.1906896551724135</v>
      </c>
      <c r="I54">
        <f t="shared" si="4"/>
        <v>2.7372413793103445</v>
      </c>
      <c r="J54" s="7">
        <v>10</v>
      </c>
      <c r="K54" s="7">
        <v>0</v>
      </c>
      <c r="L54">
        <f t="shared" ref="L54:L76" si="25">67.4+(A54-30)*(66.6-67.4)/(55-30)</f>
        <v>67.335999999999999</v>
      </c>
      <c r="M54">
        <f t="shared" ref="M54:M76" si="26">64.9+(A54-30)*(63.4-64.9)/(55-30)</f>
        <v>64.78</v>
      </c>
      <c r="N54" s="2">
        <v>69.599999999999994</v>
      </c>
      <c r="P54" s="4">
        <v>43667</v>
      </c>
    </row>
    <row r="55" spans="1:16" x14ac:dyDescent="0.2">
      <c r="A55">
        <v>33</v>
      </c>
      <c r="B55" s="8">
        <f t="shared" si="15"/>
        <v>3.0769230769230766</v>
      </c>
      <c r="C55">
        <f t="shared" si="16"/>
        <v>3.15</v>
      </c>
      <c r="D55">
        <f t="shared" si="0"/>
        <v>3.6762068965517241</v>
      </c>
      <c r="E55">
        <f t="shared" si="17"/>
        <v>3.5769230769230771</v>
      </c>
      <c r="F55">
        <f t="shared" si="18"/>
        <v>3.2259615384615388</v>
      </c>
      <c r="G55">
        <f t="shared" si="14"/>
        <v>2.2436363636363632</v>
      </c>
      <c r="H55">
        <f t="shared" si="3"/>
        <v>2.1896551724137927</v>
      </c>
      <c r="I55">
        <f t="shared" si="4"/>
        <v>2.7413793103448274</v>
      </c>
      <c r="J55" s="7">
        <v>19</v>
      </c>
      <c r="K55" s="7">
        <v>1</v>
      </c>
      <c r="L55">
        <f t="shared" si="25"/>
        <v>67.304000000000002</v>
      </c>
      <c r="M55">
        <f t="shared" si="26"/>
        <v>64.72</v>
      </c>
      <c r="N55">
        <v>69.599999999999994</v>
      </c>
      <c r="P55" s="4">
        <v>43668</v>
      </c>
    </row>
    <row r="56" spans="1:16" x14ac:dyDescent="0.2">
      <c r="A56">
        <v>34</v>
      </c>
      <c r="B56" s="8">
        <f t="shared" si="15"/>
        <v>3.0607692307692309</v>
      </c>
      <c r="C56">
        <f t="shared" si="16"/>
        <v>3.14</v>
      </c>
      <c r="D56">
        <f t="shared" si="0"/>
        <v>3.6748275862068964</v>
      </c>
      <c r="E56">
        <f t="shared" si="17"/>
        <v>3.5507692307692311</v>
      </c>
      <c r="F56">
        <f t="shared" si="18"/>
        <v>3.2203846153846154</v>
      </c>
      <c r="G56">
        <f t="shared" si="14"/>
        <v>2.2460606060606056</v>
      </c>
      <c r="H56">
        <f t="shared" si="3"/>
        <v>2.1886206896551723</v>
      </c>
      <c r="I56">
        <f t="shared" si="4"/>
        <v>2.7455172413793103</v>
      </c>
      <c r="J56" s="7">
        <v>21</v>
      </c>
      <c r="K56" s="7">
        <v>1</v>
      </c>
      <c r="L56">
        <f t="shared" si="25"/>
        <v>67.272000000000006</v>
      </c>
      <c r="M56">
        <f t="shared" si="26"/>
        <v>64.660000000000011</v>
      </c>
      <c r="N56" s="2">
        <v>69.599999999999994</v>
      </c>
      <c r="P56" s="4">
        <v>43669</v>
      </c>
    </row>
    <row r="57" spans="1:16" x14ac:dyDescent="0.2">
      <c r="A57">
        <v>35</v>
      </c>
      <c r="B57" s="8">
        <f t="shared" si="15"/>
        <v>3.0446153846153847</v>
      </c>
      <c r="C57">
        <f t="shared" si="16"/>
        <v>3.13</v>
      </c>
      <c r="D57">
        <f t="shared" si="0"/>
        <v>3.6734482758620688</v>
      </c>
      <c r="E57">
        <f t="shared" si="17"/>
        <v>3.5246153846153847</v>
      </c>
      <c r="F57">
        <f t="shared" si="18"/>
        <v>3.2148076923076925</v>
      </c>
      <c r="G57">
        <f t="shared" si="14"/>
        <v>2.2484848484848481</v>
      </c>
      <c r="H57">
        <f t="shared" si="3"/>
        <v>2.1875862068965515</v>
      </c>
      <c r="I57">
        <f t="shared" si="4"/>
        <v>2.7496551724137928</v>
      </c>
      <c r="J57" s="7">
        <v>23</v>
      </c>
      <c r="K57" s="7">
        <v>0</v>
      </c>
      <c r="L57">
        <f t="shared" si="25"/>
        <v>67.240000000000009</v>
      </c>
      <c r="M57">
        <f t="shared" si="26"/>
        <v>64.600000000000009</v>
      </c>
      <c r="N57">
        <v>69.599999999999994</v>
      </c>
      <c r="P57" s="4">
        <v>43670</v>
      </c>
    </row>
    <row r="58" spans="1:16" x14ac:dyDescent="0.2">
      <c r="A58">
        <v>36</v>
      </c>
      <c r="B58" s="8">
        <f t="shared" si="15"/>
        <v>3.0284615384615385</v>
      </c>
      <c r="C58">
        <f t="shared" si="16"/>
        <v>3.12</v>
      </c>
      <c r="D58">
        <f t="shared" si="0"/>
        <v>3.6720689655172412</v>
      </c>
      <c r="E58">
        <f t="shared" si="17"/>
        <v>3.4984615384615387</v>
      </c>
      <c r="F58">
        <f t="shared" si="18"/>
        <v>3.2092307692307696</v>
      </c>
      <c r="G58">
        <f t="shared" si="14"/>
        <v>2.2509090909090905</v>
      </c>
      <c r="H58">
        <f t="shared" si="3"/>
        <v>2.1865517241379306</v>
      </c>
      <c r="I58">
        <f t="shared" si="4"/>
        <v>2.7537931034482757</v>
      </c>
      <c r="J58" s="7">
        <v>17</v>
      </c>
      <c r="K58" s="7">
        <v>1</v>
      </c>
      <c r="L58">
        <f t="shared" si="25"/>
        <v>67.207999999999998</v>
      </c>
      <c r="M58">
        <f t="shared" si="26"/>
        <v>64.540000000000006</v>
      </c>
      <c r="N58" s="2">
        <v>69.599999999999994</v>
      </c>
      <c r="P58" s="4">
        <v>43671</v>
      </c>
    </row>
    <row r="59" spans="1:16" x14ac:dyDescent="0.2">
      <c r="A59">
        <v>37</v>
      </c>
      <c r="B59" s="8">
        <f t="shared" si="15"/>
        <v>3.0123076923076924</v>
      </c>
      <c r="C59">
        <f t="shared" si="16"/>
        <v>3.11</v>
      </c>
      <c r="D59">
        <f t="shared" si="0"/>
        <v>3.6706896551724135</v>
      </c>
      <c r="E59">
        <f t="shared" si="17"/>
        <v>3.4723076923076923</v>
      </c>
      <c r="F59">
        <f t="shared" si="18"/>
        <v>3.2036538461538462</v>
      </c>
      <c r="G59">
        <f t="shared" si="14"/>
        <v>2.253333333333333</v>
      </c>
      <c r="H59">
        <f t="shared" si="3"/>
        <v>2.1855172413793102</v>
      </c>
      <c r="I59">
        <f t="shared" si="4"/>
        <v>2.7579310344827586</v>
      </c>
      <c r="J59" s="7">
        <v>25</v>
      </c>
      <c r="K59" s="7">
        <v>0</v>
      </c>
      <c r="L59">
        <f t="shared" si="25"/>
        <v>67.176000000000002</v>
      </c>
      <c r="M59">
        <f t="shared" si="26"/>
        <v>64.48</v>
      </c>
      <c r="N59">
        <v>69.599999999999994</v>
      </c>
      <c r="P59" s="4">
        <v>43672</v>
      </c>
    </row>
    <row r="60" spans="1:16" x14ac:dyDescent="0.2">
      <c r="A60">
        <v>38</v>
      </c>
      <c r="B60" s="8">
        <f t="shared" si="15"/>
        <v>2.9961538461538462</v>
      </c>
      <c r="C60">
        <f t="shared" si="16"/>
        <v>3.1</v>
      </c>
      <c r="D60">
        <f t="shared" si="0"/>
        <v>3.6693103448275863</v>
      </c>
      <c r="E60">
        <f t="shared" si="17"/>
        <v>3.4461538461538463</v>
      </c>
      <c r="F60">
        <f t="shared" si="18"/>
        <v>3.1980769230769233</v>
      </c>
      <c r="G60">
        <f t="shared" si="14"/>
        <v>2.2557575757575754</v>
      </c>
      <c r="H60">
        <f t="shared" si="3"/>
        <v>2.1844827586206894</v>
      </c>
      <c r="I60">
        <f t="shared" si="4"/>
        <v>2.762068965517241</v>
      </c>
      <c r="J60" s="7">
        <v>4</v>
      </c>
      <c r="K60" s="7">
        <v>1</v>
      </c>
      <c r="L60">
        <f t="shared" si="25"/>
        <v>67.144000000000005</v>
      </c>
      <c r="M60">
        <f t="shared" si="26"/>
        <v>64.42</v>
      </c>
      <c r="N60" s="2">
        <v>69.599999999999994</v>
      </c>
      <c r="P60" s="4">
        <v>43673</v>
      </c>
    </row>
    <row r="61" spans="1:16" x14ac:dyDescent="0.2">
      <c r="A61">
        <v>39</v>
      </c>
      <c r="B61" s="8">
        <f t="shared" si="15"/>
        <v>2.98</v>
      </c>
      <c r="C61">
        <f t="shared" si="16"/>
        <v>3.09</v>
      </c>
      <c r="D61">
        <f t="shared" si="0"/>
        <v>3.6679310344827587</v>
      </c>
      <c r="E61">
        <f t="shared" si="17"/>
        <v>3.42</v>
      </c>
      <c r="F61">
        <f t="shared" si="18"/>
        <v>3.1924999999999999</v>
      </c>
      <c r="G61">
        <f t="shared" si="14"/>
        <v>2.2581818181818178</v>
      </c>
      <c r="H61">
        <f t="shared" si="3"/>
        <v>2.183448275862069</v>
      </c>
      <c r="I61">
        <f t="shared" si="4"/>
        <v>2.7662068965517239</v>
      </c>
      <c r="J61" s="7">
        <v>8</v>
      </c>
      <c r="K61" s="7">
        <v>0</v>
      </c>
      <c r="L61">
        <f t="shared" si="25"/>
        <v>67.111999999999995</v>
      </c>
      <c r="M61">
        <f t="shared" si="26"/>
        <v>64.36</v>
      </c>
      <c r="N61">
        <v>69.599999999999994</v>
      </c>
      <c r="P61" s="4">
        <v>43674</v>
      </c>
    </row>
    <row r="62" spans="1:16" x14ac:dyDescent="0.2">
      <c r="A62">
        <v>40</v>
      </c>
      <c r="B62" s="8">
        <f t="shared" si="15"/>
        <v>2.9638461538461538</v>
      </c>
      <c r="C62">
        <f t="shared" si="16"/>
        <v>3.08</v>
      </c>
      <c r="D62">
        <f t="shared" si="0"/>
        <v>3.6665517241379311</v>
      </c>
      <c r="E62">
        <f t="shared" si="17"/>
        <v>3.393846153846154</v>
      </c>
      <c r="F62">
        <f t="shared" si="18"/>
        <v>3.186923076923077</v>
      </c>
      <c r="G62">
        <f t="shared" si="14"/>
        <v>2.2606060606060603</v>
      </c>
      <c r="H62">
        <f t="shared" si="3"/>
        <v>2.1824137931034482</v>
      </c>
      <c r="I62">
        <f t="shared" si="4"/>
        <v>2.7703448275862068</v>
      </c>
      <c r="J62" s="7">
        <v>23</v>
      </c>
      <c r="K62" s="7">
        <v>1</v>
      </c>
      <c r="L62">
        <f t="shared" si="25"/>
        <v>67.08</v>
      </c>
      <c r="M62">
        <f t="shared" si="26"/>
        <v>64.3</v>
      </c>
      <c r="N62" s="2">
        <v>69.599999999999994</v>
      </c>
      <c r="P62" s="4">
        <v>43675</v>
      </c>
    </row>
    <row r="63" spans="1:16" x14ac:dyDescent="0.2">
      <c r="A63">
        <v>41</v>
      </c>
      <c r="B63" s="8">
        <f t="shared" si="15"/>
        <v>2.9476923076923076</v>
      </c>
      <c r="C63">
        <f t="shared" si="16"/>
        <v>3.07</v>
      </c>
      <c r="D63">
        <f t="shared" si="0"/>
        <v>3.6651724137931034</v>
      </c>
      <c r="E63">
        <f t="shared" si="17"/>
        <v>3.367692307692308</v>
      </c>
      <c r="F63">
        <f t="shared" si="18"/>
        <v>3.181346153846154</v>
      </c>
      <c r="G63">
        <f t="shared" si="14"/>
        <v>2.2630303030303027</v>
      </c>
      <c r="H63">
        <f t="shared" si="3"/>
        <v>2.1813793103448273</v>
      </c>
      <c r="I63">
        <f t="shared" si="4"/>
        <v>2.7744827586206893</v>
      </c>
      <c r="J63" s="7">
        <v>21</v>
      </c>
      <c r="K63" s="7">
        <v>0</v>
      </c>
      <c r="L63">
        <f t="shared" si="25"/>
        <v>67.048000000000002</v>
      </c>
      <c r="M63">
        <f t="shared" si="26"/>
        <v>64.240000000000009</v>
      </c>
      <c r="N63">
        <v>69.599999999999994</v>
      </c>
      <c r="P63" s="4">
        <v>43676</v>
      </c>
    </row>
    <row r="64" spans="1:16" x14ac:dyDescent="0.2">
      <c r="A64">
        <v>42</v>
      </c>
      <c r="B64" s="8">
        <f t="shared" si="15"/>
        <v>2.9315384615384614</v>
      </c>
      <c r="C64">
        <f t="shared" si="16"/>
        <v>3.06</v>
      </c>
      <c r="D64">
        <f t="shared" si="0"/>
        <v>3.6637931034482758</v>
      </c>
      <c r="E64">
        <f t="shared" si="17"/>
        <v>3.3415384615384616</v>
      </c>
      <c r="F64">
        <f t="shared" si="18"/>
        <v>3.1757692307692307</v>
      </c>
      <c r="G64">
        <f t="shared" si="14"/>
        <v>2.2654545454545452</v>
      </c>
      <c r="H64">
        <f t="shared" si="3"/>
        <v>2.180344827586207</v>
      </c>
      <c r="I64">
        <f t="shared" si="4"/>
        <v>2.7786206896551722</v>
      </c>
      <c r="J64" s="7">
        <v>16</v>
      </c>
      <c r="K64" s="7">
        <v>1</v>
      </c>
      <c r="L64">
        <f t="shared" si="25"/>
        <v>67.016000000000005</v>
      </c>
      <c r="M64">
        <f t="shared" si="26"/>
        <v>64.180000000000007</v>
      </c>
      <c r="N64" s="2">
        <v>69.599999999999994</v>
      </c>
      <c r="P64" s="4">
        <v>43677</v>
      </c>
    </row>
    <row r="65" spans="1:16" x14ac:dyDescent="0.2">
      <c r="A65">
        <v>43</v>
      </c>
      <c r="B65" s="8">
        <f t="shared" si="15"/>
        <v>2.9153846153846157</v>
      </c>
      <c r="C65">
        <f t="shared" si="16"/>
        <v>3.05</v>
      </c>
      <c r="D65">
        <f t="shared" si="0"/>
        <v>3.6624137931034482</v>
      </c>
      <c r="E65">
        <f t="shared" si="17"/>
        <v>3.3153846153846156</v>
      </c>
      <c r="F65">
        <f t="shared" si="18"/>
        <v>3.1701923076923078</v>
      </c>
      <c r="G65">
        <f t="shared" si="14"/>
        <v>2.2678787878787876</v>
      </c>
      <c r="H65">
        <f t="shared" si="3"/>
        <v>2.1793103448275861</v>
      </c>
      <c r="I65">
        <f t="shared" si="4"/>
        <v>2.7827586206896551</v>
      </c>
      <c r="J65" s="7">
        <v>26</v>
      </c>
      <c r="K65" s="7">
        <v>1</v>
      </c>
      <c r="L65">
        <f t="shared" si="25"/>
        <v>66.983999999999995</v>
      </c>
      <c r="M65">
        <f t="shared" si="26"/>
        <v>64.12</v>
      </c>
      <c r="N65">
        <v>69.599999999999994</v>
      </c>
      <c r="P65" s="4">
        <v>43678</v>
      </c>
    </row>
    <row r="66" spans="1:16" x14ac:dyDescent="0.2">
      <c r="A66">
        <v>44</v>
      </c>
      <c r="B66" s="8">
        <f t="shared" si="15"/>
        <v>2.8992307692307691</v>
      </c>
      <c r="C66">
        <f t="shared" si="16"/>
        <v>3.04</v>
      </c>
      <c r="D66">
        <f t="shared" ref="D66:D82" si="27">3.61+(A66-81)*(3.61-3.65)/(81-52)</f>
        <v>3.6610344827586205</v>
      </c>
      <c r="E66">
        <f t="shared" si="17"/>
        <v>3.2892307692307692</v>
      </c>
      <c r="F66">
        <f t="shared" si="18"/>
        <v>3.1646153846153848</v>
      </c>
      <c r="G66">
        <f t="shared" si="14"/>
        <v>2.27030303030303</v>
      </c>
      <c r="H66">
        <f t="shared" ref="H66:H82" si="28">2.14+(A66-81)*(2.14-2.17)/(81-52)</f>
        <v>2.1782758620689653</v>
      </c>
      <c r="I66">
        <f t="shared" ref="I66:I84" si="29">2.94+(A66-81)*(2.94-2.82)/(81-52)</f>
        <v>2.786896551724138</v>
      </c>
      <c r="J66" s="7">
        <v>21</v>
      </c>
      <c r="K66" s="7">
        <v>0</v>
      </c>
      <c r="L66">
        <f t="shared" si="25"/>
        <v>66.951999999999998</v>
      </c>
      <c r="M66">
        <f t="shared" si="26"/>
        <v>64.06</v>
      </c>
      <c r="N66" s="2">
        <v>69.599999999999994</v>
      </c>
      <c r="P66" s="4">
        <v>43679</v>
      </c>
    </row>
    <row r="67" spans="1:16" x14ac:dyDescent="0.2">
      <c r="A67">
        <v>45</v>
      </c>
      <c r="B67" s="8">
        <f t="shared" si="15"/>
        <v>2.8830769230769229</v>
      </c>
      <c r="C67">
        <f t="shared" si="16"/>
        <v>3.03</v>
      </c>
      <c r="D67">
        <f t="shared" si="27"/>
        <v>3.6596551724137929</v>
      </c>
      <c r="E67">
        <f t="shared" si="17"/>
        <v>3.2630769230769232</v>
      </c>
      <c r="F67">
        <f t="shared" si="18"/>
        <v>3.1590384615384615</v>
      </c>
      <c r="G67">
        <f t="shared" si="14"/>
        <v>2.2727272727272725</v>
      </c>
      <c r="H67">
        <f t="shared" si="28"/>
        <v>2.1772413793103449</v>
      </c>
      <c r="I67">
        <f t="shared" si="29"/>
        <v>2.7910344827586204</v>
      </c>
      <c r="J67" s="7">
        <v>3</v>
      </c>
      <c r="K67" s="7">
        <v>1</v>
      </c>
      <c r="L67">
        <f t="shared" si="25"/>
        <v>66.92</v>
      </c>
      <c r="M67">
        <f t="shared" si="26"/>
        <v>64</v>
      </c>
      <c r="N67">
        <v>69.599999999999994</v>
      </c>
      <c r="P67" s="4">
        <v>43680</v>
      </c>
    </row>
    <row r="68" spans="1:16" x14ac:dyDescent="0.2">
      <c r="A68">
        <v>46</v>
      </c>
      <c r="B68" s="8">
        <f t="shared" si="15"/>
        <v>2.8669230769230767</v>
      </c>
      <c r="C68">
        <f t="shared" si="16"/>
        <v>3.02</v>
      </c>
      <c r="D68">
        <f t="shared" si="27"/>
        <v>3.6582758620689653</v>
      </c>
      <c r="E68">
        <f t="shared" si="17"/>
        <v>3.2369230769230768</v>
      </c>
      <c r="F68">
        <f t="shared" si="18"/>
        <v>3.1534615384615385</v>
      </c>
      <c r="G68">
        <f t="shared" si="14"/>
        <v>2.2751515151515149</v>
      </c>
      <c r="H68">
        <f t="shared" si="28"/>
        <v>2.1762068965517241</v>
      </c>
      <c r="I68">
        <f t="shared" si="29"/>
        <v>2.7951724137931033</v>
      </c>
      <c r="J68" s="7">
        <v>11</v>
      </c>
      <c r="K68" s="7">
        <v>1</v>
      </c>
      <c r="L68">
        <f t="shared" si="25"/>
        <v>66.888000000000005</v>
      </c>
      <c r="M68">
        <f t="shared" si="26"/>
        <v>63.94</v>
      </c>
      <c r="N68" s="2">
        <v>69.599999999999994</v>
      </c>
      <c r="P68" s="4">
        <v>43681</v>
      </c>
    </row>
    <row r="69" spans="1:16" x14ac:dyDescent="0.2">
      <c r="A69">
        <v>47</v>
      </c>
      <c r="B69" s="8">
        <f t="shared" si="15"/>
        <v>2.8507692307692309</v>
      </c>
      <c r="C69">
        <f t="shared" si="16"/>
        <v>3.01</v>
      </c>
      <c r="D69">
        <f t="shared" si="27"/>
        <v>3.6568965517241376</v>
      </c>
      <c r="E69">
        <f t="shared" si="17"/>
        <v>3.2107692307692308</v>
      </c>
      <c r="F69">
        <f t="shared" si="18"/>
        <v>3.1478846153846156</v>
      </c>
      <c r="G69">
        <f t="shared" si="14"/>
        <v>2.2775757575757574</v>
      </c>
      <c r="H69">
        <f t="shared" si="28"/>
        <v>2.1751724137931032</v>
      </c>
      <c r="I69">
        <f t="shared" si="29"/>
        <v>2.7993103448275862</v>
      </c>
      <c r="J69" s="7">
        <v>19</v>
      </c>
      <c r="K69" s="7">
        <v>0</v>
      </c>
      <c r="L69">
        <f t="shared" si="25"/>
        <v>66.855999999999995</v>
      </c>
      <c r="M69">
        <f t="shared" si="26"/>
        <v>63.88</v>
      </c>
      <c r="N69">
        <v>69.599999999999994</v>
      </c>
      <c r="P69" s="4">
        <v>43682</v>
      </c>
    </row>
    <row r="70" spans="1:16" x14ac:dyDescent="0.2">
      <c r="A70">
        <v>48</v>
      </c>
      <c r="B70" s="8">
        <f t="shared" si="15"/>
        <v>2.8346153846153848</v>
      </c>
      <c r="C70">
        <f t="shared" si="16"/>
        <v>3</v>
      </c>
      <c r="D70">
        <f t="shared" si="27"/>
        <v>3.6555172413793104</v>
      </c>
      <c r="E70">
        <f t="shared" si="17"/>
        <v>3.1846153846153848</v>
      </c>
      <c r="F70">
        <f t="shared" si="18"/>
        <v>3.1423076923076922</v>
      </c>
      <c r="G70">
        <f t="shared" si="14"/>
        <v>2.2799999999999998</v>
      </c>
      <c r="H70">
        <f t="shared" si="28"/>
        <v>2.1741379310344828</v>
      </c>
      <c r="I70">
        <f t="shared" si="29"/>
        <v>2.8034482758620687</v>
      </c>
      <c r="J70" s="7">
        <v>22</v>
      </c>
      <c r="K70" s="7">
        <v>0</v>
      </c>
      <c r="L70">
        <f t="shared" si="25"/>
        <v>66.823999999999998</v>
      </c>
      <c r="M70">
        <f t="shared" si="26"/>
        <v>63.82</v>
      </c>
      <c r="N70" s="2">
        <v>69.599999999999994</v>
      </c>
      <c r="P70" s="4">
        <v>43683</v>
      </c>
    </row>
    <row r="71" spans="1:16" x14ac:dyDescent="0.2">
      <c r="A71">
        <v>49</v>
      </c>
      <c r="B71" s="8">
        <f t="shared" si="15"/>
        <v>2.8184615384615386</v>
      </c>
      <c r="C71">
        <f t="shared" si="16"/>
        <v>2.99</v>
      </c>
      <c r="D71">
        <f>3.61+(A71-81)*(3.61-3.65)/(81-52)</f>
        <v>3.6541379310344828</v>
      </c>
      <c r="E71">
        <f t="shared" si="17"/>
        <v>3.1584615384615384</v>
      </c>
      <c r="F71">
        <f t="shared" si="18"/>
        <v>3.1367307692307693</v>
      </c>
      <c r="G71">
        <f t="shared" si="14"/>
        <v>2.2824242424242422</v>
      </c>
      <c r="H71">
        <f>2.14+(A71-81)*(2.14-2.17)/(81-52)</f>
        <v>2.173103448275862</v>
      </c>
      <c r="I71">
        <f t="shared" si="29"/>
        <v>2.8075862068965516</v>
      </c>
      <c r="J71" s="7">
        <v>18</v>
      </c>
      <c r="K71" s="7">
        <v>0</v>
      </c>
      <c r="L71">
        <f t="shared" si="25"/>
        <v>66.792000000000002</v>
      </c>
      <c r="M71">
        <f t="shared" si="26"/>
        <v>63.76</v>
      </c>
      <c r="N71">
        <v>69.599999999999994</v>
      </c>
      <c r="P71" s="4">
        <v>43684</v>
      </c>
    </row>
    <row r="72" spans="1:16" x14ac:dyDescent="0.2">
      <c r="A72">
        <v>50</v>
      </c>
      <c r="B72" s="8">
        <f t="shared" si="15"/>
        <v>2.8023076923076924</v>
      </c>
      <c r="C72">
        <f t="shared" si="16"/>
        <v>2.98</v>
      </c>
      <c r="D72">
        <f>3.61+(A72-81)*(3.61-3.65)/(81-52)</f>
        <v>3.6527586206896552</v>
      </c>
      <c r="E72">
        <f t="shared" si="17"/>
        <v>3.1323076923076925</v>
      </c>
      <c r="F72">
        <f t="shared" si="18"/>
        <v>3.1311538461538464</v>
      </c>
      <c r="G72">
        <f t="shared" si="14"/>
        <v>2.2848484848484847</v>
      </c>
      <c r="H72">
        <f>2.14+(A72-81)*(2.14-2.17)/(81-52)</f>
        <v>2.1720689655172412</v>
      </c>
      <c r="I72">
        <f t="shared" si="29"/>
        <v>2.8117241379310345</v>
      </c>
      <c r="J72" s="7">
        <v>16</v>
      </c>
      <c r="K72" s="7">
        <v>2</v>
      </c>
      <c r="L72">
        <f t="shared" si="25"/>
        <v>66.759999999999991</v>
      </c>
      <c r="M72">
        <f t="shared" si="26"/>
        <v>63.7</v>
      </c>
      <c r="N72" s="2">
        <v>69.599999999999994</v>
      </c>
      <c r="P72" s="4">
        <v>43685</v>
      </c>
    </row>
    <row r="73" spans="1:16" x14ac:dyDescent="0.2">
      <c r="A73">
        <v>51</v>
      </c>
      <c r="B73" s="8">
        <f t="shared" si="15"/>
        <v>2.7861538461538462</v>
      </c>
      <c r="C73">
        <f t="shared" si="16"/>
        <v>2.9699999999999998</v>
      </c>
      <c r="D73">
        <f>3.61+(A73-81)*(3.61-3.65)/(81-52)</f>
        <v>3.6513793103448275</v>
      </c>
      <c r="E73">
        <f t="shared" si="17"/>
        <v>3.1061538461538465</v>
      </c>
      <c r="F73">
        <f t="shared" si="18"/>
        <v>3.125576923076923</v>
      </c>
      <c r="G73">
        <f t="shared" si="14"/>
        <v>2.2872727272727271</v>
      </c>
      <c r="H73">
        <f>2.14+(A73-81)*(2.14-2.17)/(81-52)</f>
        <v>2.1710344827586208</v>
      </c>
      <c r="I73">
        <f>2.94+(A73-81)*(2.94-2.82)/(81-52)</f>
        <v>2.8158620689655169</v>
      </c>
      <c r="J73" s="7">
        <v>20</v>
      </c>
      <c r="K73" s="7">
        <v>1</v>
      </c>
      <c r="L73">
        <f t="shared" si="25"/>
        <v>66.727999999999994</v>
      </c>
      <c r="M73">
        <f t="shared" si="26"/>
        <v>63.64</v>
      </c>
      <c r="N73">
        <v>69.599999999999994</v>
      </c>
      <c r="P73" s="4">
        <v>43686</v>
      </c>
    </row>
    <row r="74" spans="1:16" x14ac:dyDescent="0.2">
      <c r="A74" s="6">
        <v>52</v>
      </c>
      <c r="B74">
        <v>2.77</v>
      </c>
      <c r="C74">
        <v>2.96</v>
      </c>
      <c r="D74">
        <f>3.61+(A74-81)*(3.61-3.65)/(81-52)</f>
        <v>3.65</v>
      </c>
      <c r="E74">
        <v>3.08</v>
      </c>
      <c r="F74">
        <v>3.12</v>
      </c>
      <c r="G74">
        <f t="shared" si="14"/>
        <v>2.2896969696969696</v>
      </c>
      <c r="H74">
        <f>2.14+(A74-81)*(2.14-2.17)/(81-52)</f>
        <v>2.17</v>
      </c>
      <c r="I74">
        <f>2.94+(A74-81)*(2.94-2.82)/(81-52)</f>
        <v>2.82</v>
      </c>
      <c r="J74" s="7">
        <v>4</v>
      </c>
      <c r="K74" s="7">
        <v>3</v>
      </c>
      <c r="L74">
        <f t="shared" si="25"/>
        <v>66.695999999999998</v>
      </c>
      <c r="M74">
        <f t="shared" si="26"/>
        <v>63.58</v>
      </c>
      <c r="N74" s="2">
        <v>69.599999999999994</v>
      </c>
      <c r="P74" s="4">
        <v>43687</v>
      </c>
    </row>
    <row r="75" spans="1:16" x14ac:dyDescent="0.2">
      <c r="A75">
        <v>53</v>
      </c>
      <c r="B75">
        <f>2.87+(A75-81)*(2.87-2.77)/(81-52)</f>
        <v>2.7734482758620689</v>
      </c>
      <c r="C75">
        <f>3.16+(A75-81)*(3.16-2.96)/(81-52)</f>
        <v>2.9668965517241377</v>
      </c>
      <c r="D75">
        <f>3.61+(A75-81)*(3.61-3.65)/(81-52)</f>
        <v>3.6486206896551723</v>
      </c>
      <c r="E75">
        <f>2.89+(A75-81)*(2.89-3.08)/(81-52)</f>
        <v>3.0734482758620691</v>
      </c>
      <c r="F75">
        <f>3.05+(A75-81)*(3.05-3.12)/(81-52)</f>
        <v>3.1175862068965516</v>
      </c>
      <c r="G75">
        <f>2.44+(A75-114)*(2.44-2.36)/(114-81)</f>
        <v>2.292121212121212</v>
      </c>
      <c r="H75">
        <f>2.14+(A75-81)*(2.14-2.17)/(81-52)</f>
        <v>2.1689655172413791</v>
      </c>
      <c r="I75">
        <f>2.94+(A75-81)*(2.94-2.82)/(81-52)</f>
        <v>2.8241379310344827</v>
      </c>
      <c r="J75" s="7">
        <v>9</v>
      </c>
      <c r="K75" s="7">
        <v>1</v>
      </c>
      <c r="L75">
        <f t="shared" si="25"/>
        <v>66.664000000000001</v>
      </c>
      <c r="M75">
        <f t="shared" si="26"/>
        <v>63.519999999999996</v>
      </c>
      <c r="N75">
        <v>69.599999999999994</v>
      </c>
      <c r="P75" s="4">
        <v>43688</v>
      </c>
    </row>
    <row r="76" spans="1:16" x14ac:dyDescent="0.2">
      <c r="A76">
        <v>54</v>
      </c>
      <c r="B76">
        <f t="shared" ref="B76:B97" si="30">2.87+(A76-81)*(2.87-2.77)/(81-52)</f>
        <v>2.7768965517241377</v>
      </c>
      <c r="C76">
        <f t="shared" ref="C76:C102" si="31">3.16+(A76-81)*(3.16-2.96)/(81-52)</f>
        <v>2.9737931034482759</v>
      </c>
      <c r="D76">
        <f t="shared" ref="D76:D102" si="32">3.61+(A76-81)*(3.61-3.65)/(81-52)</f>
        <v>3.6472413793103446</v>
      </c>
      <c r="E76">
        <f t="shared" ref="E76:E102" si="33">2.89+(A76-81)*(2.89-3.08)/(81-52)</f>
        <v>3.0668965517241382</v>
      </c>
      <c r="F76">
        <f t="shared" ref="F76:F102" si="34">3.05+(A76-81)*(3.05-3.12)/(81-52)</f>
        <v>3.1151724137931036</v>
      </c>
      <c r="G76">
        <f t="shared" si="14"/>
        <v>2.2945454545454544</v>
      </c>
      <c r="H76">
        <f t="shared" ref="H76:H102" si="35">2.14+(A76-81)*(2.14-2.17)/(81-52)</f>
        <v>2.1679310344827587</v>
      </c>
      <c r="I76">
        <f t="shared" ref="I76:I102" si="36">2.94+(A76-81)*(2.94-2.82)/(81-52)</f>
        <v>2.8282758620689652</v>
      </c>
      <c r="J76" s="7">
        <v>21</v>
      </c>
      <c r="K76" s="7">
        <v>2</v>
      </c>
      <c r="L76">
        <f t="shared" si="25"/>
        <v>66.631999999999991</v>
      </c>
      <c r="M76">
        <f t="shared" si="26"/>
        <v>63.46</v>
      </c>
      <c r="N76" s="2">
        <v>69.599999999999994</v>
      </c>
      <c r="P76" s="4">
        <v>43689</v>
      </c>
    </row>
    <row r="77" spans="1:16" x14ac:dyDescent="0.2">
      <c r="A77">
        <v>55</v>
      </c>
      <c r="B77">
        <f t="shared" si="30"/>
        <v>2.780344827586207</v>
      </c>
      <c r="C77">
        <f t="shared" si="31"/>
        <v>2.9806896551724136</v>
      </c>
      <c r="D77">
        <f t="shared" si="32"/>
        <v>3.645862068965517</v>
      </c>
      <c r="E77">
        <f t="shared" si="33"/>
        <v>3.0603448275862069</v>
      </c>
      <c r="F77">
        <f t="shared" si="34"/>
        <v>3.1127586206896551</v>
      </c>
      <c r="G77">
        <f t="shared" si="14"/>
        <v>2.2969696969696969</v>
      </c>
      <c r="H77">
        <f t="shared" si="35"/>
        <v>2.1668965517241379</v>
      </c>
      <c r="I77">
        <f t="shared" si="36"/>
        <v>2.8324137931034481</v>
      </c>
      <c r="J77" s="7">
        <v>18</v>
      </c>
      <c r="K77" s="7">
        <v>2</v>
      </c>
      <c r="L77" s="2">
        <v>66.599999999999994</v>
      </c>
      <c r="M77" s="2">
        <v>63.4</v>
      </c>
      <c r="N77" s="2">
        <v>69.599999999999994</v>
      </c>
      <c r="P77" s="5">
        <v>43690</v>
      </c>
    </row>
    <row r="78" spans="1:16" x14ac:dyDescent="0.2">
      <c r="A78">
        <v>56</v>
      </c>
      <c r="B78">
        <f t="shared" si="30"/>
        <v>2.7837931034482759</v>
      </c>
      <c r="C78">
        <f t="shared" si="31"/>
        <v>2.9875862068965517</v>
      </c>
      <c r="D78">
        <f t="shared" si="32"/>
        <v>3.6444827586206894</v>
      </c>
      <c r="E78">
        <f t="shared" si="33"/>
        <v>3.0537931034482759</v>
      </c>
      <c r="F78">
        <f t="shared" si="34"/>
        <v>3.1103448275862071</v>
      </c>
      <c r="G78">
        <f t="shared" si="14"/>
        <v>2.2993939393939393</v>
      </c>
      <c r="H78">
        <f t="shared" si="35"/>
        <v>2.165862068965517</v>
      </c>
      <c r="I78">
        <f t="shared" si="36"/>
        <v>2.836551724137931</v>
      </c>
      <c r="J78" s="7">
        <v>19</v>
      </c>
      <c r="K78" s="7">
        <v>1</v>
      </c>
      <c r="L78">
        <f>66.6+(A78-55)*(58-66.6)/(69-55)</f>
        <v>65.98571428571428</v>
      </c>
      <c r="M78">
        <f>63.4+(A78-55)*(56.5-63.4)/(69-55)</f>
        <v>62.907142857142858</v>
      </c>
      <c r="N78">
        <f>69.6+(A78-55)*(61.1-69.6)/(69-55)</f>
        <v>68.992857142857133</v>
      </c>
      <c r="P78" s="4">
        <v>43691</v>
      </c>
    </row>
    <row r="79" spans="1:16" x14ac:dyDescent="0.2">
      <c r="A79">
        <v>57</v>
      </c>
      <c r="B79">
        <f t="shared" si="30"/>
        <v>2.7872413793103448</v>
      </c>
      <c r="C79">
        <f t="shared" si="31"/>
        <v>2.9944827586206895</v>
      </c>
      <c r="D79">
        <f t="shared" si="32"/>
        <v>3.6431034482758622</v>
      </c>
      <c r="E79">
        <f t="shared" si="33"/>
        <v>3.047241379310345</v>
      </c>
      <c r="F79">
        <f t="shared" si="34"/>
        <v>3.1079310344827586</v>
      </c>
      <c r="G79">
        <f t="shared" si="14"/>
        <v>2.3018181818181818</v>
      </c>
      <c r="H79">
        <f t="shared" si="35"/>
        <v>2.1648275862068966</v>
      </c>
      <c r="I79">
        <f t="shared" si="36"/>
        <v>2.8406896551724135</v>
      </c>
      <c r="J79" s="7">
        <v>22</v>
      </c>
      <c r="K79" s="7">
        <v>0</v>
      </c>
      <c r="L79">
        <f t="shared" ref="L79:L90" si="37">66.6+(A79-55)*(58-66.6)/(69-55)</f>
        <v>65.371428571428567</v>
      </c>
      <c r="M79">
        <f t="shared" ref="M79:M90" si="38">63.4+(A79-55)*(56.5-63.4)/(69-55)</f>
        <v>62.414285714285711</v>
      </c>
      <c r="N79">
        <f t="shared" ref="N79:N90" si="39">69.6+(A79-55)*(61.1-69.6)/(69-55)</f>
        <v>68.385714285714286</v>
      </c>
      <c r="P79" s="4">
        <v>43692</v>
      </c>
    </row>
    <row r="80" spans="1:16" x14ac:dyDescent="0.2">
      <c r="A80">
        <v>58</v>
      </c>
      <c r="B80">
        <f t="shared" si="30"/>
        <v>2.7906896551724136</v>
      </c>
      <c r="C80">
        <f t="shared" si="31"/>
        <v>3.0013793103448276</v>
      </c>
      <c r="D80">
        <f t="shared" si="32"/>
        <v>3.6417241379310346</v>
      </c>
      <c r="E80">
        <f t="shared" si="33"/>
        <v>3.0406896551724141</v>
      </c>
      <c r="F80">
        <f t="shared" si="34"/>
        <v>3.1055172413793102</v>
      </c>
      <c r="G80">
        <f t="shared" si="14"/>
        <v>2.3042424242424242</v>
      </c>
      <c r="H80">
        <f t="shared" si="35"/>
        <v>2.1637931034482758</v>
      </c>
      <c r="I80">
        <f t="shared" si="36"/>
        <v>2.8448275862068964</v>
      </c>
      <c r="J80" s="7">
        <v>25</v>
      </c>
      <c r="K80" s="7">
        <v>0</v>
      </c>
      <c r="L80">
        <f t="shared" si="37"/>
        <v>64.757142857142853</v>
      </c>
      <c r="M80">
        <f t="shared" si="38"/>
        <v>61.921428571428571</v>
      </c>
      <c r="N80">
        <f t="shared" si="39"/>
        <v>67.778571428571425</v>
      </c>
      <c r="P80" s="4">
        <v>43693</v>
      </c>
    </row>
    <row r="81" spans="1:16" x14ac:dyDescent="0.2">
      <c r="A81">
        <v>59</v>
      </c>
      <c r="B81">
        <f t="shared" si="30"/>
        <v>2.7941379310344829</v>
      </c>
      <c r="C81">
        <f t="shared" si="31"/>
        <v>3.0082758620689654</v>
      </c>
      <c r="D81">
        <f t="shared" si="32"/>
        <v>3.6403448275862069</v>
      </c>
      <c r="E81">
        <f t="shared" si="33"/>
        <v>3.0341379310344827</v>
      </c>
      <c r="F81">
        <f t="shared" si="34"/>
        <v>3.1031034482758622</v>
      </c>
      <c r="G81">
        <f t="shared" si="14"/>
        <v>2.3066666666666666</v>
      </c>
      <c r="H81">
        <f t="shared" si="35"/>
        <v>2.162758620689655</v>
      </c>
      <c r="I81">
        <f t="shared" si="36"/>
        <v>2.8489655172413793</v>
      </c>
      <c r="J81" s="7">
        <v>8</v>
      </c>
      <c r="K81" s="7">
        <v>3</v>
      </c>
      <c r="L81">
        <f t="shared" si="37"/>
        <v>64.142857142857139</v>
      </c>
      <c r="M81">
        <f t="shared" si="38"/>
        <v>61.428571428571431</v>
      </c>
      <c r="N81">
        <f t="shared" si="39"/>
        <v>67.171428571428564</v>
      </c>
      <c r="P81" s="4">
        <v>43694</v>
      </c>
    </row>
    <row r="82" spans="1:16" x14ac:dyDescent="0.2">
      <c r="A82">
        <v>60</v>
      </c>
      <c r="B82">
        <f t="shared" si="30"/>
        <v>2.7975862068965518</v>
      </c>
      <c r="C82">
        <f t="shared" si="31"/>
        <v>3.0151724137931035</v>
      </c>
      <c r="D82">
        <f t="shared" si="32"/>
        <v>3.6389655172413793</v>
      </c>
      <c r="E82">
        <f t="shared" si="33"/>
        <v>3.0275862068965518</v>
      </c>
      <c r="F82">
        <f t="shared" si="34"/>
        <v>3.1006896551724137</v>
      </c>
      <c r="G82">
        <f t="shared" si="14"/>
        <v>2.3090909090909091</v>
      </c>
      <c r="H82">
        <f t="shared" si="35"/>
        <v>2.1617241379310346</v>
      </c>
      <c r="I82">
        <f t="shared" si="36"/>
        <v>2.8531034482758622</v>
      </c>
      <c r="J82" s="7">
        <v>19</v>
      </c>
      <c r="K82" s="7">
        <v>0</v>
      </c>
      <c r="L82">
        <f t="shared" si="37"/>
        <v>63.528571428571425</v>
      </c>
      <c r="M82">
        <f t="shared" si="38"/>
        <v>60.935714285714283</v>
      </c>
      <c r="N82">
        <f t="shared" si="39"/>
        <v>66.564285714285717</v>
      </c>
      <c r="P82" s="4">
        <v>43695</v>
      </c>
    </row>
    <row r="83" spans="1:16" x14ac:dyDescent="0.2">
      <c r="A83">
        <v>61</v>
      </c>
      <c r="B83">
        <f t="shared" si="30"/>
        <v>2.8010344827586207</v>
      </c>
      <c r="C83">
        <f t="shared" si="31"/>
        <v>3.0220689655172412</v>
      </c>
      <c r="D83">
        <f t="shared" si="32"/>
        <v>3.6375862068965517</v>
      </c>
      <c r="E83">
        <f t="shared" si="33"/>
        <v>3.0210344827586209</v>
      </c>
      <c r="F83">
        <f t="shared" si="34"/>
        <v>3.0982758620689657</v>
      </c>
      <c r="G83">
        <f t="shared" si="14"/>
        <v>2.3115151515151515</v>
      </c>
      <c r="H83">
        <f t="shared" si="35"/>
        <v>2.1606896551724137</v>
      </c>
      <c r="I83">
        <f t="shared" si="36"/>
        <v>2.8572413793103446</v>
      </c>
      <c r="J83" s="7">
        <v>24</v>
      </c>
      <c r="K83" s="7">
        <v>0</v>
      </c>
      <c r="L83">
        <f t="shared" si="37"/>
        <v>62.914285714285711</v>
      </c>
      <c r="M83">
        <f t="shared" si="38"/>
        <v>60.442857142857143</v>
      </c>
      <c r="N83">
        <f t="shared" si="39"/>
        <v>65.957142857142856</v>
      </c>
      <c r="P83" s="4">
        <v>43696</v>
      </c>
    </row>
    <row r="84" spans="1:16" x14ac:dyDescent="0.2">
      <c r="A84">
        <v>62</v>
      </c>
      <c r="B84">
        <f t="shared" si="30"/>
        <v>2.8044827586206895</v>
      </c>
      <c r="C84">
        <f t="shared" si="31"/>
        <v>3.0289655172413794</v>
      </c>
      <c r="D84">
        <f t="shared" si="32"/>
        <v>3.636206896551724</v>
      </c>
      <c r="E84">
        <f t="shared" si="33"/>
        <v>3.0144827586206899</v>
      </c>
      <c r="F84">
        <f t="shared" si="34"/>
        <v>3.0958620689655172</v>
      </c>
      <c r="G84">
        <f t="shared" si="14"/>
        <v>2.313939393939394</v>
      </c>
      <c r="H84">
        <f t="shared" si="35"/>
        <v>2.1596551724137929</v>
      </c>
      <c r="I84">
        <f t="shared" si="36"/>
        <v>2.8613793103448275</v>
      </c>
      <c r="J84" s="7">
        <v>23</v>
      </c>
      <c r="K84" s="7">
        <v>0</v>
      </c>
      <c r="L84">
        <f t="shared" si="37"/>
        <v>62.3</v>
      </c>
      <c r="M84">
        <f t="shared" si="38"/>
        <v>59.95</v>
      </c>
      <c r="N84">
        <f t="shared" si="39"/>
        <v>65.349999999999994</v>
      </c>
      <c r="P84" s="4">
        <v>43697</v>
      </c>
    </row>
    <row r="85" spans="1:16" x14ac:dyDescent="0.2">
      <c r="A85">
        <v>63</v>
      </c>
      <c r="B85">
        <f t="shared" si="30"/>
        <v>2.8079310344827588</v>
      </c>
      <c r="C85">
        <f t="shared" si="31"/>
        <v>3.0358620689655171</v>
      </c>
      <c r="D85">
        <f t="shared" si="32"/>
        <v>3.6348275862068964</v>
      </c>
      <c r="E85">
        <f t="shared" si="33"/>
        <v>3.0079310344827586</v>
      </c>
      <c r="F85">
        <f t="shared" si="34"/>
        <v>3.0934482758620692</v>
      </c>
      <c r="G85">
        <f t="shared" si="14"/>
        <v>2.3163636363636364</v>
      </c>
      <c r="H85">
        <f t="shared" si="35"/>
        <v>2.1586206896551725</v>
      </c>
      <c r="I85">
        <f t="shared" si="36"/>
        <v>2.8655172413793104</v>
      </c>
      <c r="J85" s="7">
        <v>20</v>
      </c>
      <c r="K85" s="7">
        <v>0</v>
      </c>
      <c r="L85">
        <f t="shared" si="37"/>
        <v>61.685714285714283</v>
      </c>
      <c r="M85">
        <f t="shared" si="38"/>
        <v>59.457142857142856</v>
      </c>
      <c r="N85">
        <f t="shared" si="39"/>
        <v>64.742857142857147</v>
      </c>
      <c r="P85" s="4">
        <v>43698</v>
      </c>
    </row>
    <row r="86" spans="1:16" x14ac:dyDescent="0.2">
      <c r="A86">
        <v>64</v>
      </c>
      <c r="B86">
        <f t="shared" si="30"/>
        <v>2.8113793103448277</v>
      </c>
      <c r="C86">
        <f t="shared" si="31"/>
        <v>3.0427586206896553</v>
      </c>
      <c r="D86">
        <f t="shared" si="32"/>
        <v>3.6334482758620688</v>
      </c>
      <c r="E86">
        <f t="shared" si="33"/>
        <v>3.0013793103448276</v>
      </c>
      <c r="F86">
        <f t="shared" si="34"/>
        <v>3.0910344827586207</v>
      </c>
      <c r="G86">
        <f>2.44+(A86-114)*(2.44-2.36)/(114-81)</f>
        <v>2.3187878787878784</v>
      </c>
      <c r="H86">
        <f t="shared" si="35"/>
        <v>2.1575862068965517</v>
      </c>
      <c r="I86">
        <f t="shared" si="36"/>
        <v>2.8696551724137929</v>
      </c>
      <c r="J86" s="7">
        <v>19</v>
      </c>
      <c r="K86" s="7">
        <v>0</v>
      </c>
      <c r="L86">
        <f t="shared" si="37"/>
        <v>61.071428571428569</v>
      </c>
      <c r="M86">
        <f t="shared" si="38"/>
        <v>58.964285714285715</v>
      </c>
      <c r="N86">
        <f t="shared" si="39"/>
        <v>64.135714285714286</v>
      </c>
      <c r="P86" s="4">
        <v>43699</v>
      </c>
    </row>
    <row r="87" spans="1:16" x14ac:dyDescent="0.2">
      <c r="A87">
        <v>65</v>
      </c>
      <c r="B87">
        <f t="shared" si="30"/>
        <v>2.8148275862068965</v>
      </c>
      <c r="C87">
        <f t="shared" si="31"/>
        <v>3.049655172413793</v>
      </c>
      <c r="D87">
        <f t="shared" si="32"/>
        <v>3.6320689655172411</v>
      </c>
      <c r="E87">
        <f t="shared" si="33"/>
        <v>2.9948275862068967</v>
      </c>
      <c r="F87">
        <f t="shared" si="34"/>
        <v>3.0886206896551722</v>
      </c>
      <c r="G87">
        <f>2.44+(A87-114)*(2.44-2.36)/(114-81)</f>
        <v>2.3212121212121213</v>
      </c>
      <c r="H87">
        <f t="shared" si="35"/>
        <v>2.1565517241379308</v>
      </c>
      <c r="I87">
        <f t="shared" si="36"/>
        <v>2.8737931034482758</v>
      </c>
      <c r="J87" s="7">
        <v>26</v>
      </c>
      <c r="K87" s="7">
        <v>0</v>
      </c>
      <c r="L87">
        <f t="shared" si="37"/>
        <v>60.457142857142856</v>
      </c>
      <c r="M87">
        <f t="shared" si="38"/>
        <v>58.471428571428568</v>
      </c>
      <c r="N87">
        <f t="shared" si="39"/>
        <v>63.528571428571425</v>
      </c>
      <c r="P87" s="4">
        <v>43700</v>
      </c>
    </row>
    <row r="88" spans="1:16" x14ac:dyDescent="0.2">
      <c r="A88">
        <v>66</v>
      </c>
      <c r="B88">
        <f t="shared" si="30"/>
        <v>2.8182758620689654</v>
      </c>
      <c r="C88">
        <f t="shared" si="31"/>
        <v>3.0565517241379312</v>
      </c>
      <c r="D88">
        <f t="shared" si="32"/>
        <v>3.6306896551724135</v>
      </c>
      <c r="E88">
        <f t="shared" si="33"/>
        <v>2.9882758620689658</v>
      </c>
      <c r="F88">
        <f t="shared" si="34"/>
        <v>3.0862068965517242</v>
      </c>
      <c r="G88">
        <f>2.44+(A88-114)*(2.44-2.36)/(114-81)</f>
        <v>2.3236363636363633</v>
      </c>
      <c r="H88">
        <f t="shared" si="35"/>
        <v>2.1555172413793104</v>
      </c>
      <c r="I88">
        <f t="shared" si="36"/>
        <v>2.8779310344827587</v>
      </c>
      <c r="J88" s="7">
        <v>6</v>
      </c>
      <c r="K88" s="7">
        <v>0</v>
      </c>
      <c r="L88">
        <f t="shared" si="37"/>
        <v>59.842857142857142</v>
      </c>
      <c r="M88">
        <f t="shared" si="38"/>
        <v>57.978571428571428</v>
      </c>
      <c r="N88">
        <f t="shared" si="39"/>
        <v>62.921428571428571</v>
      </c>
      <c r="P88" s="4">
        <v>43701</v>
      </c>
    </row>
    <row r="89" spans="1:16" x14ac:dyDescent="0.2">
      <c r="A89">
        <v>67</v>
      </c>
      <c r="B89">
        <f t="shared" si="30"/>
        <v>2.8217241379310347</v>
      </c>
      <c r="C89">
        <f t="shared" si="31"/>
        <v>3.0634482758620689</v>
      </c>
      <c r="D89">
        <f t="shared" si="32"/>
        <v>3.6293103448275863</v>
      </c>
      <c r="E89">
        <f t="shared" si="33"/>
        <v>2.9817241379310344</v>
      </c>
      <c r="F89">
        <f t="shared" si="34"/>
        <v>3.0837931034482757</v>
      </c>
      <c r="G89">
        <f>2.44+(A89-114)*(2.44-2.36)/(114-81)</f>
        <v>2.3260606060606057</v>
      </c>
      <c r="H89">
        <f t="shared" si="35"/>
        <v>2.1544827586206896</v>
      </c>
      <c r="I89">
        <f t="shared" si="36"/>
        <v>2.8820689655172411</v>
      </c>
      <c r="J89" s="7">
        <v>8</v>
      </c>
      <c r="K89" s="7">
        <v>1</v>
      </c>
      <c r="L89">
        <f t="shared" si="37"/>
        <v>59.228571428571428</v>
      </c>
      <c r="M89">
        <f t="shared" si="38"/>
        <v>57.485714285714288</v>
      </c>
      <c r="N89">
        <f t="shared" si="39"/>
        <v>62.314285714285717</v>
      </c>
      <c r="P89" s="4">
        <v>43702</v>
      </c>
    </row>
    <row r="90" spans="1:16" x14ac:dyDescent="0.2">
      <c r="A90">
        <v>68</v>
      </c>
      <c r="B90">
        <f t="shared" si="30"/>
        <v>2.8251724137931036</v>
      </c>
      <c r="C90">
        <f t="shared" si="31"/>
        <v>3.0703448275862071</v>
      </c>
      <c r="D90">
        <f t="shared" si="32"/>
        <v>3.6279310344827587</v>
      </c>
      <c r="E90">
        <f t="shared" si="33"/>
        <v>2.9751724137931035</v>
      </c>
      <c r="F90">
        <f t="shared" si="34"/>
        <v>3.0813793103448277</v>
      </c>
      <c r="G90">
        <f t="shared" ref="G90:G103" si="40">2.44+(A90-114)*(2.44-2.36)/(114-81)</f>
        <v>2.3284848484848482</v>
      </c>
      <c r="H90">
        <f t="shared" si="35"/>
        <v>2.1534482758620692</v>
      </c>
      <c r="I90">
        <f t="shared" si="36"/>
        <v>2.886206896551724</v>
      </c>
      <c r="J90" s="7">
        <v>27</v>
      </c>
      <c r="K90" s="7">
        <v>0</v>
      </c>
      <c r="L90">
        <f t="shared" si="37"/>
        <v>58.614285714285714</v>
      </c>
      <c r="M90">
        <f t="shared" si="38"/>
        <v>56.99285714285714</v>
      </c>
      <c r="N90">
        <f t="shared" si="39"/>
        <v>61.707142857142856</v>
      </c>
      <c r="P90" s="4">
        <v>43703</v>
      </c>
    </row>
    <row r="91" spans="1:16" x14ac:dyDescent="0.2">
      <c r="A91">
        <v>69</v>
      </c>
      <c r="B91">
        <f t="shared" si="30"/>
        <v>2.8286206896551724</v>
      </c>
      <c r="C91">
        <f t="shared" si="31"/>
        <v>3.0772413793103448</v>
      </c>
      <c r="D91">
        <f t="shared" si="32"/>
        <v>3.626551724137931</v>
      </c>
      <c r="E91">
        <f t="shared" si="33"/>
        <v>2.9686206896551726</v>
      </c>
      <c r="F91">
        <f t="shared" si="34"/>
        <v>3.0789655172413792</v>
      </c>
      <c r="G91">
        <f t="shared" si="40"/>
        <v>2.3309090909090906</v>
      </c>
      <c r="H91">
        <f t="shared" si="35"/>
        <v>2.1524137931034484</v>
      </c>
      <c r="I91">
        <f t="shared" si="36"/>
        <v>2.8903448275862069</v>
      </c>
      <c r="J91" s="7">
        <v>20</v>
      </c>
      <c r="K91" s="7">
        <v>0</v>
      </c>
      <c r="L91" s="2">
        <v>58</v>
      </c>
      <c r="M91" s="2">
        <v>56.5</v>
      </c>
      <c r="N91" s="2">
        <v>61.1</v>
      </c>
      <c r="P91" s="5">
        <v>43704</v>
      </c>
    </row>
    <row r="92" spans="1:16" x14ac:dyDescent="0.2">
      <c r="A92">
        <v>70</v>
      </c>
      <c r="B92">
        <f t="shared" si="30"/>
        <v>2.8320689655172413</v>
      </c>
      <c r="C92">
        <f t="shared" si="31"/>
        <v>3.084137931034483</v>
      </c>
      <c r="D92">
        <f t="shared" si="32"/>
        <v>3.6251724137931034</v>
      </c>
      <c r="E92">
        <f t="shared" si="33"/>
        <v>2.9620689655172416</v>
      </c>
      <c r="F92">
        <f t="shared" si="34"/>
        <v>3.0765517241379308</v>
      </c>
      <c r="G92">
        <f t="shared" si="40"/>
        <v>2.333333333333333</v>
      </c>
      <c r="H92">
        <f t="shared" si="35"/>
        <v>2.1513793103448275</v>
      </c>
      <c r="I92">
        <f t="shared" si="36"/>
        <v>2.8944827586206894</v>
      </c>
      <c r="J92" s="7">
        <v>15</v>
      </c>
      <c r="K92" s="7">
        <v>0</v>
      </c>
      <c r="L92">
        <f>58+(A92-69)*(58.5-58)/(86-69)</f>
        <v>58.029411764705884</v>
      </c>
      <c r="M92">
        <f>56.5+(A92-69)*(57.3-56.5)/(86-69)</f>
        <v>56.547058823529412</v>
      </c>
      <c r="N92">
        <v>61.1</v>
      </c>
      <c r="P92" s="4">
        <v>43705</v>
      </c>
    </row>
    <row r="93" spans="1:16" x14ac:dyDescent="0.2">
      <c r="A93">
        <v>71</v>
      </c>
      <c r="B93">
        <f t="shared" si="30"/>
        <v>2.8355172413793106</v>
      </c>
      <c r="C93">
        <f t="shared" si="31"/>
        <v>3.0910344827586207</v>
      </c>
      <c r="D93">
        <f t="shared" si="32"/>
        <v>3.6237931034482758</v>
      </c>
      <c r="E93">
        <f t="shared" si="33"/>
        <v>2.9555172413793103</v>
      </c>
      <c r="F93">
        <f t="shared" si="34"/>
        <v>3.0741379310344827</v>
      </c>
      <c r="G93">
        <f t="shared" si="40"/>
        <v>2.3357575757575755</v>
      </c>
      <c r="H93">
        <f t="shared" si="35"/>
        <v>2.1503448275862072</v>
      </c>
      <c r="I93">
        <f t="shared" si="36"/>
        <v>2.8986206896551723</v>
      </c>
      <c r="J93" s="7">
        <v>22</v>
      </c>
      <c r="K93" s="7">
        <v>1</v>
      </c>
      <c r="L93">
        <f t="shared" ref="L93:L107" si="41">58+(A93-69)*(58.5-58)/(86-69)</f>
        <v>58.058823529411768</v>
      </c>
      <c r="M93">
        <f t="shared" ref="M93:M107" si="42">56.5+(A93-69)*(57.3-56.5)/(86-69)</f>
        <v>56.594117647058823</v>
      </c>
      <c r="N93" s="2">
        <v>61.1</v>
      </c>
      <c r="P93" s="4">
        <v>43706</v>
      </c>
    </row>
    <row r="94" spans="1:16" x14ac:dyDescent="0.2">
      <c r="A94">
        <v>72</v>
      </c>
      <c r="B94">
        <f t="shared" si="30"/>
        <v>2.8389655172413795</v>
      </c>
      <c r="C94">
        <f t="shared" si="31"/>
        <v>3.0979310344827589</v>
      </c>
      <c r="D94">
        <f t="shared" si="32"/>
        <v>3.6224137931034481</v>
      </c>
      <c r="E94">
        <f t="shared" si="33"/>
        <v>2.9489655172413793</v>
      </c>
      <c r="F94">
        <f t="shared" si="34"/>
        <v>3.0717241379310343</v>
      </c>
      <c r="G94">
        <f t="shared" si="40"/>
        <v>2.3381818181818179</v>
      </c>
      <c r="H94">
        <f t="shared" si="35"/>
        <v>2.1493103448275863</v>
      </c>
      <c r="I94">
        <f t="shared" si="36"/>
        <v>2.9027586206896552</v>
      </c>
      <c r="J94" s="7">
        <v>22</v>
      </c>
      <c r="K94" s="7">
        <v>3</v>
      </c>
      <c r="L94">
        <f t="shared" si="41"/>
        <v>58.088235294117645</v>
      </c>
      <c r="M94">
        <f t="shared" si="42"/>
        <v>56.641176470588235</v>
      </c>
      <c r="N94">
        <v>61.1</v>
      </c>
      <c r="P94" s="4">
        <v>43707</v>
      </c>
    </row>
    <row r="95" spans="1:16" x14ac:dyDescent="0.2">
      <c r="A95">
        <v>73</v>
      </c>
      <c r="B95">
        <f t="shared" si="30"/>
        <v>2.8424137931034483</v>
      </c>
      <c r="C95">
        <f t="shared" si="31"/>
        <v>3.1048275862068966</v>
      </c>
      <c r="D95">
        <f t="shared" si="32"/>
        <v>3.6210344827586205</v>
      </c>
      <c r="E95">
        <f t="shared" si="33"/>
        <v>2.9424137931034484</v>
      </c>
      <c r="F95">
        <f t="shared" si="34"/>
        <v>3.0693103448275862</v>
      </c>
      <c r="G95">
        <f t="shared" si="40"/>
        <v>2.3406060606060604</v>
      </c>
      <c r="H95">
        <f t="shared" si="35"/>
        <v>2.1482758620689655</v>
      </c>
      <c r="I95">
        <f t="shared" si="36"/>
        <v>2.9068965517241376</v>
      </c>
      <c r="J95" s="7">
        <v>13</v>
      </c>
      <c r="K95" s="7">
        <v>1</v>
      </c>
      <c r="L95">
        <f t="shared" si="41"/>
        <v>58.117647058823529</v>
      </c>
      <c r="M95">
        <f t="shared" si="42"/>
        <v>56.688235294117646</v>
      </c>
      <c r="N95" s="2">
        <v>61.1</v>
      </c>
      <c r="P95" s="4">
        <v>43708</v>
      </c>
    </row>
    <row r="96" spans="1:16" x14ac:dyDescent="0.2">
      <c r="A96">
        <v>74</v>
      </c>
      <c r="B96">
        <f t="shared" si="30"/>
        <v>2.8458620689655172</v>
      </c>
      <c r="C96">
        <f t="shared" si="31"/>
        <v>3.1117241379310348</v>
      </c>
      <c r="D96">
        <f t="shared" si="32"/>
        <v>3.6196551724137929</v>
      </c>
      <c r="E96">
        <f t="shared" si="33"/>
        <v>2.9358620689655175</v>
      </c>
      <c r="F96">
        <f t="shared" si="34"/>
        <v>3.0668965517241378</v>
      </c>
      <c r="G96">
        <f t="shared" si="40"/>
        <v>2.3430303030303028</v>
      </c>
      <c r="H96">
        <f t="shared" si="35"/>
        <v>2.1472413793103451</v>
      </c>
      <c r="I96">
        <f t="shared" si="36"/>
        <v>2.9110344827586205</v>
      </c>
      <c r="J96" s="7">
        <v>13</v>
      </c>
      <c r="K96" s="7">
        <v>1</v>
      </c>
      <c r="L96">
        <f t="shared" si="41"/>
        <v>58.147058823529413</v>
      </c>
      <c r="M96">
        <f t="shared" si="42"/>
        <v>56.735294117647058</v>
      </c>
      <c r="N96">
        <v>61.1</v>
      </c>
      <c r="P96" s="4">
        <v>43709</v>
      </c>
    </row>
    <row r="97" spans="1:16" x14ac:dyDescent="0.2">
      <c r="A97">
        <v>75</v>
      </c>
      <c r="B97">
        <f t="shared" si="30"/>
        <v>2.8493103448275865</v>
      </c>
      <c r="C97">
        <f t="shared" si="31"/>
        <v>3.1186206896551725</v>
      </c>
      <c r="D97">
        <f t="shared" si="32"/>
        <v>3.6182758620689652</v>
      </c>
      <c r="E97">
        <f t="shared" si="33"/>
        <v>2.9293103448275861</v>
      </c>
      <c r="F97">
        <f t="shared" si="34"/>
        <v>3.0644827586206898</v>
      </c>
      <c r="G97">
        <f t="shared" si="40"/>
        <v>2.3454545454545452</v>
      </c>
      <c r="H97">
        <f t="shared" si="35"/>
        <v>2.1462068965517243</v>
      </c>
      <c r="I97">
        <f t="shared" si="36"/>
        <v>2.9151724137931034</v>
      </c>
      <c r="J97" s="7">
        <v>29</v>
      </c>
      <c r="K97" s="7">
        <v>0</v>
      </c>
      <c r="L97">
        <f t="shared" si="41"/>
        <v>58.176470588235297</v>
      </c>
      <c r="M97">
        <f t="shared" si="42"/>
        <v>56.78235294117647</v>
      </c>
      <c r="N97" s="2">
        <v>61.1</v>
      </c>
      <c r="P97" s="4">
        <v>43710</v>
      </c>
    </row>
    <row r="98" spans="1:16" x14ac:dyDescent="0.2">
      <c r="A98">
        <v>76</v>
      </c>
      <c r="B98">
        <f>2.87+(A98-81)*(2.87-2.77)/(81-52)</f>
        <v>2.8527586206896554</v>
      </c>
      <c r="C98">
        <f t="shared" si="31"/>
        <v>3.1255172413793106</v>
      </c>
      <c r="D98">
        <f t="shared" si="32"/>
        <v>3.6168965517241376</v>
      </c>
      <c r="E98">
        <f t="shared" si="33"/>
        <v>2.9227586206896552</v>
      </c>
      <c r="F98">
        <f t="shared" si="34"/>
        <v>3.0620689655172413</v>
      </c>
      <c r="G98">
        <f t="shared" si="40"/>
        <v>2.3478787878787877</v>
      </c>
      <c r="H98">
        <f t="shared" si="35"/>
        <v>2.1451724137931034</v>
      </c>
      <c r="I98">
        <f t="shared" si="36"/>
        <v>2.9193103448275863</v>
      </c>
      <c r="J98" s="7">
        <v>21</v>
      </c>
      <c r="K98" s="7">
        <v>2</v>
      </c>
      <c r="L98">
        <f t="shared" si="41"/>
        <v>58.205882352941174</v>
      </c>
      <c r="M98">
        <f t="shared" si="42"/>
        <v>56.829411764705881</v>
      </c>
      <c r="N98">
        <v>61.1</v>
      </c>
      <c r="P98" s="4">
        <v>43711</v>
      </c>
    </row>
    <row r="99" spans="1:16" x14ac:dyDescent="0.2">
      <c r="A99">
        <v>77</v>
      </c>
      <c r="B99">
        <f>2.87+(A99-81)*(2.87-2.77)/(81-52)</f>
        <v>2.8562068965517242</v>
      </c>
      <c r="C99">
        <f t="shared" si="31"/>
        <v>3.1324137931034484</v>
      </c>
      <c r="D99">
        <f t="shared" si="32"/>
        <v>3.6155172413793104</v>
      </c>
      <c r="E99">
        <f t="shared" si="33"/>
        <v>2.9162068965517243</v>
      </c>
      <c r="F99">
        <f t="shared" si="34"/>
        <v>3.0596551724137928</v>
      </c>
      <c r="G99">
        <f t="shared" si="40"/>
        <v>2.3503030303030301</v>
      </c>
      <c r="H99">
        <f t="shared" si="35"/>
        <v>2.144137931034483</v>
      </c>
      <c r="I99">
        <f t="shared" si="36"/>
        <v>2.9234482758620688</v>
      </c>
      <c r="J99" s="7">
        <v>24</v>
      </c>
      <c r="K99" s="7">
        <v>0</v>
      </c>
      <c r="L99">
        <f t="shared" si="41"/>
        <v>58.235294117647058</v>
      </c>
      <c r="M99">
        <f t="shared" si="42"/>
        <v>56.876470588235293</v>
      </c>
      <c r="N99" s="2">
        <v>61.1</v>
      </c>
      <c r="P99" s="4">
        <v>43712</v>
      </c>
    </row>
    <row r="100" spans="1:16" x14ac:dyDescent="0.2">
      <c r="A100">
        <v>78</v>
      </c>
      <c r="B100">
        <f>2.87+(A100-81)*(2.87-2.77)/(81-52)</f>
        <v>2.8596551724137931</v>
      </c>
      <c r="C100">
        <f t="shared" si="31"/>
        <v>3.1393103448275865</v>
      </c>
      <c r="D100">
        <f t="shared" si="32"/>
        <v>3.6141379310344828</v>
      </c>
      <c r="E100">
        <f t="shared" si="33"/>
        <v>2.9096551724137933</v>
      </c>
      <c r="F100">
        <f t="shared" si="34"/>
        <v>3.0572413793103448</v>
      </c>
      <c r="G100">
        <f t="shared" si="40"/>
        <v>2.3527272727272726</v>
      </c>
      <c r="H100">
        <f t="shared" si="35"/>
        <v>2.1431034482758622</v>
      </c>
      <c r="I100">
        <f t="shared" si="36"/>
        <v>2.9275862068965517</v>
      </c>
      <c r="J100" s="7">
        <v>22</v>
      </c>
      <c r="K100" s="7">
        <v>0</v>
      </c>
      <c r="L100">
        <f t="shared" si="41"/>
        <v>58.264705882352942</v>
      </c>
      <c r="M100">
        <f t="shared" si="42"/>
        <v>56.923529411764704</v>
      </c>
      <c r="N100">
        <v>61.1</v>
      </c>
      <c r="P100" s="4">
        <v>43713</v>
      </c>
    </row>
    <row r="101" spans="1:16" x14ac:dyDescent="0.2">
      <c r="A101">
        <v>79</v>
      </c>
      <c r="B101">
        <f>2.87+(A101-81)*(2.87-2.77)/(81-52)</f>
        <v>2.8631034482758624</v>
      </c>
      <c r="C101">
        <f t="shared" si="31"/>
        <v>3.1462068965517243</v>
      </c>
      <c r="D101">
        <f t="shared" si="32"/>
        <v>3.6127586206896551</v>
      </c>
      <c r="E101">
        <f t="shared" si="33"/>
        <v>2.903103448275862</v>
      </c>
      <c r="F101">
        <f t="shared" si="34"/>
        <v>3.0548275862068963</v>
      </c>
      <c r="G101">
        <f t="shared" si="40"/>
        <v>2.355151515151515</v>
      </c>
      <c r="H101">
        <f t="shared" si="35"/>
        <v>2.1420689655172414</v>
      </c>
      <c r="I101">
        <f t="shared" si="36"/>
        <v>2.9317241379310346</v>
      </c>
      <c r="J101" s="7">
        <v>23</v>
      </c>
      <c r="K101" s="7">
        <v>1</v>
      </c>
      <c r="L101">
        <f t="shared" si="41"/>
        <v>58.294117647058826</v>
      </c>
      <c r="M101">
        <f t="shared" si="42"/>
        <v>56.970588235294116</v>
      </c>
      <c r="N101" s="2">
        <v>61.1</v>
      </c>
      <c r="P101" s="4">
        <v>43714</v>
      </c>
    </row>
    <row r="102" spans="1:16" x14ac:dyDescent="0.2">
      <c r="A102">
        <v>80</v>
      </c>
      <c r="B102">
        <f>2.87+(A102-81)*(2.87-2.77)/(81-52)</f>
        <v>2.8665517241379312</v>
      </c>
      <c r="C102">
        <f t="shared" si="31"/>
        <v>3.1531034482758624</v>
      </c>
      <c r="D102">
        <f t="shared" si="32"/>
        <v>3.6113793103448275</v>
      </c>
      <c r="E102">
        <f t="shared" si="33"/>
        <v>2.896551724137931</v>
      </c>
      <c r="F102">
        <f t="shared" si="34"/>
        <v>3.0524137931034483</v>
      </c>
      <c r="G102">
        <f t="shared" si="40"/>
        <v>2.3575757575757574</v>
      </c>
      <c r="H102">
        <f t="shared" si="35"/>
        <v>2.141034482758621</v>
      </c>
      <c r="I102">
        <f t="shared" si="36"/>
        <v>2.935862068965517</v>
      </c>
      <c r="J102" s="7">
        <v>10</v>
      </c>
      <c r="K102" s="7">
        <v>2</v>
      </c>
      <c r="L102">
        <f t="shared" si="41"/>
        <v>58.323529411764703</v>
      </c>
      <c r="M102">
        <f t="shared" si="42"/>
        <v>57.017647058823528</v>
      </c>
      <c r="N102">
        <v>61.1</v>
      </c>
      <c r="P102" s="4">
        <v>43715</v>
      </c>
    </row>
    <row r="103" spans="1:16" x14ac:dyDescent="0.2">
      <c r="A103" s="6">
        <v>81</v>
      </c>
      <c r="B103">
        <v>2.87</v>
      </c>
      <c r="C103">
        <v>3.16</v>
      </c>
      <c r="D103">
        <v>3.61</v>
      </c>
      <c r="E103">
        <v>2.89</v>
      </c>
      <c r="F103">
        <v>3.05</v>
      </c>
      <c r="G103">
        <f t="shared" si="40"/>
        <v>2.36</v>
      </c>
      <c r="H103">
        <v>2.14</v>
      </c>
      <c r="I103">
        <v>2.94</v>
      </c>
      <c r="J103" s="7">
        <v>11</v>
      </c>
      <c r="K103" s="7">
        <v>0</v>
      </c>
      <c r="L103">
        <f t="shared" si="41"/>
        <v>58.352941176470587</v>
      </c>
      <c r="M103">
        <f t="shared" si="42"/>
        <v>57.064705882352939</v>
      </c>
      <c r="N103" s="2">
        <v>61.1</v>
      </c>
      <c r="P103" s="4">
        <v>43716</v>
      </c>
    </row>
    <row r="104" spans="1:16" x14ac:dyDescent="0.2">
      <c r="A104">
        <v>82</v>
      </c>
      <c r="B104">
        <f>2.32+(A104-114)*(2.32-2.87)/(114-81)</f>
        <v>2.8533333333333335</v>
      </c>
      <c r="C104">
        <f>2.79+(A104-114)*(2.79-3.16)/(114-81)</f>
        <v>3.1487878787878789</v>
      </c>
      <c r="D104">
        <f>3.19+(A104-114)*(3.19-3.61)/(114-81)</f>
        <v>3.5972727272727272</v>
      </c>
      <c r="E104">
        <f>2.6+(A104-114)*(2.6-2.89)/(114-81)</f>
        <v>2.8812121212121213</v>
      </c>
      <c r="F104">
        <f>2.95+(A104-114)*(2.95-3.05)/(114-81)</f>
        <v>3.0469696969696969</v>
      </c>
      <c r="G104">
        <f>2.44+(A104-114)*(2.44-2.36)/(114-81)</f>
        <v>2.3624242424242423</v>
      </c>
      <c r="H104">
        <f>2.95+(A104-114)*(2.95-2.14)/(114-81)</f>
        <v>2.1645454545454546</v>
      </c>
      <c r="I104">
        <f>2.88+(A104-114)*(2.88-2.94)/(114-81)</f>
        <v>2.938181818181818</v>
      </c>
      <c r="J104" s="7">
        <v>18</v>
      </c>
      <c r="K104" s="7">
        <v>1</v>
      </c>
      <c r="L104">
        <f t="shared" si="41"/>
        <v>58.382352941176471</v>
      </c>
      <c r="M104">
        <f t="shared" si="42"/>
        <v>57.111764705882351</v>
      </c>
      <c r="N104">
        <v>61.1</v>
      </c>
      <c r="P104" s="4">
        <v>43717</v>
      </c>
    </row>
    <row r="105" spans="1:16" x14ac:dyDescent="0.2">
      <c r="A105">
        <v>83</v>
      </c>
      <c r="B105">
        <f t="shared" ref="B105:B135" si="43">2.32+(A105-114)*(2.32-2.87)/(114-81)</f>
        <v>2.8366666666666669</v>
      </c>
      <c r="C105">
        <f t="shared" ref="C105:C135" si="44">2.79+(A105-114)*(2.79-3.16)/(114-81)</f>
        <v>3.1375757575757577</v>
      </c>
      <c r="D105">
        <f t="shared" ref="D105:D135" si="45">3.19+(A105-114)*(3.19-3.61)/(114-81)</f>
        <v>3.5845454545454545</v>
      </c>
      <c r="E105">
        <f t="shared" ref="E105:E135" si="46">2.6+(A105-114)*(2.6-2.89)/(114-81)</f>
        <v>2.8724242424242425</v>
      </c>
      <c r="F105">
        <f t="shared" ref="F105:F135" si="47">2.95+(A105-114)*(2.95-3.05)/(114-81)</f>
        <v>3.0439393939393939</v>
      </c>
      <c r="G105">
        <f t="shared" ref="G105:G135" si="48">2.44+(A105-114)*(2.44-2.36)/(114-81)</f>
        <v>2.3648484848484848</v>
      </c>
      <c r="H105">
        <f t="shared" ref="H105:H135" si="49">2.95+(A105-114)*(2.95-2.14)/(114-81)</f>
        <v>2.1890909090909094</v>
      </c>
      <c r="I105">
        <f t="shared" ref="I105:I135" si="50">2.88+(A105-114)*(2.88-2.94)/(114-81)</f>
        <v>2.9363636363636365</v>
      </c>
      <c r="J105" s="7">
        <v>20</v>
      </c>
      <c r="K105" s="7">
        <v>0</v>
      </c>
      <c r="L105">
        <f t="shared" si="41"/>
        <v>58.411764705882355</v>
      </c>
      <c r="M105">
        <f t="shared" si="42"/>
        <v>57.158823529411762</v>
      </c>
      <c r="N105" s="2">
        <v>61.1</v>
      </c>
      <c r="P105" s="4">
        <v>43718</v>
      </c>
    </row>
    <row r="106" spans="1:16" x14ac:dyDescent="0.2">
      <c r="A106">
        <v>84</v>
      </c>
      <c r="B106">
        <f t="shared" si="43"/>
        <v>2.8200000000000003</v>
      </c>
      <c r="C106">
        <f t="shared" si="44"/>
        <v>3.1263636363636365</v>
      </c>
      <c r="D106">
        <f t="shared" si="45"/>
        <v>3.5718181818181818</v>
      </c>
      <c r="E106">
        <f t="shared" si="46"/>
        <v>2.8636363636363638</v>
      </c>
      <c r="F106">
        <f t="shared" si="47"/>
        <v>3.0409090909090906</v>
      </c>
      <c r="G106">
        <f t="shared" si="48"/>
        <v>2.3672727272727272</v>
      </c>
      <c r="H106">
        <f t="shared" si="49"/>
        <v>2.2136363636363638</v>
      </c>
      <c r="I106">
        <f t="shared" si="50"/>
        <v>2.9345454545454546</v>
      </c>
      <c r="J106" s="7">
        <v>23</v>
      </c>
      <c r="K106" s="7">
        <v>2</v>
      </c>
      <c r="L106">
        <f t="shared" si="41"/>
        <v>58.441176470588232</v>
      </c>
      <c r="M106">
        <f t="shared" si="42"/>
        <v>57.205882352941174</v>
      </c>
      <c r="N106">
        <v>61.1</v>
      </c>
      <c r="P106" s="4">
        <v>43719</v>
      </c>
    </row>
    <row r="107" spans="1:16" x14ac:dyDescent="0.2">
      <c r="A107">
        <v>85</v>
      </c>
      <c r="B107">
        <f t="shared" si="43"/>
        <v>2.8033333333333332</v>
      </c>
      <c r="C107">
        <f t="shared" si="44"/>
        <v>3.1151515151515152</v>
      </c>
      <c r="D107">
        <f t="shared" si="45"/>
        <v>3.5590909090909091</v>
      </c>
      <c r="E107">
        <f t="shared" si="46"/>
        <v>2.854848484848485</v>
      </c>
      <c r="F107">
        <f t="shared" si="47"/>
        <v>3.0378787878787876</v>
      </c>
      <c r="G107">
        <f t="shared" si="48"/>
        <v>2.3696969696969696</v>
      </c>
      <c r="H107">
        <f t="shared" si="49"/>
        <v>2.2381818181818183</v>
      </c>
      <c r="I107">
        <f t="shared" si="50"/>
        <v>2.9327272727272726</v>
      </c>
      <c r="J107" s="7">
        <v>18</v>
      </c>
      <c r="K107" s="7">
        <v>0</v>
      </c>
      <c r="L107">
        <f t="shared" si="41"/>
        <v>58.470588235294116</v>
      </c>
      <c r="M107">
        <f t="shared" si="42"/>
        <v>57.252941176470586</v>
      </c>
      <c r="N107" s="2">
        <v>61.1</v>
      </c>
      <c r="P107" s="4">
        <v>43720</v>
      </c>
    </row>
    <row r="108" spans="1:16" x14ac:dyDescent="0.2">
      <c r="A108">
        <v>86</v>
      </c>
      <c r="B108">
        <f t="shared" si="43"/>
        <v>2.7866666666666666</v>
      </c>
      <c r="C108">
        <f t="shared" si="44"/>
        <v>3.103939393939394</v>
      </c>
      <c r="D108">
        <f t="shared" si="45"/>
        <v>3.5463636363636364</v>
      </c>
      <c r="E108">
        <f t="shared" si="46"/>
        <v>2.8460606060606062</v>
      </c>
      <c r="F108">
        <f t="shared" si="47"/>
        <v>3.0348484848484847</v>
      </c>
      <c r="G108">
        <f t="shared" si="48"/>
        <v>2.3721212121212121</v>
      </c>
      <c r="H108">
        <f t="shared" si="49"/>
        <v>2.2627272727272727</v>
      </c>
      <c r="I108">
        <f t="shared" si="50"/>
        <v>2.9309090909090907</v>
      </c>
      <c r="J108" s="7">
        <v>23</v>
      </c>
      <c r="K108" s="7">
        <v>2</v>
      </c>
      <c r="L108" s="2">
        <v>58.5</v>
      </c>
      <c r="M108" s="2">
        <v>57.3</v>
      </c>
      <c r="N108" s="2">
        <v>61.1</v>
      </c>
      <c r="P108" s="4">
        <v>43721</v>
      </c>
    </row>
    <row r="109" spans="1:16" x14ac:dyDescent="0.2">
      <c r="A109">
        <v>87</v>
      </c>
      <c r="B109">
        <f t="shared" si="43"/>
        <v>2.77</v>
      </c>
      <c r="C109">
        <f t="shared" si="44"/>
        <v>3.0927272727272728</v>
      </c>
      <c r="D109">
        <f t="shared" si="45"/>
        <v>3.5336363636363637</v>
      </c>
      <c r="E109">
        <f t="shared" si="46"/>
        <v>2.8372727272727274</v>
      </c>
      <c r="F109">
        <f t="shared" si="47"/>
        <v>3.0318181818181817</v>
      </c>
      <c r="G109">
        <f t="shared" si="48"/>
        <v>2.3745454545454545</v>
      </c>
      <c r="H109">
        <f t="shared" si="49"/>
        <v>2.2872727272727276</v>
      </c>
      <c r="I109">
        <f t="shared" si="50"/>
        <v>2.9290909090909092</v>
      </c>
      <c r="J109" s="7">
        <v>6</v>
      </c>
      <c r="K109" s="7">
        <v>2</v>
      </c>
      <c r="L109">
        <f>58.5+(A109-86)*(55.9-58.5)/(97-86)</f>
        <v>58.263636363636365</v>
      </c>
      <c r="M109">
        <f>57.3+(A109-86)*(57.3-57.3)/(97-86)</f>
        <v>57.3</v>
      </c>
      <c r="N109">
        <f>61.1+(A109-86)*(56.6-61.1)/(97-86)</f>
        <v>60.690909090909095</v>
      </c>
      <c r="P109" s="4">
        <v>43722</v>
      </c>
    </row>
    <row r="110" spans="1:16" x14ac:dyDescent="0.2">
      <c r="A110">
        <v>88</v>
      </c>
      <c r="B110">
        <f t="shared" si="43"/>
        <v>2.7533333333333334</v>
      </c>
      <c r="C110">
        <f t="shared" si="44"/>
        <v>3.0815151515151515</v>
      </c>
      <c r="D110">
        <f t="shared" si="45"/>
        <v>3.520909090909091</v>
      </c>
      <c r="E110">
        <f t="shared" si="46"/>
        <v>2.8284848484848486</v>
      </c>
      <c r="F110">
        <f t="shared" si="47"/>
        <v>3.0287878787878788</v>
      </c>
      <c r="G110">
        <f t="shared" si="48"/>
        <v>2.376969696969697</v>
      </c>
      <c r="H110">
        <f t="shared" si="49"/>
        <v>2.311818181818182</v>
      </c>
      <c r="I110">
        <f t="shared" si="50"/>
        <v>2.9272727272727272</v>
      </c>
      <c r="J110" s="7">
        <v>15</v>
      </c>
      <c r="K110" s="7">
        <v>0</v>
      </c>
      <c r="L110">
        <f t="shared" ref="L110:L118" si="51">58.5+(A110-86)*(55.9-58.5)/(97-86)</f>
        <v>58.027272727272724</v>
      </c>
      <c r="M110">
        <f t="shared" ref="M110:M118" si="52">57.3+(A110-86)*(57.3-57.3)/(97-86)</f>
        <v>57.3</v>
      </c>
      <c r="N110">
        <f t="shared" ref="N110:N118" si="53">61.1+(A110-86)*(56.6-61.1)/(97-86)</f>
        <v>60.281818181818181</v>
      </c>
      <c r="P110" s="4">
        <v>43723</v>
      </c>
    </row>
    <row r="111" spans="1:16" x14ac:dyDescent="0.2">
      <c r="A111">
        <v>89</v>
      </c>
      <c r="B111">
        <f t="shared" si="43"/>
        <v>2.7366666666666668</v>
      </c>
      <c r="C111">
        <f t="shared" si="44"/>
        <v>3.0703030303030303</v>
      </c>
      <c r="D111">
        <f t="shared" si="45"/>
        <v>3.5081818181818178</v>
      </c>
      <c r="E111">
        <f t="shared" si="46"/>
        <v>2.8196969696969698</v>
      </c>
      <c r="F111">
        <f t="shared" si="47"/>
        <v>3.0257575757575759</v>
      </c>
      <c r="G111">
        <f t="shared" si="48"/>
        <v>2.3793939393939394</v>
      </c>
      <c r="H111">
        <f t="shared" si="49"/>
        <v>2.3363636363636364</v>
      </c>
      <c r="I111">
        <f t="shared" si="50"/>
        <v>2.9254545454545453</v>
      </c>
      <c r="J111" s="7">
        <v>17</v>
      </c>
      <c r="K111" s="7">
        <v>2</v>
      </c>
      <c r="L111">
        <f t="shared" si="51"/>
        <v>57.790909090909089</v>
      </c>
      <c r="M111">
        <f t="shared" si="52"/>
        <v>57.3</v>
      </c>
      <c r="N111">
        <f t="shared" si="53"/>
        <v>59.872727272727275</v>
      </c>
      <c r="P111" s="4">
        <v>43724</v>
      </c>
    </row>
    <row r="112" spans="1:16" x14ac:dyDescent="0.2">
      <c r="A112">
        <v>90</v>
      </c>
      <c r="B112">
        <f t="shared" si="43"/>
        <v>2.72</v>
      </c>
      <c r="C112">
        <f t="shared" si="44"/>
        <v>3.0590909090909091</v>
      </c>
      <c r="D112">
        <f t="shared" si="45"/>
        <v>3.4954545454545451</v>
      </c>
      <c r="E112">
        <f t="shared" si="46"/>
        <v>2.810909090909091</v>
      </c>
      <c r="F112">
        <f t="shared" si="47"/>
        <v>3.0227272727272725</v>
      </c>
      <c r="G112">
        <f t="shared" si="48"/>
        <v>2.3818181818181818</v>
      </c>
      <c r="H112">
        <f t="shared" si="49"/>
        <v>2.3609090909090913</v>
      </c>
      <c r="I112">
        <f t="shared" si="50"/>
        <v>2.9236363636363634</v>
      </c>
      <c r="J112" s="7">
        <v>23</v>
      </c>
      <c r="K112" s="7">
        <v>0</v>
      </c>
      <c r="L112">
        <f t="shared" si="51"/>
        <v>57.554545454545455</v>
      </c>
      <c r="M112">
        <f t="shared" si="52"/>
        <v>57.3</v>
      </c>
      <c r="N112">
        <f t="shared" si="53"/>
        <v>59.463636363636368</v>
      </c>
      <c r="P112" s="4">
        <v>43725</v>
      </c>
    </row>
    <row r="113" spans="1:16" x14ac:dyDescent="0.2">
      <c r="A113">
        <v>91</v>
      </c>
      <c r="B113">
        <f t="shared" si="43"/>
        <v>2.7033333333333331</v>
      </c>
      <c r="C113">
        <f t="shared" si="44"/>
        <v>3.0478787878787879</v>
      </c>
      <c r="D113">
        <f t="shared" si="45"/>
        <v>3.4827272727272724</v>
      </c>
      <c r="E113">
        <f t="shared" si="46"/>
        <v>2.8021212121212122</v>
      </c>
      <c r="F113">
        <f t="shared" si="47"/>
        <v>3.0196969696969695</v>
      </c>
      <c r="G113">
        <f t="shared" si="48"/>
        <v>2.3842424242424243</v>
      </c>
      <c r="H113">
        <f t="shared" si="49"/>
        <v>2.3854545454545457</v>
      </c>
      <c r="I113">
        <f t="shared" si="50"/>
        <v>2.9218181818181819</v>
      </c>
      <c r="J113" s="7">
        <v>18</v>
      </c>
      <c r="K113" s="7">
        <v>0</v>
      </c>
      <c r="L113">
        <f t="shared" si="51"/>
        <v>57.31818181818182</v>
      </c>
      <c r="M113">
        <f t="shared" si="52"/>
        <v>57.3</v>
      </c>
      <c r="N113">
        <f t="shared" si="53"/>
        <v>59.054545454545455</v>
      </c>
      <c r="P113" s="4">
        <v>43726</v>
      </c>
    </row>
    <row r="114" spans="1:16" x14ac:dyDescent="0.2">
      <c r="A114">
        <v>92</v>
      </c>
      <c r="B114">
        <f t="shared" si="43"/>
        <v>2.6866666666666665</v>
      </c>
      <c r="C114">
        <f t="shared" si="44"/>
        <v>3.0366666666666666</v>
      </c>
      <c r="D114">
        <f t="shared" si="45"/>
        <v>3.4699999999999998</v>
      </c>
      <c r="E114">
        <f t="shared" si="46"/>
        <v>2.7933333333333334</v>
      </c>
      <c r="F114">
        <f t="shared" si="47"/>
        <v>3.0166666666666666</v>
      </c>
      <c r="G114">
        <f t="shared" si="48"/>
        <v>2.3866666666666667</v>
      </c>
      <c r="H114">
        <f t="shared" si="49"/>
        <v>2.41</v>
      </c>
      <c r="I114">
        <f t="shared" si="50"/>
        <v>2.92</v>
      </c>
      <c r="J114" s="7">
        <v>20</v>
      </c>
      <c r="K114" s="7">
        <v>0</v>
      </c>
      <c r="L114">
        <f t="shared" si="51"/>
        <v>57.081818181818178</v>
      </c>
      <c r="M114">
        <f t="shared" si="52"/>
        <v>57.3</v>
      </c>
      <c r="N114">
        <f t="shared" si="53"/>
        <v>58.645454545454548</v>
      </c>
      <c r="P114" s="4">
        <v>43727</v>
      </c>
    </row>
    <row r="115" spans="1:16" x14ac:dyDescent="0.2">
      <c r="A115">
        <v>93</v>
      </c>
      <c r="B115">
        <f t="shared" si="43"/>
        <v>2.67</v>
      </c>
      <c r="C115">
        <f t="shared" si="44"/>
        <v>3.0254545454545454</v>
      </c>
      <c r="D115">
        <f t="shared" si="45"/>
        <v>3.4572727272727271</v>
      </c>
      <c r="E115">
        <f t="shared" si="46"/>
        <v>2.7845454545454547</v>
      </c>
      <c r="F115">
        <f t="shared" si="47"/>
        <v>3.0136363636363637</v>
      </c>
      <c r="G115">
        <f t="shared" si="48"/>
        <v>2.3890909090909092</v>
      </c>
      <c r="H115">
        <f t="shared" si="49"/>
        <v>2.4345454545454546</v>
      </c>
      <c r="I115">
        <f t="shared" si="50"/>
        <v>2.918181818181818</v>
      </c>
      <c r="J115" s="7">
        <v>18</v>
      </c>
      <c r="K115" s="7">
        <v>0</v>
      </c>
      <c r="L115">
        <f t="shared" si="51"/>
        <v>56.845454545454544</v>
      </c>
      <c r="M115">
        <f t="shared" si="52"/>
        <v>57.3</v>
      </c>
      <c r="N115">
        <f t="shared" si="53"/>
        <v>58.236363636363635</v>
      </c>
      <c r="P115" s="4">
        <v>43728</v>
      </c>
    </row>
    <row r="116" spans="1:16" x14ac:dyDescent="0.2">
      <c r="A116">
        <v>94</v>
      </c>
      <c r="B116">
        <f t="shared" si="43"/>
        <v>2.6533333333333333</v>
      </c>
      <c r="C116">
        <f t="shared" si="44"/>
        <v>3.0142424242424242</v>
      </c>
      <c r="D116">
        <f t="shared" si="45"/>
        <v>3.4445454545454544</v>
      </c>
      <c r="E116">
        <f t="shared" si="46"/>
        <v>2.7757575757575759</v>
      </c>
      <c r="F116">
        <f t="shared" si="47"/>
        <v>3.0106060606060607</v>
      </c>
      <c r="G116">
        <f t="shared" si="48"/>
        <v>2.3915151515151516</v>
      </c>
      <c r="H116">
        <f t="shared" si="49"/>
        <v>2.459090909090909</v>
      </c>
      <c r="I116">
        <f t="shared" si="50"/>
        <v>2.9163636363636365</v>
      </c>
      <c r="J116" s="7">
        <v>10</v>
      </c>
      <c r="K116" s="7">
        <v>1</v>
      </c>
      <c r="L116">
        <f t="shared" si="51"/>
        <v>56.609090909090909</v>
      </c>
      <c r="M116">
        <f t="shared" si="52"/>
        <v>57.3</v>
      </c>
      <c r="N116">
        <f t="shared" si="53"/>
        <v>57.827272727272728</v>
      </c>
      <c r="P116" s="4">
        <v>43729</v>
      </c>
    </row>
    <row r="117" spans="1:16" x14ac:dyDescent="0.2">
      <c r="A117">
        <v>95</v>
      </c>
      <c r="B117">
        <f t="shared" si="43"/>
        <v>2.6366666666666667</v>
      </c>
      <c r="C117">
        <f t="shared" si="44"/>
        <v>3.0030303030303029</v>
      </c>
      <c r="D117">
        <f t="shared" si="45"/>
        <v>3.4318181818181817</v>
      </c>
      <c r="E117">
        <f t="shared" si="46"/>
        <v>2.7669696969696971</v>
      </c>
      <c r="F117">
        <f t="shared" si="47"/>
        <v>3.0075757575757573</v>
      </c>
      <c r="G117">
        <f t="shared" si="48"/>
        <v>2.393939393939394</v>
      </c>
      <c r="H117">
        <f t="shared" si="49"/>
        <v>2.4836363636363639</v>
      </c>
      <c r="I117">
        <f t="shared" si="50"/>
        <v>2.9145454545454546</v>
      </c>
      <c r="J117" s="7">
        <v>9</v>
      </c>
      <c r="K117" s="7">
        <v>0</v>
      </c>
      <c r="L117">
        <f t="shared" si="51"/>
        <v>56.372727272727275</v>
      </c>
      <c r="M117">
        <f t="shared" si="52"/>
        <v>57.3</v>
      </c>
      <c r="N117">
        <f t="shared" si="53"/>
        <v>57.418181818181822</v>
      </c>
      <c r="P117" s="4">
        <v>43730</v>
      </c>
    </row>
    <row r="118" spans="1:16" x14ac:dyDescent="0.2">
      <c r="A118">
        <v>96</v>
      </c>
      <c r="B118">
        <f t="shared" si="43"/>
        <v>2.62</v>
      </c>
      <c r="C118">
        <f t="shared" si="44"/>
        <v>2.9918181818181817</v>
      </c>
      <c r="D118">
        <f t="shared" si="45"/>
        <v>3.419090909090909</v>
      </c>
      <c r="E118">
        <f t="shared" si="46"/>
        <v>2.7581818181818183</v>
      </c>
      <c r="F118">
        <f t="shared" si="47"/>
        <v>3.0045454545454544</v>
      </c>
      <c r="G118">
        <f t="shared" si="48"/>
        <v>2.3963636363636365</v>
      </c>
      <c r="H118">
        <f t="shared" si="49"/>
        <v>2.5081818181818183</v>
      </c>
      <c r="I118">
        <f t="shared" si="50"/>
        <v>2.9127272727272726</v>
      </c>
      <c r="J118" s="7">
        <v>21</v>
      </c>
      <c r="K118" s="7">
        <v>1</v>
      </c>
      <c r="L118">
        <f t="shared" si="51"/>
        <v>56.136363636363633</v>
      </c>
      <c r="M118">
        <f t="shared" si="52"/>
        <v>57.3</v>
      </c>
      <c r="N118">
        <f t="shared" si="53"/>
        <v>57.009090909090908</v>
      </c>
      <c r="P118" s="4">
        <v>43731</v>
      </c>
    </row>
    <row r="119" spans="1:16" x14ac:dyDescent="0.2">
      <c r="A119">
        <v>97</v>
      </c>
      <c r="B119">
        <f t="shared" si="43"/>
        <v>2.6033333333333335</v>
      </c>
      <c r="C119">
        <f t="shared" si="44"/>
        <v>2.9806060606060605</v>
      </c>
      <c r="D119">
        <f t="shared" si="45"/>
        <v>3.4063636363636363</v>
      </c>
      <c r="E119">
        <f t="shared" si="46"/>
        <v>2.7493939393939395</v>
      </c>
      <c r="F119">
        <f t="shared" si="47"/>
        <v>3.0015151515151515</v>
      </c>
      <c r="G119">
        <f t="shared" si="48"/>
        <v>2.3987878787878789</v>
      </c>
      <c r="H119">
        <f t="shared" si="49"/>
        <v>2.5327272727272727</v>
      </c>
      <c r="I119">
        <f t="shared" si="50"/>
        <v>2.9109090909090907</v>
      </c>
      <c r="J119" s="7">
        <v>22</v>
      </c>
      <c r="K119" s="7">
        <v>0</v>
      </c>
      <c r="L119" s="2">
        <v>55.9</v>
      </c>
      <c r="M119" s="2">
        <v>57.3</v>
      </c>
      <c r="N119" s="2">
        <v>56.6</v>
      </c>
      <c r="P119" s="4">
        <v>43732</v>
      </c>
    </row>
    <row r="120" spans="1:16" x14ac:dyDescent="0.2">
      <c r="A120">
        <v>98</v>
      </c>
      <c r="B120">
        <f t="shared" si="43"/>
        <v>2.5866666666666664</v>
      </c>
      <c r="C120">
        <f t="shared" si="44"/>
        <v>2.9693939393939397</v>
      </c>
      <c r="D120">
        <f t="shared" si="45"/>
        <v>3.3936363636363636</v>
      </c>
      <c r="E120">
        <f t="shared" si="46"/>
        <v>2.7406060606060607</v>
      </c>
      <c r="F120">
        <f t="shared" si="47"/>
        <v>2.9984848484848485</v>
      </c>
      <c r="G120">
        <f t="shared" si="48"/>
        <v>2.4012121212121209</v>
      </c>
      <c r="H120">
        <f t="shared" si="49"/>
        <v>2.5572727272727276</v>
      </c>
      <c r="I120">
        <f t="shared" si="50"/>
        <v>2.9090909090909092</v>
      </c>
      <c r="J120" s="7">
        <v>20</v>
      </c>
      <c r="K120" s="7">
        <v>0</v>
      </c>
      <c r="L120">
        <f>55.9+(A120-97)*(54.7-55.9)/(120-97)</f>
        <v>55.847826086956523</v>
      </c>
      <c r="M120">
        <f>57.3+(A120-97)*(55.1-57.3)/(120-97)</f>
        <v>57.204347826086952</v>
      </c>
      <c r="N120">
        <v>56.6</v>
      </c>
      <c r="P120" s="4">
        <v>43733</v>
      </c>
    </row>
    <row r="121" spans="1:16" x14ac:dyDescent="0.2">
      <c r="A121">
        <v>99</v>
      </c>
      <c r="B121">
        <f t="shared" si="43"/>
        <v>2.57</v>
      </c>
      <c r="C121">
        <f t="shared" si="44"/>
        <v>2.9581818181818185</v>
      </c>
      <c r="D121">
        <f t="shared" si="45"/>
        <v>3.3809090909090909</v>
      </c>
      <c r="E121">
        <f t="shared" si="46"/>
        <v>2.7318181818181819</v>
      </c>
      <c r="F121">
        <f t="shared" si="47"/>
        <v>2.9954545454545456</v>
      </c>
      <c r="G121">
        <f t="shared" si="48"/>
        <v>2.4036363636363633</v>
      </c>
      <c r="H121">
        <f t="shared" si="49"/>
        <v>2.581818181818182</v>
      </c>
      <c r="I121">
        <f t="shared" si="50"/>
        <v>2.9072727272727272</v>
      </c>
      <c r="J121" s="7">
        <v>15</v>
      </c>
      <c r="K121" s="7">
        <v>0</v>
      </c>
      <c r="L121">
        <f t="shared" ref="L121:L141" si="54">55.9+(A121-97)*(54.7-55.9)/(120-97)</f>
        <v>55.795652173913041</v>
      </c>
      <c r="M121">
        <f t="shared" ref="M121:M141" si="55">57.3+(A121-97)*(55.1-57.3)/(120-97)</f>
        <v>57.108695652173914</v>
      </c>
      <c r="N121" s="2">
        <v>56.6</v>
      </c>
      <c r="P121" s="4">
        <v>43734</v>
      </c>
    </row>
    <row r="122" spans="1:16" x14ac:dyDescent="0.2">
      <c r="A122">
        <v>100</v>
      </c>
      <c r="B122">
        <f t="shared" si="43"/>
        <v>2.5533333333333332</v>
      </c>
      <c r="C122">
        <f t="shared" si="44"/>
        <v>2.9469696969696972</v>
      </c>
      <c r="D122">
        <f t="shared" si="45"/>
        <v>3.3681818181818182</v>
      </c>
      <c r="E122">
        <f t="shared" si="46"/>
        <v>2.7230303030303031</v>
      </c>
      <c r="F122">
        <f t="shared" si="47"/>
        <v>2.9924242424242427</v>
      </c>
      <c r="G122">
        <f t="shared" si="48"/>
        <v>2.4060606060606058</v>
      </c>
      <c r="H122">
        <f t="shared" si="49"/>
        <v>2.6063636363636364</v>
      </c>
      <c r="I122">
        <f t="shared" si="50"/>
        <v>2.9054545454545453</v>
      </c>
      <c r="J122" s="7">
        <v>14</v>
      </c>
      <c r="K122" s="7">
        <v>0</v>
      </c>
      <c r="L122">
        <f t="shared" si="54"/>
        <v>55.743478260869566</v>
      </c>
      <c r="M122">
        <f t="shared" si="55"/>
        <v>57.013043478260869</v>
      </c>
      <c r="N122">
        <v>56.6</v>
      </c>
      <c r="P122" s="4">
        <v>43735</v>
      </c>
    </row>
    <row r="123" spans="1:16" x14ac:dyDescent="0.2">
      <c r="A123">
        <v>101</v>
      </c>
      <c r="B123">
        <f t="shared" si="43"/>
        <v>2.5366666666666666</v>
      </c>
      <c r="C123">
        <f t="shared" si="44"/>
        <v>2.935757575757576</v>
      </c>
      <c r="D123">
        <f t="shared" si="45"/>
        <v>3.3554545454545455</v>
      </c>
      <c r="E123">
        <f t="shared" si="46"/>
        <v>2.7142424242424243</v>
      </c>
      <c r="F123">
        <f t="shared" si="47"/>
        <v>2.9893939393939393</v>
      </c>
      <c r="G123">
        <f t="shared" si="48"/>
        <v>2.4084848484848482</v>
      </c>
      <c r="H123">
        <f t="shared" si="49"/>
        <v>2.6309090909090909</v>
      </c>
      <c r="I123">
        <f t="shared" si="50"/>
        <v>2.9036363636363633</v>
      </c>
      <c r="J123" s="7">
        <v>14</v>
      </c>
      <c r="K123" s="7">
        <v>1</v>
      </c>
      <c r="L123">
        <f t="shared" si="54"/>
        <v>55.691304347826083</v>
      </c>
      <c r="M123">
        <f t="shared" si="55"/>
        <v>56.917391304347824</v>
      </c>
      <c r="N123" s="2">
        <v>56.6</v>
      </c>
      <c r="P123" s="4">
        <v>43736</v>
      </c>
    </row>
    <row r="124" spans="1:16" x14ac:dyDescent="0.2">
      <c r="A124">
        <v>102</v>
      </c>
      <c r="B124">
        <f t="shared" si="43"/>
        <v>2.52</v>
      </c>
      <c r="C124">
        <f t="shared" si="44"/>
        <v>2.9245454545454548</v>
      </c>
      <c r="D124">
        <f t="shared" si="45"/>
        <v>3.3427272727272728</v>
      </c>
      <c r="E124">
        <f t="shared" si="46"/>
        <v>2.7054545454545456</v>
      </c>
      <c r="F124">
        <f t="shared" si="47"/>
        <v>2.9863636363636363</v>
      </c>
      <c r="G124">
        <f t="shared" si="48"/>
        <v>2.4109090909090907</v>
      </c>
      <c r="H124">
        <f t="shared" si="49"/>
        <v>2.6554545454545457</v>
      </c>
      <c r="I124">
        <f t="shared" si="50"/>
        <v>2.9018181818181819</v>
      </c>
      <c r="J124" s="7">
        <v>20</v>
      </c>
      <c r="K124" s="7">
        <v>1</v>
      </c>
      <c r="L124">
        <f t="shared" si="54"/>
        <v>55.639130434782608</v>
      </c>
      <c r="M124">
        <f t="shared" si="55"/>
        <v>56.821739130434779</v>
      </c>
      <c r="N124">
        <v>56.6</v>
      </c>
      <c r="P124" s="4">
        <v>43737</v>
      </c>
    </row>
    <row r="125" spans="1:16" x14ac:dyDescent="0.2">
      <c r="A125">
        <v>103</v>
      </c>
      <c r="B125">
        <f t="shared" si="43"/>
        <v>2.5033333333333334</v>
      </c>
      <c r="C125">
        <f t="shared" si="44"/>
        <v>2.9133333333333336</v>
      </c>
      <c r="D125">
        <f t="shared" si="45"/>
        <v>3.33</v>
      </c>
      <c r="E125">
        <f t="shared" si="46"/>
        <v>2.6966666666666668</v>
      </c>
      <c r="F125">
        <f t="shared" si="47"/>
        <v>2.9833333333333334</v>
      </c>
      <c r="G125">
        <f t="shared" si="48"/>
        <v>2.4133333333333331</v>
      </c>
      <c r="H125">
        <f t="shared" si="49"/>
        <v>2.68</v>
      </c>
      <c r="I125">
        <f t="shared" si="50"/>
        <v>2.9</v>
      </c>
      <c r="J125" s="7">
        <v>18</v>
      </c>
      <c r="K125" s="7">
        <v>0</v>
      </c>
      <c r="L125">
        <f t="shared" si="54"/>
        <v>55.586956521739133</v>
      </c>
      <c r="M125">
        <f t="shared" si="55"/>
        <v>56.72608695652174</v>
      </c>
      <c r="N125" s="2">
        <v>56.6</v>
      </c>
      <c r="P125" s="4">
        <v>43738</v>
      </c>
    </row>
    <row r="126" spans="1:16" x14ac:dyDescent="0.2">
      <c r="A126">
        <v>104</v>
      </c>
      <c r="B126">
        <f t="shared" si="43"/>
        <v>2.4866666666666664</v>
      </c>
      <c r="C126">
        <f t="shared" si="44"/>
        <v>2.9021212121212123</v>
      </c>
      <c r="D126">
        <f t="shared" si="45"/>
        <v>3.3172727272727274</v>
      </c>
      <c r="E126">
        <f t="shared" si="46"/>
        <v>2.687878787878788</v>
      </c>
      <c r="F126">
        <f t="shared" si="47"/>
        <v>2.9803030303030305</v>
      </c>
      <c r="G126">
        <f t="shared" si="48"/>
        <v>2.4157575757575755</v>
      </c>
      <c r="H126">
        <f t="shared" si="49"/>
        <v>2.7045454545454546</v>
      </c>
      <c r="I126">
        <f t="shared" si="50"/>
        <v>2.898181818181818</v>
      </c>
      <c r="J126" s="7">
        <v>20</v>
      </c>
      <c r="K126" s="7">
        <v>3</v>
      </c>
      <c r="L126">
        <f t="shared" si="54"/>
        <v>55.53478260869565</v>
      </c>
      <c r="M126">
        <f t="shared" si="55"/>
        <v>56.630434782608695</v>
      </c>
      <c r="N126">
        <v>56.6</v>
      </c>
      <c r="P126" s="4">
        <v>43739</v>
      </c>
    </row>
    <row r="127" spans="1:16" x14ac:dyDescent="0.2">
      <c r="A127">
        <v>105</v>
      </c>
      <c r="B127">
        <f t="shared" si="43"/>
        <v>2.4699999999999998</v>
      </c>
      <c r="C127">
        <f t="shared" si="44"/>
        <v>2.8909090909090911</v>
      </c>
      <c r="D127">
        <f t="shared" si="45"/>
        <v>3.3045454545454547</v>
      </c>
      <c r="E127">
        <f t="shared" si="46"/>
        <v>2.6790909090909092</v>
      </c>
      <c r="F127">
        <f t="shared" si="47"/>
        <v>2.9772727272727275</v>
      </c>
      <c r="G127">
        <f t="shared" si="48"/>
        <v>2.418181818181818</v>
      </c>
      <c r="H127">
        <f t="shared" si="49"/>
        <v>2.7290909090909095</v>
      </c>
      <c r="I127">
        <f t="shared" si="50"/>
        <v>2.8963636363636365</v>
      </c>
      <c r="J127" s="7">
        <v>15</v>
      </c>
      <c r="K127" s="7">
        <v>1</v>
      </c>
      <c r="L127">
        <f t="shared" si="54"/>
        <v>55.482608695652175</v>
      </c>
      <c r="M127">
        <f t="shared" si="55"/>
        <v>56.53478260869565</v>
      </c>
      <c r="N127" s="2">
        <v>56.6</v>
      </c>
      <c r="P127" s="4">
        <v>43740</v>
      </c>
    </row>
    <row r="128" spans="1:16" x14ac:dyDescent="0.2">
      <c r="A128">
        <v>106</v>
      </c>
      <c r="B128">
        <f t="shared" si="43"/>
        <v>2.4533333333333331</v>
      </c>
      <c r="C128">
        <f t="shared" si="44"/>
        <v>2.8796969696969699</v>
      </c>
      <c r="D128">
        <f t="shared" si="45"/>
        <v>3.291818181818182</v>
      </c>
      <c r="E128">
        <f t="shared" si="46"/>
        <v>2.6703030303030304</v>
      </c>
      <c r="F128">
        <f t="shared" si="47"/>
        <v>2.9742424242424241</v>
      </c>
      <c r="G128">
        <f t="shared" si="48"/>
        <v>2.4206060606060604</v>
      </c>
      <c r="H128">
        <f t="shared" si="49"/>
        <v>2.7536363636363639</v>
      </c>
      <c r="I128">
        <f t="shared" si="50"/>
        <v>2.8945454545454545</v>
      </c>
      <c r="J128" s="7">
        <v>18</v>
      </c>
      <c r="K128" s="7">
        <v>0</v>
      </c>
      <c r="L128">
        <f t="shared" si="54"/>
        <v>55.430434782608693</v>
      </c>
      <c r="M128">
        <f t="shared" si="55"/>
        <v>56.439130434782605</v>
      </c>
      <c r="N128">
        <v>56.6</v>
      </c>
      <c r="P128" s="4">
        <v>43741</v>
      </c>
    </row>
    <row r="129" spans="1:16" x14ac:dyDescent="0.2">
      <c r="A129">
        <v>107</v>
      </c>
      <c r="B129">
        <f t="shared" si="43"/>
        <v>2.4366666666666665</v>
      </c>
      <c r="C129">
        <f t="shared" si="44"/>
        <v>2.8684848484848486</v>
      </c>
      <c r="D129">
        <f t="shared" si="45"/>
        <v>3.2790909090909088</v>
      </c>
      <c r="E129">
        <f t="shared" si="46"/>
        <v>2.6615151515151516</v>
      </c>
      <c r="F129">
        <f t="shared" si="47"/>
        <v>2.9712121212121212</v>
      </c>
      <c r="G129">
        <f t="shared" si="48"/>
        <v>2.4230303030303029</v>
      </c>
      <c r="H129">
        <f t="shared" si="49"/>
        <v>2.7781818181818183</v>
      </c>
      <c r="I129">
        <f t="shared" si="50"/>
        <v>2.8927272727272726</v>
      </c>
      <c r="J129" s="7">
        <v>22</v>
      </c>
      <c r="K129" s="7">
        <v>1</v>
      </c>
      <c r="L129">
        <f t="shared" si="54"/>
        <v>55.378260869565217</v>
      </c>
      <c r="M129">
        <f t="shared" si="55"/>
        <v>56.343478260869567</v>
      </c>
      <c r="N129" s="2">
        <v>56.6</v>
      </c>
      <c r="P129" s="4">
        <v>43742</v>
      </c>
    </row>
    <row r="130" spans="1:16" x14ac:dyDescent="0.2">
      <c r="A130">
        <v>108</v>
      </c>
      <c r="B130">
        <f t="shared" si="43"/>
        <v>2.42</v>
      </c>
      <c r="C130">
        <f t="shared" si="44"/>
        <v>2.8572727272727274</v>
      </c>
      <c r="D130">
        <f t="shared" si="45"/>
        <v>3.2663636363636361</v>
      </c>
      <c r="E130">
        <f t="shared" si="46"/>
        <v>2.6527272727272728</v>
      </c>
      <c r="F130">
        <f t="shared" si="47"/>
        <v>2.9681818181818183</v>
      </c>
      <c r="G130">
        <f t="shared" si="48"/>
        <v>2.4254545454545453</v>
      </c>
      <c r="H130">
        <f t="shared" si="49"/>
        <v>2.8027272727272727</v>
      </c>
      <c r="I130">
        <f t="shared" si="50"/>
        <v>2.8909090909090907</v>
      </c>
      <c r="J130" s="7">
        <v>8</v>
      </c>
      <c r="K130" s="7">
        <v>2</v>
      </c>
      <c r="L130">
        <f t="shared" si="54"/>
        <v>55.326086956521742</v>
      </c>
      <c r="M130">
        <f t="shared" si="55"/>
        <v>56.247826086956522</v>
      </c>
      <c r="N130">
        <v>56.6</v>
      </c>
      <c r="P130" s="4">
        <v>43743</v>
      </c>
    </row>
    <row r="131" spans="1:16" x14ac:dyDescent="0.2">
      <c r="A131">
        <v>109</v>
      </c>
      <c r="B131">
        <f t="shared" si="43"/>
        <v>2.4033333333333333</v>
      </c>
      <c r="C131">
        <f t="shared" si="44"/>
        <v>2.8460606060606062</v>
      </c>
      <c r="D131">
        <f t="shared" si="45"/>
        <v>3.2536363636363634</v>
      </c>
      <c r="E131">
        <f t="shared" si="46"/>
        <v>2.643939393939394</v>
      </c>
      <c r="F131">
        <f t="shared" si="47"/>
        <v>2.9651515151515153</v>
      </c>
      <c r="G131">
        <f t="shared" si="48"/>
        <v>2.4278787878787877</v>
      </c>
      <c r="H131">
        <f t="shared" si="49"/>
        <v>2.8272727272727276</v>
      </c>
      <c r="I131">
        <f t="shared" si="50"/>
        <v>2.8890909090909092</v>
      </c>
      <c r="J131" s="7">
        <v>7</v>
      </c>
      <c r="K131" s="7">
        <v>1</v>
      </c>
      <c r="L131">
        <f t="shared" si="54"/>
        <v>55.27391304347826</v>
      </c>
      <c r="M131">
        <f t="shared" si="55"/>
        <v>56.152173913043477</v>
      </c>
      <c r="N131" s="2">
        <v>56.6</v>
      </c>
      <c r="P131" s="4">
        <v>43744</v>
      </c>
    </row>
    <row r="132" spans="1:16" x14ac:dyDescent="0.2">
      <c r="A132">
        <v>110</v>
      </c>
      <c r="B132">
        <f t="shared" si="43"/>
        <v>2.3866666666666667</v>
      </c>
      <c r="C132">
        <f t="shared" si="44"/>
        <v>2.834848484848485</v>
      </c>
      <c r="D132">
        <f t="shared" si="45"/>
        <v>3.2409090909090907</v>
      </c>
      <c r="E132">
        <f t="shared" si="46"/>
        <v>2.6351515151515152</v>
      </c>
      <c r="F132">
        <f t="shared" si="47"/>
        <v>2.9621212121212124</v>
      </c>
      <c r="G132">
        <f t="shared" si="48"/>
        <v>2.4303030303030302</v>
      </c>
      <c r="H132">
        <f t="shared" si="49"/>
        <v>2.851818181818182</v>
      </c>
      <c r="I132">
        <f t="shared" si="50"/>
        <v>2.8872727272727272</v>
      </c>
      <c r="J132" s="7">
        <v>14</v>
      </c>
      <c r="K132" s="7">
        <v>0</v>
      </c>
      <c r="L132">
        <f t="shared" si="54"/>
        <v>55.221739130434784</v>
      </c>
      <c r="M132">
        <f t="shared" si="55"/>
        <v>56.056521739130432</v>
      </c>
      <c r="N132">
        <v>56.6</v>
      </c>
      <c r="P132" s="4">
        <v>43745</v>
      </c>
    </row>
    <row r="133" spans="1:16" x14ac:dyDescent="0.2">
      <c r="A133">
        <v>111</v>
      </c>
      <c r="B133">
        <f t="shared" si="43"/>
        <v>2.3699999999999997</v>
      </c>
      <c r="C133">
        <f t="shared" si="44"/>
        <v>2.8236363636363637</v>
      </c>
      <c r="D133">
        <f t="shared" si="45"/>
        <v>3.228181818181818</v>
      </c>
      <c r="E133">
        <f t="shared" si="46"/>
        <v>2.6263636363636365</v>
      </c>
      <c r="F133">
        <f t="shared" si="47"/>
        <v>2.9590909090909094</v>
      </c>
      <c r="G133">
        <f t="shared" si="48"/>
        <v>2.4327272727272726</v>
      </c>
      <c r="H133">
        <f t="shared" si="49"/>
        <v>2.8763636363636365</v>
      </c>
      <c r="I133">
        <f t="shared" si="50"/>
        <v>2.8854545454545453</v>
      </c>
      <c r="J133" s="7">
        <v>25</v>
      </c>
      <c r="K133" s="7">
        <v>1</v>
      </c>
      <c r="L133">
        <f t="shared" si="54"/>
        <v>55.169565217391309</v>
      </c>
      <c r="M133">
        <f t="shared" si="55"/>
        <v>55.960869565217394</v>
      </c>
      <c r="N133" s="2">
        <v>56.6</v>
      </c>
      <c r="P133" s="4">
        <v>43746</v>
      </c>
    </row>
    <row r="134" spans="1:16" x14ac:dyDescent="0.2">
      <c r="A134">
        <v>112</v>
      </c>
      <c r="B134">
        <f t="shared" si="43"/>
        <v>2.3533333333333331</v>
      </c>
      <c r="C134">
        <f t="shared" si="44"/>
        <v>2.8124242424242425</v>
      </c>
      <c r="D134">
        <f t="shared" si="45"/>
        <v>3.2154545454545453</v>
      </c>
      <c r="E134">
        <f t="shared" si="46"/>
        <v>2.6175757575757577</v>
      </c>
      <c r="F134">
        <f t="shared" si="47"/>
        <v>2.9560606060606061</v>
      </c>
      <c r="G134">
        <f t="shared" si="48"/>
        <v>2.4351515151515151</v>
      </c>
      <c r="H134">
        <f t="shared" si="49"/>
        <v>2.9009090909090909</v>
      </c>
      <c r="I134">
        <f t="shared" si="50"/>
        <v>2.8836363636363633</v>
      </c>
      <c r="J134" s="7">
        <v>21</v>
      </c>
      <c r="K134" s="7">
        <v>0</v>
      </c>
      <c r="L134">
        <f t="shared" si="54"/>
        <v>55.117391304347827</v>
      </c>
      <c r="M134">
        <f t="shared" si="55"/>
        <v>55.865217391304348</v>
      </c>
      <c r="N134">
        <v>56.6</v>
      </c>
      <c r="P134" s="4">
        <v>43747</v>
      </c>
    </row>
    <row r="135" spans="1:16" x14ac:dyDescent="0.2">
      <c r="A135">
        <v>113</v>
      </c>
      <c r="B135">
        <f t="shared" si="43"/>
        <v>2.3366666666666664</v>
      </c>
      <c r="C135">
        <f t="shared" si="44"/>
        <v>2.8012121212121213</v>
      </c>
      <c r="D135">
        <f t="shared" si="45"/>
        <v>3.2027272727272726</v>
      </c>
      <c r="E135">
        <f t="shared" si="46"/>
        <v>2.6087878787878789</v>
      </c>
      <c r="F135">
        <f t="shared" si="47"/>
        <v>2.9530303030303031</v>
      </c>
      <c r="G135">
        <f t="shared" si="48"/>
        <v>2.4375757575757575</v>
      </c>
      <c r="H135">
        <f t="shared" si="49"/>
        <v>2.9254545454545458</v>
      </c>
      <c r="I135">
        <f t="shared" si="50"/>
        <v>2.8818181818181818</v>
      </c>
      <c r="J135" s="7">
        <v>20</v>
      </c>
      <c r="K135" s="7">
        <v>1</v>
      </c>
      <c r="L135">
        <f t="shared" si="54"/>
        <v>55.065217391304351</v>
      </c>
      <c r="M135">
        <f t="shared" si="55"/>
        <v>55.769565217391303</v>
      </c>
      <c r="N135" s="2">
        <v>56.6</v>
      </c>
      <c r="P135" s="4">
        <v>43748</v>
      </c>
    </row>
    <row r="136" spans="1:16" x14ac:dyDescent="0.2">
      <c r="A136" s="6">
        <v>114</v>
      </c>
      <c r="B136">
        <v>2.3199999999999998</v>
      </c>
      <c r="C136">
        <v>2.79</v>
      </c>
      <c r="D136">
        <v>3.19</v>
      </c>
      <c r="E136">
        <v>2.6</v>
      </c>
      <c r="F136">
        <v>2.95</v>
      </c>
      <c r="G136">
        <v>2.44</v>
      </c>
      <c r="H136">
        <v>2.95</v>
      </c>
      <c r="I136">
        <v>2.88</v>
      </c>
      <c r="J136" s="7">
        <v>26</v>
      </c>
      <c r="K136" s="7">
        <v>0</v>
      </c>
      <c r="L136">
        <f t="shared" si="54"/>
        <v>55.013043478260869</v>
      </c>
      <c r="M136">
        <f t="shared" si="55"/>
        <v>55.673913043478258</v>
      </c>
      <c r="N136">
        <v>56.6</v>
      </c>
      <c r="P136" s="4">
        <v>43749</v>
      </c>
    </row>
    <row r="137" spans="1:16" x14ac:dyDescent="0.2">
      <c r="A137">
        <v>115</v>
      </c>
      <c r="B137">
        <f>2.28+(A137-151)*(2.28-2.32)/(151-114)</f>
        <v>2.3189189189189188</v>
      </c>
      <c r="C137">
        <f>3.1+(A137-151)*(3.1-2.79)/(151-114)</f>
        <v>2.7983783783783784</v>
      </c>
      <c r="D137">
        <f>3.55+(A137-151)*(3.55-3.19)/(151-114)</f>
        <v>3.1997297297297296</v>
      </c>
      <c r="E137">
        <f>3.03+(A137-151)*(3.03-2.6)/(151-114)</f>
        <v>2.6116216216216217</v>
      </c>
      <c r="F137">
        <f>2.8+(A137-151)*(2.8-2.95)/(151-114)</f>
        <v>2.9459459459459461</v>
      </c>
      <c r="G137">
        <f>2.33+(A137-151)*(2.33-2.44)/(151-114)</f>
        <v>2.4370270270270269</v>
      </c>
      <c r="H137">
        <f>1.92+(A137-151)*(1.92-2.95)/(151-114)</f>
        <v>2.9221621621621625</v>
      </c>
      <c r="I137">
        <f>2.74+(A137-151)*(2.74-2.88)/(151-114)</f>
        <v>2.8762162162162159</v>
      </c>
      <c r="J137" s="7">
        <v>8</v>
      </c>
      <c r="K137" s="7">
        <v>0</v>
      </c>
      <c r="L137">
        <f t="shared" si="54"/>
        <v>54.960869565217394</v>
      </c>
      <c r="M137">
        <f t="shared" si="55"/>
        <v>55.57826086956522</v>
      </c>
      <c r="N137" s="2">
        <v>56.6</v>
      </c>
      <c r="P137" s="4">
        <v>43750</v>
      </c>
    </row>
    <row r="138" spans="1:16" x14ac:dyDescent="0.2">
      <c r="A138">
        <v>116</v>
      </c>
      <c r="B138">
        <f t="shared" ref="B138:B172" si="56">2.28+(A138-151)*(2.28-2.32)/(151-114)</f>
        <v>2.3178378378378377</v>
      </c>
      <c r="C138">
        <f t="shared" ref="C138:C172" si="57">3.1+(A138-151)*(3.1-2.79)/(151-114)</f>
        <v>2.8067567567567568</v>
      </c>
      <c r="D138">
        <f t="shared" ref="D138:D172" si="58">3.55+(A138-151)*(3.55-3.19)/(151-114)</f>
        <v>3.2094594594594592</v>
      </c>
      <c r="E138">
        <f t="shared" ref="E138:E172" si="59">3.03+(A138-151)*(3.03-2.6)/(151-114)</f>
        <v>2.6232432432432433</v>
      </c>
      <c r="F138">
        <f t="shared" ref="F138:F172" si="60">2.8+(A138-151)*(2.8-2.95)/(151-114)</f>
        <v>2.9418918918918919</v>
      </c>
      <c r="G138">
        <f t="shared" ref="G138:G172" si="61">2.33+(A138-151)*(2.33-2.44)/(151-114)</f>
        <v>2.4340540540540538</v>
      </c>
      <c r="H138">
        <f t="shared" ref="H138:H172" si="62">1.92+(A138-151)*(1.92-2.95)/(151-114)</f>
        <v>2.8943243243243244</v>
      </c>
      <c r="I138">
        <f t="shared" ref="I138:I172" si="63">2.74+(A138-151)*(2.74-2.88)/(151-114)</f>
        <v>2.8724324324324324</v>
      </c>
      <c r="J138" s="7">
        <v>7</v>
      </c>
      <c r="K138" s="7">
        <v>0</v>
      </c>
      <c r="L138">
        <f t="shared" si="54"/>
        <v>54.908695652173918</v>
      </c>
      <c r="M138">
        <f t="shared" si="55"/>
        <v>55.482608695652175</v>
      </c>
      <c r="N138">
        <v>56.6</v>
      </c>
      <c r="P138" s="4">
        <v>43751</v>
      </c>
    </row>
    <row r="139" spans="1:16" x14ac:dyDescent="0.2">
      <c r="A139">
        <v>117</v>
      </c>
      <c r="B139">
        <f t="shared" si="56"/>
        <v>2.3167567567567566</v>
      </c>
      <c r="C139">
        <f t="shared" si="57"/>
        <v>2.8151351351351352</v>
      </c>
      <c r="D139">
        <f t="shared" si="58"/>
        <v>3.2191891891891893</v>
      </c>
      <c r="E139">
        <f t="shared" si="59"/>
        <v>2.6348648648648649</v>
      </c>
      <c r="F139">
        <f t="shared" si="60"/>
        <v>2.9378378378378378</v>
      </c>
      <c r="G139">
        <f t="shared" si="61"/>
        <v>2.4310810810810812</v>
      </c>
      <c r="H139">
        <f t="shared" si="62"/>
        <v>2.8664864864864867</v>
      </c>
      <c r="I139">
        <f t="shared" si="63"/>
        <v>2.8686486486486484</v>
      </c>
      <c r="J139" s="7">
        <v>18</v>
      </c>
      <c r="K139" s="7">
        <v>0</v>
      </c>
      <c r="L139">
        <f t="shared" si="54"/>
        <v>54.856521739130436</v>
      </c>
      <c r="M139">
        <f t="shared" si="55"/>
        <v>55.38695652173913</v>
      </c>
      <c r="N139" s="2">
        <v>56.6</v>
      </c>
      <c r="P139" s="4">
        <v>43752</v>
      </c>
    </row>
    <row r="140" spans="1:16" x14ac:dyDescent="0.2">
      <c r="A140">
        <v>118</v>
      </c>
      <c r="B140">
        <f t="shared" si="56"/>
        <v>2.3156756756756756</v>
      </c>
      <c r="C140">
        <f t="shared" si="57"/>
        <v>2.8235135135135137</v>
      </c>
      <c r="D140">
        <f t="shared" si="58"/>
        <v>3.2289189189189189</v>
      </c>
      <c r="E140">
        <f t="shared" si="59"/>
        <v>2.6464864864864865</v>
      </c>
      <c r="F140">
        <f t="shared" si="60"/>
        <v>2.9337837837837841</v>
      </c>
      <c r="G140">
        <f t="shared" si="61"/>
        <v>2.4281081081081082</v>
      </c>
      <c r="H140">
        <f t="shared" si="62"/>
        <v>2.8386486486486486</v>
      </c>
      <c r="I140">
        <f t="shared" si="63"/>
        <v>2.8648648648648649</v>
      </c>
      <c r="J140" s="7">
        <v>18</v>
      </c>
      <c r="K140" s="7">
        <v>0</v>
      </c>
      <c r="L140">
        <f t="shared" si="54"/>
        <v>54.804347826086961</v>
      </c>
      <c r="M140">
        <f t="shared" si="55"/>
        <v>55.291304347826085</v>
      </c>
      <c r="N140">
        <v>56.6</v>
      </c>
      <c r="P140" s="4">
        <v>43753</v>
      </c>
    </row>
    <row r="141" spans="1:16" x14ac:dyDescent="0.2">
      <c r="A141">
        <v>119</v>
      </c>
      <c r="B141">
        <f t="shared" si="56"/>
        <v>2.3145945945945945</v>
      </c>
      <c r="C141">
        <f t="shared" si="57"/>
        <v>2.8318918918918921</v>
      </c>
      <c r="D141">
        <f t="shared" si="58"/>
        <v>3.2386486486486485</v>
      </c>
      <c r="E141">
        <f t="shared" si="59"/>
        <v>2.6581081081081082</v>
      </c>
      <c r="F141">
        <f t="shared" si="60"/>
        <v>2.92972972972973</v>
      </c>
      <c r="G141">
        <f t="shared" si="61"/>
        <v>2.4251351351351351</v>
      </c>
      <c r="H141">
        <f t="shared" si="62"/>
        <v>2.810810810810811</v>
      </c>
      <c r="I141">
        <f t="shared" si="63"/>
        <v>2.8610810810810809</v>
      </c>
      <c r="J141" s="7">
        <v>16</v>
      </c>
      <c r="K141" s="7">
        <v>2</v>
      </c>
      <c r="L141">
        <f t="shared" si="54"/>
        <v>54.752173913043478</v>
      </c>
      <c r="M141">
        <f t="shared" si="55"/>
        <v>55.195652173913047</v>
      </c>
      <c r="N141" s="2">
        <v>56.6</v>
      </c>
      <c r="P141" s="4">
        <v>43754</v>
      </c>
    </row>
    <row r="142" spans="1:16" x14ac:dyDescent="0.2">
      <c r="A142">
        <v>120</v>
      </c>
      <c r="B142">
        <f t="shared" si="56"/>
        <v>2.3135135135135134</v>
      </c>
      <c r="C142">
        <f t="shared" si="57"/>
        <v>2.8402702702702705</v>
      </c>
      <c r="D142">
        <f t="shared" si="58"/>
        <v>3.2483783783783782</v>
      </c>
      <c r="E142">
        <f t="shared" si="59"/>
        <v>2.6697297297297298</v>
      </c>
      <c r="F142">
        <f t="shared" si="60"/>
        <v>2.9256756756756759</v>
      </c>
      <c r="G142">
        <f t="shared" si="61"/>
        <v>2.4221621621621621</v>
      </c>
      <c r="H142">
        <f t="shared" si="62"/>
        <v>2.7829729729729733</v>
      </c>
      <c r="I142">
        <f t="shared" si="63"/>
        <v>2.8572972972972974</v>
      </c>
      <c r="J142" s="7">
        <v>22</v>
      </c>
      <c r="K142" s="7">
        <v>3</v>
      </c>
      <c r="L142" s="2">
        <v>54.7</v>
      </c>
      <c r="M142" s="2">
        <v>55.1</v>
      </c>
      <c r="N142" s="2">
        <v>56.6</v>
      </c>
      <c r="P142" s="4">
        <v>43755</v>
      </c>
    </row>
    <row r="143" spans="1:16" x14ac:dyDescent="0.2">
      <c r="A143">
        <v>121</v>
      </c>
      <c r="B143">
        <f t="shared" si="56"/>
        <v>2.3124324324324323</v>
      </c>
      <c r="C143">
        <f t="shared" si="57"/>
        <v>2.8486486486486489</v>
      </c>
      <c r="D143">
        <f t="shared" si="58"/>
        <v>3.2581081081081082</v>
      </c>
      <c r="E143">
        <f t="shared" si="59"/>
        <v>2.6813513513513514</v>
      </c>
      <c r="F143">
        <f t="shared" si="60"/>
        <v>2.9216216216216218</v>
      </c>
      <c r="G143">
        <f t="shared" si="61"/>
        <v>2.419189189189189</v>
      </c>
      <c r="H143">
        <f t="shared" si="62"/>
        <v>2.7551351351351352</v>
      </c>
      <c r="I143">
        <f t="shared" si="63"/>
        <v>2.8535135135135135</v>
      </c>
      <c r="J143" s="7">
        <v>22</v>
      </c>
      <c r="K143" s="7">
        <v>0</v>
      </c>
      <c r="L143">
        <f>54.7+(A143-120)*(50.5-54.7)/(132-120)</f>
        <v>54.35</v>
      </c>
      <c r="M143">
        <f>55.1+(A143-120)*(49.9-55.1)/(132-120)</f>
        <v>54.666666666666671</v>
      </c>
      <c r="N143">
        <f>56.6+(A143-120)*(54.2-56.6)/(132-120)</f>
        <v>56.4</v>
      </c>
      <c r="P143" s="4">
        <v>43756</v>
      </c>
    </row>
    <row r="144" spans="1:16" x14ac:dyDescent="0.2">
      <c r="A144">
        <v>122</v>
      </c>
      <c r="B144">
        <f t="shared" si="56"/>
        <v>2.3113513513513513</v>
      </c>
      <c r="C144">
        <f t="shared" si="57"/>
        <v>2.8570270270270273</v>
      </c>
      <c r="D144">
        <f t="shared" si="58"/>
        <v>3.2678378378378379</v>
      </c>
      <c r="E144">
        <f t="shared" si="59"/>
        <v>2.692972972972973</v>
      </c>
      <c r="F144">
        <f t="shared" si="60"/>
        <v>2.9175675675675676</v>
      </c>
      <c r="G144">
        <f t="shared" si="61"/>
        <v>2.416216216216216</v>
      </c>
      <c r="H144">
        <f t="shared" si="62"/>
        <v>2.7272972972972975</v>
      </c>
      <c r="I144">
        <f t="shared" si="63"/>
        <v>2.8497297297297295</v>
      </c>
      <c r="J144" s="7">
        <v>8</v>
      </c>
      <c r="K144" s="7">
        <v>0</v>
      </c>
      <c r="L144">
        <f t="shared" ref="L144:L153" si="64">54.7+(A144-120)*(50.5-54.7)/(132-120)</f>
        <v>54</v>
      </c>
      <c r="M144">
        <f t="shared" ref="M144:M153" si="65">55.1+(A144-120)*(49.9-55.1)/(132-120)</f>
        <v>54.233333333333334</v>
      </c>
      <c r="N144">
        <f t="shared" ref="N144:N153" si="66">56.6+(A144-120)*(54.2-56.6)/(132-120)</f>
        <v>56.2</v>
      </c>
      <c r="P144" s="4">
        <v>43757</v>
      </c>
    </row>
    <row r="145" spans="1:16" x14ac:dyDescent="0.2">
      <c r="A145">
        <v>123</v>
      </c>
      <c r="B145">
        <f t="shared" si="56"/>
        <v>2.3102702702702702</v>
      </c>
      <c r="C145">
        <f t="shared" si="57"/>
        <v>2.8654054054054052</v>
      </c>
      <c r="D145">
        <f t="shared" si="58"/>
        <v>3.2775675675675675</v>
      </c>
      <c r="E145">
        <f t="shared" si="59"/>
        <v>2.7045945945945946</v>
      </c>
      <c r="F145">
        <f t="shared" si="60"/>
        <v>2.9135135135135135</v>
      </c>
      <c r="G145">
        <f t="shared" si="61"/>
        <v>2.4132432432432434</v>
      </c>
      <c r="H145">
        <f t="shared" si="62"/>
        <v>2.6994594594594594</v>
      </c>
      <c r="I145">
        <f t="shared" si="63"/>
        <v>2.845945945945946</v>
      </c>
      <c r="J145" s="7">
        <v>5</v>
      </c>
      <c r="K145" s="7">
        <v>2</v>
      </c>
      <c r="L145">
        <f t="shared" si="64"/>
        <v>53.650000000000006</v>
      </c>
      <c r="M145">
        <f t="shared" si="65"/>
        <v>53.8</v>
      </c>
      <c r="N145">
        <f t="shared" si="66"/>
        <v>56</v>
      </c>
      <c r="P145" s="4">
        <v>43758</v>
      </c>
    </row>
    <row r="146" spans="1:16" x14ac:dyDescent="0.2">
      <c r="A146">
        <v>124</v>
      </c>
      <c r="B146">
        <f t="shared" si="56"/>
        <v>2.3091891891891891</v>
      </c>
      <c r="C146">
        <f t="shared" si="57"/>
        <v>2.8737837837837841</v>
      </c>
      <c r="D146">
        <f t="shared" si="58"/>
        <v>3.2872972972972971</v>
      </c>
      <c r="E146">
        <f t="shared" si="59"/>
        <v>2.7162162162162162</v>
      </c>
      <c r="F146">
        <f t="shared" si="60"/>
        <v>2.9094594594594594</v>
      </c>
      <c r="G146">
        <f t="shared" si="61"/>
        <v>2.4102702702702703</v>
      </c>
      <c r="H146">
        <f t="shared" si="62"/>
        <v>2.6716216216216218</v>
      </c>
      <c r="I146">
        <f t="shared" si="63"/>
        <v>2.842162162162162</v>
      </c>
      <c r="J146" s="7">
        <v>17</v>
      </c>
      <c r="K146" s="7">
        <v>1</v>
      </c>
      <c r="L146">
        <f t="shared" si="64"/>
        <v>53.300000000000004</v>
      </c>
      <c r="M146">
        <f t="shared" si="65"/>
        <v>53.366666666666667</v>
      </c>
      <c r="N146">
        <f t="shared" si="66"/>
        <v>55.800000000000004</v>
      </c>
      <c r="P146" s="4">
        <v>43759</v>
      </c>
    </row>
    <row r="147" spans="1:16" x14ac:dyDescent="0.2">
      <c r="A147">
        <v>125</v>
      </c>
      <c r="B147">
        <f t="shared" si="56"/>
        <v>2.3081081081081081</v>
      </c>
      <c r="C147">
        <f t="shared" si="57"/>
        <v>2.882162162162162</v>
      </c>
      <c r="D147">
        <f t="shared" si="58"/>
        <v>3.2970270270270268</v>
      </c>
      <c r="E147">
        <f t="shared" si="59"/>
        <v>2.7278378378378378</v>
      </c>
      <c r="F147">
        <f t="shared" si="60"/>
        <v>2.9054054054054053</v>
      </c>
      <c r="G147">
        <f t="shared" si="61"/>
        <v>2.4072972972972972</v>
      </c>
      <c r="H147">
        <f t="shared" si="62"/>
        <v>2.6437837837837841</v>
      </c>
      <c r="I147">
        <f t="shared" si="63"/>
        <v>2.8383783783783785</v>
      </c>
      <c r="J147" s="7">
        <v>19</v>
      </c>
      <c r="K147" s="7">
        <v>0</v>
      </c>
      <c r="L147">
        <f t="shared" si="64"/>
        <v>52.95</v>
      </c>
      <c r="M147">
        <f t="shared" si="65"/>
        <v>52.933333333333337</v>
      </c>
      <c r="N147">
        <f t="shared" si="66"/>
        <v>55.6</v>
      </c>
      <c r="P147" s="4">
        <v>43760</v>
      </c>
    </row>
    <row r="148" spans="1:16" x14ac:dyDescent="0.2">
      <c r="A148">
        <v>126</v>
      </c>
      <c r="B148">
        <f t="shared" si="56"/>
        <v>2.307027027027027</v>
      </c>
      <c r="C148">
        <f t="shared" si="57"/>
        <v>2.8905405405405404</v>
      </c>
      <c r="D148">
        <f t="shared" si="58"/>
        <v>3.3067567567567568</v>
      </c>
      <c r="E148">
        <f t="shared" si="59"/>
        <v>2.7394594594594595</v>
      </c>
      <c r="F148">
        <f t="shared" si="60"/>
        <v>2.9013513513513516</v>
      </c>
      <c r="G148">
        <f t="shared" si="61"/>
        <v>2.4043243243243242</v>
      </c>
      <c r="H148">
        <f t="shared" si="62"/>
        <v>2.615945945945946</v>
      </c>
      <c r="I148">
        <f t="shared" si="63"/>
        <v>2.8345945945945945</v>
      </c>
      <c r="J148" s="7">
        <v>13</v>
      </c>
      <c r="K148" s="7">
        <v>0</v>
      </c>
      <c r="L148">
        <f t="shared" si="64"/>
        <v>52.6</v>
      </c>
      <c r="M148">
        <f t="shared" si="65"/>
        <v>52.5</v>
      </c>
      <c r="N148">
        <f t="shared" si="66"/>
        <v>55.400000000000006</v>
      </c>
      <c r="P148" s="4">
        <v>43761</v>
      </c>
    </row>
    <row r="149" spans="1:16" x14ac:dyDescent="0.2">
      <c r="A149">
        <v>127</v>
      </c>
      <c r="B149">
        <f t="shared" si="56"/>
        <v>2.3059459459459459</v>
      </c>
      <c r="C149">
        <f t="shared" si="57"/>
        <v>2.8989189189189188</v>
      </c>
      <c r="D149">
        <f t="shared" si="58"/>
        <v>3.3164864864864865</v>
      </c>
      <c r="E149">
        <f t="shared" si="59"/>
        <v>2.7510810810810811</v>
      </c>
      <c r="F149">
        <f t="shared" si="60"/>
        <v>2.8972972972972975</v>
      </c>
      <c r="G149">
        <f t="shared" si="61"/>
        <v>2.4013513513513511</v>
      </c>
      <c r="H149">
        <f t="shared" si="62"/>
        <v>2.5881081081081083</v>
      </c>
      <c r="I149">
        <f t="shared" si="63"/>
        <v>2.830810810810811</v>
      </c>
      <c r="J149" s="7">
        <v>23</v>
      </c>
      <c r="K149" s="7">
        <v>1</v>
      </c>
      <c r="L149">
        <f t="shared" si="64"/>
        <v>52.25</v>
      </c>
      <c r="M149">
        <f t="shared" si="65"/>
        <v>52.066666666666663</v>
      </c>
      <c r="N149">
        <f t="shared" si="66"/>
        <v>55.2</v>
      </c>
      <c r="P149" s="4">
        <v>43762</v>
      </c>
    </row>
    <row r="150" spans="1:16" x14ac:dyDescent="0.2">
      <c r="A150">
        <v>128</v>
      </c>
      <c r="B150">
        <f t="shared" si="56"/>
        <v>2.3048648648648649</v>
      </c>
      <c r="C150">
        <f t="shared" si="57"/>
        <v>2.9072972972972972</v>
      </c>
      <c r="D150">
        <f t="shared" si="58"/>
        <v>3.3262162162162161</v>
      </c>
      <c r="E150">
        <f t="shared" si="59"/>
        <v>2.7627027027027027</v>
      </c>
      <c r="F150">
        <f t="shared" si="60"/>
        <v>2.8932432432432433</v>
      </c>
      <c r="G150">
        <f t="shared" si="61"/>
        <v>2.3983783783783785</v>
      </c>
      <c r="H150">
        <f t="shared" si="62"/>
        <v>2.5602702702702702</v>
      </c>
      <c r="I150">
        <f t="shared" si="63"/>
        <v>2.827027027027027</v>
      </c>
      <c r="J150" s="7">
        <v>16</v>
      </c>
      <c r="K150" s="7">
        <v>1</v>
      </c>
      <c r="L150">
        <f t="shared" si="64"/>
        <v>51.9</v>
      </c>
      <c r="M150">
        <f t="shared" si="65"/>
        <v>51.633333333333333</v>
      </c>
      <c r="N150">
        <f t="shared" si="66"/>
        <v>55</v>
      </c>
      <c r="P150" s="4">
        <v>43763</v>
      </c>
    </row>
    <row r="151" spans="1:16" x14ac:dyDescent="0.2">
      <c r="A151">
        <v>129</v>
      </c>
      <c r="B151">
        <f t="shared" si="56"/>
        <v>2.3037837837837838</v>
      </c>
      <c r="C151">
        <f t="shared" si="57"/>
        <v>2.9156756756756756</v>
      </c>
      <c r="D151">
        <f t="shared" si="58"/>
        <v>3.3359459459459457</v>
      </c>
      <c r="E151">
        <f t="shared" si="59"/>
        <v>2.7743243243243243</v>
      </c>
      <c r="F151">
        <f t="shared" si="60"/>
        <v>2.8891891891891892</v>
      </c>
      <c r="G151">
        <f t="shared" si="61"/>
        <v>2.3954054054054055</v>
      </c>
      <c r="H151">
        <f t="shared" si="62"/>
        <v>2.5324324324324325</v>
      </c>
      <c r="I151">
        <f t="shared" si="63"/>
        <v>2.8232432432432431</v>
      </c>
      <c r="J151" s="7">
        <v>14</v>
      </c>
      <c r="K151" s="7">
        <v>0</v>
      </c>
      <c r="L151">
        <f t="shared" si="64"/>
        <v>51.55</v>
      </c>
      <c r="M151">
        <f t="shared" si="65"/>
        <v>51.2</v>
      </c>
      <c r="N151">
        <f t="shared" si="66"/>
        <v>54.800000000000004</v>
      </c>
      <c r="P151" s="4">
        <v>43764</v>
      </c>
    </row>
    <row r="152" spans="1:16" x14ac:dyDescent="0.2">
      <c r="A152">
        <v>130</v>
      </c>
      <c r="B152">
        <f t="shared" si="56"/>
        <v>2.3027027027027027</v>
      </c>
      <c r="C152">
        <f t="shared" si="57"/>
        <v>2.9240540540540541</v>
      </c>
      <c r="D152">
        <f t="shared" si="58"/>
        <v>3.3456756756756754</v>
      </c>
      <c r="E152">
        <f t="shared" si="59"/>
        <v>2.7859459459459459</v>
      </c>
      <c r="F152">
        <f t="shared" si="60"/>
        <v>2.8851351351351351</v>
      </c>
      <c r="G152">
        <f t="shared" si="61"/>
        <v>2.3924324324324324</v>
      </c>
      <c r="H152">
        <f t="shared" si="62"/>
        <v>2.5045945945945949</v>
      </c>
      <c r="I152">
        <f t="shared" si="63"/>
        <v>2.8194594594594595</v>
      </c>
      <c r="J152" s="7">
        <v>8</v>
      </c>
      <c r="K152" s="7">
        <v>1</v>
      </c>
      <c r="L152">
        <f t="shared" si="64"/>
        <v>51.2</v>
      </c>
      <c r="M152">
        <f t="shared" si="65"/>
        <v>50.766666666666666</v>
      </c>
      <c r="N152">
        <f t="shared" si="66"/>
        <v>54.6</v>
      </c>
      <c r="P152" s="4">
        <v>43765</v>
      </c>
    </row>
    <row r="153" spans="1:16" x14ac:dyDescent="0.2">
      <c r="A153">
        <v>131</v>
      </c>
      <c r="B153">
        <f t="shared" si="56"/>
        <v>2.3016216216216216</v>
      </c>
      <c r="C153">
        <f t="shared" si="57"/>
        <v>2.9324324324324325</v>
      </c>
      <c r="D153">
        <f t="shared" si="58"/>
        <v>3.3554054054054054</v>
      </c>
      <c r="E153">
        <f t="shared" si="59"/>
        <v>2.7975675675675675</v>
      </c>
      <c r="F153">
        <f t="shared" si="60"/>
        <v>2.881081081081081</v>
      </c>
      <c r="G153">
        <f t="shared" si="61"/>
        <v>2.3894594594594594</v>
      </c>
      <c r="H153">
        <f t="shared" si="62"/>
        <v>2.4767567567567568</v>
      </c>
      <c r="I153">
        <f t="shared" si="63"/>
        <v>2.8156756756756756</v>
      </c>
      <c r="J153" s="7">
        <v>18</v>
      </c>
      <c r="K153" s="7">
        <v>1</v>
      </c>
      <c r="L153">
        <f t="shared" si="64"/>
        <v>50.85</v>
      </c>
      <c r="M153">
        <f t="shared" si="65"/>
        <v>50.333333333333329</v>
      </c>
      <c r="N153">
        <f t="shared" si="66"/>
        <v>54.400000000000006</v>
      </c>
      <c r="P153" s="4">
        <v>43766</v>
      </c>
    </row>
    <row r="154" spans="1:16" x14ac:dyDescent="0.2">
      <c r="A154">
        <v>132</v>
      </c>
      <c r="B154">
        <f t="shared" si="56"/>
        <v>2.3005405405405406</v>
      </c>
      <c r="C154">
        <f t="shared" si="57"/>
        <v>2.9408108108108109</v>
      </c>
      <c r="D154">
        <f t="shared" si="58"/>
        <v>3.3651351351351351</v>
      </c>
      <c r="E154">
        <f t="shared" si="59"/>
        <v>2.8091891891891891</v>
      </c>
      <c r="F154">
        <f t="shared" si="60"/>
        <v>2.8770270270270268</v>
      </c>
      <c r="G154">
        <f t="shared" si="61"/>
        <v>2.3864864864864863</v>
      </c>
      <c r="H154">
        <f t="shared" si="62"/>
        <v>2.4489189189189191</v>
      </c>
      <c r="I154">
        <f t="shared" si="63"/>
        <v>2.811891891891892</v>
      </c>
      <c r="J154" s="7">
        <v>28</v>
      </c>
      <c r="K154" s="7">
        <v>1</v>
      </c>
      <c r="L154" s="2">
        <v>50.5</v>
      </c>
      <c r="M154" s="2">
        <v>49.9</v>
      </c>
      <c r="N154" s="2">
        <v>54.2</v>
      </c>
      <c r="P154" s="4">
        <v>43767</v>
      </c>
    </row>
    <row r="155" spans="1:16" x14ac:dyDescent="0.2">
      <c r="A155">
        <v>133</v>
      </c>
      <c r="B155">
        <f t="shared" si="56"/>
        <v>2.2994594594594591</v>
      </c>
      <c r="C155">
        <f t="shared" si="57"/>
        <v>2.9491891891891893</v>
      </c>
      <c r="D155">
        <f t="shared" si="58"/>
        <v>3.3748648648648647</v>
      </c>
      <c r="E155">
        <f t="shared" si="59"/>
        <v>2.8208108108108108</v>
      </c>
      <c r="F155">
        <f t="shared" si="60"/>
        <v>2.8729729729729732</v>
      </c>
      <c r="G155">
        <f t="shared" si="61"/>
        <v>2.3835135135135137</v>
      </c>
      <c r="H155">
        <f t="shared" si="62"/>
        <v>2.4210810810810814</v>
      </c>
      <c r="I155">
        <f t="shared" si="63"/>
        <v>2.8081081081081081</v>
      </c>
      <c r="J155" s="7">
        <v>25</v>
      </c>
      <c r="K155" s="7">
        <v>1</v>
      </c>
      <c r="L155">
        <f>50.5+(A155-132)*(54.2-50.5)/(155-132)</f>
        <v>50.660869565217389</v>
      </c>
      <c r="M155">
        <f>49.9+(A155-132)*(51.1-49.9)/(155-132)</f>
        <v>49.952173913043474</v>
      </c>
      <c r="N155">
        <f>54.2+(A155-132)*(59.7-54.2)/(155-132)</f>
        <v>54.439130434782612</v>
      </c>
      <c r="P155" s="4">
        <v>43768</v>
      </c>
    </row>
    <row r="156" spans="1:16" x14ac:dyDescent="0.2">
      <c r="A156">
        <v>134</v>
      </c>
      <c r="B156">
        <f t="shared" si="56"/>
        <v>2.298378378378378</v>
      </c>
      <c r="C156">
        <f t="shared" si="57"/>
        <v>2.9575675675675677</v>
      </c>
      <c r="D156">
        <f t="shared" si="58"/>
        <v>3.3845945945945943</v>
      </c>
      <c r="E156">
        <f t="shared" si="59"/>
        <v>2.8324324324324324</v>
      </c>
      <c r="F156">
        <f t="shared" si="60"/>
        <v>2.868918918918919</v>
      </c>
      <c r="G156">
        <f t="shared" si="61"/>
        <v>2.3805405405405407</v>
      </c>
      <c r="H156">
        <f t="shared" si="62"/>
        <v>2.3932432432432433</v>
      </c>
      <c r="I156">
        <f t="shared" si="63"/>
        <v>2.8043243243243245</v>
      </c>
      <c r="J156" s="7">
        <v>18</v>
      </c>
      <c r="K156" s="7">
        <v>3</v>
      </c>
      <c r="L156">
        <f t="shared" ref="L156:L176" si="67">50.5+(A156-132)*(54.2-50.5)/(155-132)</f>
        <v>50.821739130434786</v>
      </c>
      <c r="M156">
        <f t="shared" ref="M156:M176" si="68">49.9+(A156-132)*(51.1-49.9)/(155-132)</f>
        <v>50.004347826086956</v>
      </c>
      <c r="N156">
        <f t="shared" ref="N156:N176" si="69">54.2+(A156-132)*(59.7-54.2)/(155-132)</f>
        <v>54.678260869565221</v>
      </c>
      <c r="P156" s="4">
        <v>43769</v>
      </c>
    </row>
    <row r="157" spans="1:16" x14ac:dyDescent="0.2">
      <c r="A157">
        <v>135</v>
      </c>
      <c r="B157">
        <f t="shared" si="56"/>
        <v>2.2972972972972969</v>
      </c>
      <c r="C157">
        <f t="shared" si="57"/>
        <v>2.9659459459459461</v>
      </c>
      <c r="D157">
        <f t="shared" si="58"/>
        <v>3.3943243243243244</v>
      </c>
      <c r="E157">
        <f t="shared" si="59"/>
        <v>2.844054054054054</v>
      </c>
      <c r="F157">
        <f t="shared" si="60"/>
        <v>2.8648648648648649</v>
      </c>
      <c r="G157">
        <f t="shared" si="61"/>
        <v>2.3775675675675676</v>
      </c>
      <c r="H157">
        <f t="shared" si="62"/>
        <v>2.3654054054054052</v>
      </c>
      <c r="I157">
        <f t="shared" si="63"/>
        <v>2.8005405405405406</v>
      </c>
      <c r="J157" s="7">
        <v>20</v>
      </c>
      <c r="K157" s="7">
        <v>0</v>
      </c>
      <c r="L157">
        <f t="shared" si="67"/>
        <v>50.982608695652175</v>
      </c>
      <c r="M157">
        <f t="shared" si="68"/>
        <v>50.056521739130432</v>
      </c>
      <c r="N157">
        <f t="shared" si="69"/>
        <v>54.917391304347831</v>
      </c>
      <c r="P157" s="4">
        <v>43770</v>
      </c>
    </row>
    <row r="158" spans="1:16" x14ac:dyDescent="0.2">
      <c r="A158">
        <v>136</v>
      </c>
      <c r="B158">
        <f t="shared" si="56"/>
        <v>2.2962162162162159</v>
      </c>
      <c r="C158">
        <f t="shared" si="57"/>
        <v>2.9743243243243245</v>
      </c>
      <c r="D158">
        <f t="shared" si="58"/>
        <v>3.404054054054054</v>
      </c>
      <c r="E158">
        <f t="shared" si="59"/>
        <v>2.8556756756756756</v>
      </c>
      <c r="F158">
        <f t="shared" si="60"/>
        <v>2.8608108108108108</v>
      </c>
      <c r="G158">
        <f t="shared" si="61"/>
        <v>2.3745945945945945</v>
      </c>
      <c r="H158">
        <f t="shared" si="62"/>
        <v>2.3375675675675676</v>
      </c>
      <c r="I158">
        <f t="shared" si="63"/>
        <v>2.7967567567567571</v>
      </c>
      <c r="J158" s="7">
        <v>11</v>
      </c>
      <c r="K158" s="7">
        <v>1</v>
      </c>
      <c r="L158">
        <f t="shared" si="67"/>
        <v>51.143478260869564</v>
      </c>
      <c r="M158">
        <f t="shared" si="68"/>
        <v>50.108695652173914</v>
      </c>
      <c r="N158">
        <f t="shared" si="69"/>
        <v>55.15652173913044</v>
      </c>
      <c r="P158" s="4">
        <v>43771</v>
      </c>
    </row>
    <row r="159" spans="1:16" x14ac:dyDescent="0.2">
      <c r="A159">
        <v>137</v>
      </c>
      <c r="B159">
        <f t="shared" si="56"/>
        <v>2.2951351351351348</v>
      </c>
      <c r="C159">
        <f t="shared" si="57"/>
        <v>2.9827027027027029</v>
      </c>
      <c r="D159">
        <f t="shared" si="58"/>
        <v>3.4137837837837837</v>
      </c>
      <c r="E159">
        <f t="shared" si="59"/>
        <v>2.8672972972972972</v>
      </c>
      <c r="F159">
        <f t="shared" si="60"/>
        <v>2.8567567567567567</v>
      </c>
      <c r="G159">
        <f t="shared" si="61"/>
        <v>2.3716216216216215</v>
      </c>
      <c r="H159">
        <f t="shared" si="62"/>
        <v>2.3097297297297299</v>
      </c>
      <c r="I159">
        <f t="shared" si="63"/>
        <v>2.7929729729729731</v>
      </c>
      <c r="J159" s="7">
        <v>4</v>
      </c>
      <c r="K159" s="7">
        <v>0</v>
      </c>
      <c r="L159">
        <f t="shared" si="67"/>
        <v>51.304347826086961</v>
      </c>
      <c r="M159">
        <f t="shared" si="68"/>
        <v>50.160869565217389</v>
      </c>
      <c r="N159">
        <f t="shared" si="69"/>
        <v>55.395652173913049</v>
      </c>
      <c r="P159" s="4">
        <v>43772</v>
      </c>
    </row>
    <row r="160" spans="1:16" x14ac:dyDescent="0.2">
      <c r="A160">
        <v>138</v>
      </c>
      <c r="B160">
        <f t="shared" si="56"/>
        <v>2.2940540540540537</v>
      </c>
      <c r="C160">
        <f t="shared" si="57"/>
        <v>2.9910810810810813</v>
      </c>
      <c r="D160">
        <f t="shared" si="58"/>
        <v>3.4235135135135133</v>
      </c>
      <c r="E160">
        <f t="shared" si="59"/>
        <v>2.8789189189189188</v>
      </c>
      <c r="F160">
        <f t="shared" si="60"/>
        <v>2.8527027027027025</v>
      </c>
      <c r="G160">
        <f t="shared" si="61"/>
        <v>2.3686486486486489</v>
      </c>
      <c r="H160">
        <f t="shared" si="62"/>
        <v>2.2818918918918918</v>
      </c>
      <c r="I160">
        <f t="shared" si="63"/>
        <v>2.7891891891891891</v>
      </c>
      <c r="J160" s="7">
        <v>16</v>
      </c>
      <c r="K160" s="7">
        <v>1</v>
      </c>
      <c r="L160">
        <f t="shared" si="67"/>
        <v>51.46521739130435</v>
      </c>
      <c r="M160">
        <f t="shared" si="68"/>
        <v>50.213043478260872</v>
      </c>
      <c r="N160">
        <f t="shared" si="69"/>
        <v>55.634782608695652</v>
      </c>
      <c r="P160" s="4">
        <v>43773</v>
      </c>
    </row>
    <row r="161" spans="1:16" x14ac:dyDescent="0.2">
      <c r="A161">
        <v>139</v>
      </c>
      <c r="B161">
        <f t="shared" si="56"/>
        <v>2.2929729729729726</v>
      </c>
      <c r="C161">
        <f t="shared" si="57"/>
        <v>2.9994594594594597</v>
      </c>
      <c r="D161">
        <f t="shared" si="58"/>
        <v>3.4332432432432429</v>
      </c>
      <c r="E161">
        <f t="shared" si="59"/>
        <v>2.8905405405405404</v>
      </c>
      <c r="F161">
        <f t="shared" si="60"/>
        <v>2.8486486486486484</v>
      </c>
      <c r="G161">
        <f t="shared" si="61"/>
        <v>2.3656756756756758</v>
      </c>
      <c r="H161">
        <f t="shared" si="62"/>
        <v>2.2540540540540541</v>
      </c>
      <c r="I161">
        <f t="shared" si="63"/>
        <v>2.7854054054054056</v>
      </c>
      <c r="J161" s="7">
        <v>16</v>
      </c>
      <c r="K161" s="7">
        <v>1</v>
      </c>
      <c r="L161">
        <f t="shared" si="67"/>
        <v>51.626086956521739</v>
      </c>
      <c r="M161">
        <f t="shared" si="68"/>
        <v>50.265217391304347</v>
      </c>
      <c r="N161">
        <f t="shared" si="69"/>
        <v>55.873913043478261</v>
      </c>
      <c r="P161" s="4">
        <v>43774</v>
      </c>
    </row>
    <row r="162" spans="1:16" x14ac:dyDescent="0.2">
      <c r="A162">
        <v>140</v>
      </c>
      <c r="B162">
        <f t="shared" si="56"/>
        <v>2.2918918918918916</v>
      </c>
      <c r="C162">
        <f t="shared" si="57"/>
        <v>3.0078378378378381</v>
      </c>
      <c r="D162">
        <f t="shared" si="58"/>
        <v>3.442972972972973</v>
      </c>
      <c r="E162">
        <f t="shared" si="59"/>
        <v>2.9021621621621621</v>
      </c>
      <c r="F162">
        <f t="shared" si="60"/>
        <v>2.8445945945945947</v>
      </c>
      <c r="G162">
        <f t="shared" si="61"/>
        <v>2.3627027027027028</v>
      </c>
      <c r="H162">
        <f t="shared" si="62"/>
        <v>2.226216216216216</v>
      </c>
      <c r="I162">
        <f t="shared" si="63"/>
        <v>2.7816216216216216</v>
      </c>
      <c r="J162" s="7">
        <v>16</v>
      </c>
      <c r="K162" s="7">
        <v>1</v>
      </c>
      <c r="L162">
        <f t="shared" si="67"/>
        <v>51.786956521739128</v>
      </c>
      <c r="M162">
        <f t="shared" si="68"/>
        <v>50.317391304347822</v>
      </c>
      <c r="N162">
        <f t="shared" si="69"/>
        <v>56.11304347826087</v>
      </c>
      <c r="P162" s="4">
        <v>43775</v>
      </c>
    </row>
    <row r="163" spans="1:16" x14ac:dyDescent="0.2">
      <c r="A163">
        <v>141</v>
      </c>
      <c r="B163">
        <f t="shared" si="56"/>
        <v>2.2908108108108105</v>
      </c>
      <c r="C163">
        <f t="shared" si="57"/>
        <v>3.0162162162162165</v>
      </c>
      <c r="D163">
        <f t="shared" si="58"/>
        <v>3.4527027027027026</v>
      </c>
      <c r="E163">
        <f t="shared" si="59"/>
        <v>2.9137837837837837</v>
      </c>
      <c r="F163">
        <f t="shared" si="60"/>
        <v>2.8405405405405406</v>
      </c>
      <c r="G163">
        <f t="shared" si="61"/>
        <v>2.3597297297297297</v>
      </c>
      <c r="H163">
        <f t="shared" si="62"/>
        <v>2.1983783783783784</v>
      </c>
      <c r="I163">
        <f t="shared" si="63"/>
        <v>2.7778378378378381</v>
      </c>
      <c r="J163" s="7">
        <v>17</v>
      </c>
      <c r="K163" s="7">
        <v>1</v>
      </c>
      <c r="L163">
        <f t="shared" si="67"/>
        <v>51.947826086956525</v>
      </c>
      <c r="M163">
        <f t="shared" si="68"/>
        <v>50.369565217391305</v>
      </c>
      <c r="N163">
        <f t="shared" si="69"/>
        <v>56.35217391304348</v>
      </c>
      <c r="P163" s="4">
        <v>43776</v>
      </c>
    </row>
    <row r="164" spans="1:16" x14ac:dyDescent="0.2">
      <c r="A164">
        <v>142</v>
      </c>
      <c r="B164">
        <f t="shared" si="56"/>
        <v>2.2897297297297294</v>
      </c>
      <c r="C164">
        <f t="shared" si="57"/>
        <v>3.0245945945945945</v>
      </c>
      <c r="D164">
        <f t="shared" si="58"/>
        <v>3.4624324324324323</v>
      </c>
      <c r="E164">
        <f t="shared" si="59"/>
        <v>2.9254054054054053</v>
      </c>
      <c r="F164">
        <f t="shared" si="60"/>
        <v>2.8364864864864865</v>
      </c>
      <c r="G164">
        <f t="shared" si="61"/>
        <v>2.3567567567567567</v>
      </c>
      <c r="H164">
        <f t="shared" si="62"/>
        <v>2.1705405405405407</v>
      </c>
      <c r="I164">
        <f t="shared" si="63"/>
        <v>2.7740540540540541</v>
      </c>
      <c r="J164" s="7">
        <v>18</v>
      </c>
      <c r="K164" s="7">
        <v>1</v>
      </c>
      <c r="L164">
        <f t="shared" si="67"/>
        <v>52.108695652173914</v>
      </c>
      <c r="M164">
        <f t="shared" si="68"/>
        <v>50.42173913043478</v>
      </c>
      <c r="N164">
        <f t="shared" si="69"/>
        <v>56.591304347826089</v>
      </c>
      <c r="P164" s="4">
        <v>43777</v>
      </c>
    </row>
    <row r="165" spans="1:16" x14ac:dyDescent="0.2">
      <c r="A165">
        <v>143</v>
      </c>
      <c r="B165">
        <f t="shared" si="56"/>
        <v>2.2886486486486484</v>
      </c>
      <c r="C165">
        <f t="shared" si="57"/>
        <v>3.0329729729729729</v>
      </c>
      <c r="D165">
        <f t="shared" si="58"/>
        <v>3.4721621621621619</v>
      </c>
      <c r="E165">
        <f t="shared" si="59"/>
        <v>2.9370270270270269</v>
      </c>
      <c r="F165">
        <f t="shared" si="60"/>
        <v>2.8324324324324324</v>
      </c>
      <c r="G165">
        <f t="shared" si="61"/>
        <v>2.3537837837837836</v>
      </c>
      <c r="H165">
        <f t="shared" si="62"/>
        <v>2.1427027027027026</v>
      </c>
      <c r="I165">
        <f t="shared" si="63"/>
        <v>2.7702702702702706</v>
      </c>
      <c r="J165" s="7">
        <v>10</v>
      </c>
      <c r="K165" s="7">
        <v>1</v>
      </c>
      <c r="L165">
        <f t="shared" si="67"/>
        <v>52.269565217391303</v>
      </c>
      <c r="M165">
        <f t="shared" si="68"/>
        <v>50.473913043478262</v>
      </c>
      <c r="N165">
        <f t="shared" si="69"/>
        <v>56.830434782608698</v>
      </c>
      <c r="P165" s="4">
        <v>43778</v>
      </c>
    </row>
    <row r="166" spans="1:16" x14ac:dyDescent="0.2">
      <c r="A166">
        <v>144</v>
      </c>
      <c r="B166">
        <f t="shared" si="56"/>
        <v>2.2875675675675673</v>
      </c>
      <c r="C166">
        <f t="shared" si="57"/>
        <v>3.0413513513513513</v>
      </c>
      <c r="D166">
        <f t="shared" si="58"/>
        <v>3.481891891891892</v>
      </c>
      <c r="E166">
        <f t="shared" si="59"/>
        <v>2.9486486486486485</v>
      </c>
      <c r="F166">
        <f t="shared" si="60"/>
        <v>2.8283783783783782</v>
      </c>
      <c r="G166">
        <f t="shared" si="61"/>
        <v>2.350810810810811</v>
      </c>
      <c r="H166">
        <f t="shared" si="62"/>
        <v>2.1148648648648649</v>
      </c>
      <c r="I166">
        <f t="shared" si="63"/>
        <v>2.7664864864864867</v>
      </c>
      <c r="J166" s="7">
        <v>7</v>
      </c>
      <c r="K166" s="7">
        <v>1</v>
      </c>
      <c r="L166">
        <f t="shared" si="67"/>
        <v>52.4304347826087</v>
      </c>
      <c r="M166">
        <f t="shared" si="68"/>
        <v>50.526086956521738</v>
      </c>
      <c r="N166">
        <f t="shared" si="69"/>
        <v>57.069565217391307</v>
      </c>
      <c r="P166" s="4">
        <v>43779</v>
      </c>
    </row>
    <row r="167" spans="1:16" x14ac:dyDescent="0.2">
      <c r="A167">
        <v>145</v>
      </c>
      <c r="B167">
        <f t="shared" si="56"/>
        <v>2.2864864864864862</v>
      </c>
      <c r="C167">
        <f t="shared" si="57"/>
        <v>3.0497297297297297</v>
      </c>
      <c r="D167">
        <f t="shared" si="58"/>
        <v>3.4916216216216216</v>
      </c>
      <c r="E167">
        <f t="shared" si="59"/>
        <v>2.9602702702702701</v>
      </c>
      <c r="F167">
        <f t="shared" si="60"/>
        <v>2.8243243243243241</v>
      </c>
      <c r="G167">
        <f t="shared" si="61"/>
        <v>2.3478378378378379</v>
      </c>
      <c r="H167">
        <f t="shared" si="62"/>
        <v>2.0870270270270268</v>
      </c>
      <c r="I167">
        <f t="shared" si="63"/>
        <v>2.7627027027027027</v>
      </c>
      <c r="J167" s="7">
        <v>18</v>
      </c>
      <c r="K167" s="7">
        <v>2</v>
      </c>
      <c r="L167">
        <f t="shared" si="67"/>
        <v>52.591304347826089</v>
      </c>
      <c r="M167">
        <f t="shared" si="68"/>
        <v>50.57826086956522</v>
      </c>
      <c r="N167">
        <f t="shared" si="69"/>
        <v>57.308695652173917</v>
      </c>
      <c r="P167" s="4">
        <v>43780</v>
      </c>
    </row>
    <row r="168" spans="1:16" x14ac:dyDescent="0.2">
      <c r="A168">
        <v>146</v>
      </c>
      <c r="B168">
        <f t="shared" si="56"/>
        <v>2.2854054054054052</v>
      </c>
      <c r="C168">
        <f t="shared" si="57"/>
        <v>3.0581081081081081</v>
      </c>
      <c r="D168">
        <f t="shared" si="58"/>
        <v>3.5013513513513512</v>
      </c>
      <c r="E168">
        <f t="shared" si="59"/>
        <v>2.9718918918918917</v>
      </c>
      <c r="F168">
        <f t="shared" si="60"/>
        <v>2.82027027027027</v>
      </c>
      <c r="G168">
        <f t="shared" si="61"/>
        <v>2.3448648648648649</v>
      </c>
      <c r="H168">
        <f t="shared" si="62"/>
        <v>2.0591891891891891</v>
      </c>
      <c r="I168">
        <f t="shared" si="63"/>
        <v>2.7589189189189192</v>
      </c>
      <c r="J168" s="7">
        <v>14</v>
      </c>
      <c r="K168" s="7">
        <v>1</v>
      </c>
      <c r="L168">
        <f t="shared" si="67"/>
        <v>52.752173913043478</v>
      </c>
      <c r="M168">
        <f t="shared" si="68"/>
        <v>50.630434782608695</v>
      </c>
      <c r="N168">
        <f t="shared" si="69"/>
        <v>57.547826086956526</v>
      </c>
      <c r="P168" s="4">
        <v>43781</v>
      </c>
    </row>
    <row r="169" spans="1:16" x14ac:dyDescent="0.2">
      <c r="A169">
        <v>147</v>
      </c>
      <c r="B169">
        <f t="shared" si="56"/>
        <v>2.2843243243243241</v>
      </c>
      <c r="C169">
        <f t="shared" si="57"/>
        <v>3.0664864864864865</v>
      </c>
      <c r="D169">
        <f t="shared" si="58"/>
        <v>3.5110810810810809</v>
      </c>
      <c r="E169">
        <f t="shared" si="59"/>
        <v>2.9835135135135133</v>
      </c>
      <c r="F169">
        <f t="shared" si="60"/>
        <v>2.8162162162162159</v>
      </c>
      <c r="G169">
        <f t="shared" si="61"/>
        <v>2.3418918918918918</v>
      </c>
      <c r="H169">
        <f t="shared" si="62"/>
        <v>2.0313513513513515</v>
      </c>
      <c r="I169">
        <f t="shared" si="63"/>
        <v>2.7551351351351352</v>
      </c>
      <c r="J169" s="7">
        <v>18</v>
      </c>
      <c r="K169" s="7">
        <v>0</v>
      </c>
      <c r="L169">
        <f t="shared" si="67"/>
        <v>52.913043478260875</v>
      </c>
      <c r="M169">
        <f t="shared" si="68"/>
        <v>50.682608695652178</v>
      </c>
      <c r="N169">
        <f t="shared" si="69"/>
        <v>57.786956521739135</v>
      </c>
      <c r="P169" s="4">
        <v>43782</v>
      </c>
    </row>
    <row r="170" spans="1:16" x14ac:dyDescent="0.2">
      <c r="A170">
        <v>148</v>
      </c>
      <c r="B170">
        <f t="shared" si="56"/>
        <v>2.283243243243243</v>
      </c>
      <c r="C170">
        <f t="shared" si="57"/>
        <v>3.0748648648648649</v>
      </c>
      <c r="D170">
        <f t="shared" si="58"/>
        <v>3.5208108108108105</v>
      </c>
      <c r="E170">
        <f t="shared" si="59"/>
        <v>2.995135135135135</v>
      </c>
      <c r="F170">
        <f t="shared" si="60"/>
        <v>2.8121621621621622</v>
      </c>
      <c r="G170">
        <f t="shared" si="61"/>
        <v>2.3389189189189188</v>
      </c>
      <c r="H170">
        <f t="shared" si="62"/>
        <v>2.0035135135135134</v>
      </c>
      <c r="I170">
        <f t="shared" si="63"/>
        <v>2.7513513513513517</v>
      </c>
      <c r="J170" s="7">
        <v>20</v>
      </c>
      <c r="K170" s="7">
        <v>1</v>
      </c>
      <c r="L170">
        <f t="shared" si="67"/>
        <v>53.073913043478264</v>
      </c>
      <c r="M170">
        <f t="shared" si="68"/>
        <v>50.734782608695653</v>
      </c>
      <c r="N170">
        <f t="shared" si="69"/>
        <v>58.026086956521745</v>
      </c>
      <c r="P170" s="4">
        <v>43783</v>
      </c>
    </row>
    <row r="171" spans="1:16" x14ac:dyDescent="0.2">
      <c r="A171">
        <v>149</v>
      </c>
      <c r="B171">
        <f t="shared" si="56"/>
        <v>2.2821621621621619</v>
      </c>
      <c r="C171">
        <f t="shared" si="57"/>
        <v>3.0832432432432433</v>
      </c>
      <c r="D171">
        <f t="shared" si="58"/>
        <v>3.5305405405405406</v>
      </c>
      <c r="E171">
        <f t="shared" si="59"/>
        <v>3.0067567567567566</v>
      </c>
      <c r="F171">
        <f t="shared" si="60"/>
        <v>2.8081081081081081</v>
      </c>
      <c r="G171">
        <f t="shared" si="61"/>
        <v>2.3359459459459462</v>
      </c>
      <c r="H171">
        <f t="shared" si="62"/>
        <v>1.9756756756756757</v>
      </c>
      <c r="I171">
        <f t="shared" si="63"/>
        <v>2.7475675675675677</v>
      </c>
      <c r="J171" s="7">
        <v>18</v>
      </c>
      <c r="K171" s="7">
        <v>1</v>
      </c>
      <c r="L171">
        <f t="shared" si="67"/>
        <v>53.234782608695653</v>
      </c>
      <c r="M171">
        <f t="shared" si="68"/>
        <v>50.786956521739128</v>
      </c>
      <c r="N171">
        <f t="shared" si="69"/>
        <v>58.265217391304347</v>
      </c>
      <c r="P171" s="4">
        <v>43784</v>
      </c>
    </row>
    <row r="172" spans="1:16" x14ac:dyDescent="0.2">
      <c r="A172">
        <v>150</v>
      </c>
      <c r="B172">
        <f t="shared" si="56"/>
        <v>2.2810810810810809</v>
      </c>
      <c r="C172">
        <f t="shared" si="57"/>
        <v>3.0916216216216217</v>
      </c>
      <c r="D172">
        <f t="shared" si="58"/>
        <v>3.5402702702702702</v>
      </c>
      <c r="E172">
        <f t="shared" si="59"/>
        <v>3.0183783783783782</v>
      </c>
      <c r="F172">
        <f t="shared" si="60"/>
        <v>2.8040540540540539</v>
      </c>
      <c r="G172">
        <f t="shared" si="61"/>
        <v>2.3329729729729731</v>
      </c>
      <c r="H172">
        <f t="shared" si="62"/>
        <v>1.9478378378378378</v>
      </c>
      <c r="I172">
        <f t="shared" si="63"/>
        <v>2.7437837837837842</v>
      </c>
      <c r="J172" s="7">
        <v>8</v>
      </c>
      <c r="K172" s="7">
        <v>0</v>
      </c>
      <c r="L172">
        <f t="shared" si="67"/>
        <v>53.395652173913049</v>
      </c>
      <c r="M172">
        <f t="shared" si="68"/>
        <v>50.839130434782611</v>
      </c>
      <c r="N172">
        <f t="shared" si="69"/>
        <v>58.504347826086956</v>
      </c>
      <c r="P172" s="4">
        <v>43785</v>
      </c>
    </row>
    <row r="173" spans="1:16" x14ac:dyDescent="0.2">
      <c r="A173" s="6">
        <v>151</v>
      </c>
      <c r="B173">
        <v>2.2799999999999998</v>
      </c>
      <c r="C173">
        <v>3.1</v>
      </c>
      <c r="D173">
        <v>3.55</v>
      </c>
      <c r="E173">
        <v>3.03</v>
      </c>
      <c r="F173">
        <v>2.8</v>
      </c>
      <c r="G173">
        <v>2.33</v>
      </c>
      <c r="H173">
        <v>1.92</v>
      </c>
      <c r="I173">
        <v>2.74</v>
      </c>
      <c r="J173" s="7">
        <v>6</v>
      </c>
      <c r="K173" s="7">
        <v>2</v>
      </c>
      <c r="L173">
        <f t="shared" si="67"/>
        <v>53.556521739130439</v>
      </c>
      <c r="M173">
        <f t="shared" si="68"/>
        <v>50.891304347826086</v>
      </c>
      <c r="N173">
        <f t="shared" si="69"/>
        <v>58.743478260869566</v>
      </c>
      <c r="P173" s="4">
        <v>43786</v>
      </c>
    </row>
    <row r="174" spans="1:16" x14ac:dyDescent="0.2">
      <c r="A174" s="3">
        <v>152</v>
      </c>
      <c r="J174" s="7"/>
      <c r="L174">
        <f t="shared" si="67"/>
        <v>53.717391304347828</v>
      </c>
      <c r="M174">
        <f t="shared" si="68"/>
        <v>50.943478260869568</v>
      </c>
      <c r="N174">
        <f t="shared" si="69"/>
        <v>58.982608695652175</v>
      </c>
      <c r="P174" s="4">
        <v>43787</v>
      </c>
    </row>
    <row r="175" spans="1:16" x14ac:dyDescent="0.2">
      <c r="A175" s="3">
        <v>153</v>
      </c>
      <c r="J175" s="7"/>
      <c r="L175">
        <f t="shared" si="67"/>
        <v>53.878260869565217</v>
      </c>
      <c r="M175">
        <f t="shared" si="68"/>
        <v>50.995652173913044</v>
      </c>
      <c r="N175">
        <f t="shared" si="69"/>
        <v>59.221739130434784</v>
      </c>
      <c r="P175" s="4">
        <v>43788</v>
      </c>
    </row>
    <row r="176" spans="1:16" x14ac:dyDescent="0.2">
      <c r="A176" s="3">
        <v>154</v>
      </c>
      <c r="J176" s="7"/>
      <c r="L176">
        <f t="shared" si="67"/>
        <v>54.039130434782614</v>
      </c>
      <c r="M176">
        <f t="shared" si="68"/>
        <v>51.047826086956526</v>
      </c>
      <c r="N176">
        <f t="shared" si="69"/>
        <v>59.460869565217394</v>
      </c>
      <c r="P176" s="4">
        <v>43789</v>
      </c>
    </row>
    <row r="177" spans="1:16" x14ac:dyDescent="0.2">
      <c r="A177" s="3">
        <v>155</v>
      </c>
      <c r="J177" s="7"/>
      <c r="L177">
        <v>54.2</v>
      </c>
      <c r="M177">
        <v>51.1</v>
      </c>
      <c r="N177">
        <v>59.7</v>
      </c>
      <c r="P177" s="4">
        <v>43790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2019-12-03T13:58:29Z</dcterms:created>
  <dcterms:modified xsi:type="dcterms:W3CDTF">2019-12-03T13:58:58Z</dcterms:modified>
</cp:coreProperties>
</file>