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ranjo\Desktop\"/>
    </mc:Choice>
  </mc:AlternateContent>
  <bookViews>
    <workbookView xWindow="0" yWindow="0" windowWidth="20490" windowHeight="7680"/>
  </bookViews>
  <sheets>
    <sheet name="Hoja1" sheetId="1" r:id="rId1"/>
    <sheet name="Hoja1 (2)" sheetId="2" r:id="rId2"/>
    <sheet name="Hoja1 (3)" sheetId="3" r:id="rId3"/>
  </sheets>
  <definedNames>
    <definedName name="MinimizeCosts" localSheetId="1">FALSE</definedName>
    <definedName name="MinimizeCosts" localSheetId="2">FALSE</definedName>
    <definedName name="Print_Area" localSheetId="1">'Hoja1 (2)'!TreeDiagram</definedName>
    <definedName name="Print_Area" localSheetId="2">'Hoja1 (3)'!TreeDiagram</definedName>
    <definedName name="solver_adj" localSheetId="2" hidden="1">'Hoja1 (3)'!$U$41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'Hoja1 (3)'!$X$41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  <definedName name="TreeData" localSheetId="1">'Hoja1 (2)'!$GH$1001:$GV$1017</definedName>
    <definedName name="TreeData" localSheetId="2">'Hoja1 (3)'!$GH$1001:$GV$1017</definedName>
    <definedName name="TreeDiagBase" localSheetId="1">'Hoja1 (2)'!$A$1</definedName>
    <definedName name="TreeDiagBase" localSheetId="2">'Hoja1 (3)'!$A$1</definedName>
    <definedName name="TreeDiagram" localSheetId="1">'Hoja1 (2)'!$A$1:$S$44</definedName>
    <definedName name="TreeDiagram" localSheetId="2">'Hoja1 (3)'!$A$1:$S$44</definedName>
    <definedName name="UseExpUtility" localSheetId="1">FALSE</definedName>
    <definedName name="UseExpUtility" localSheetId="2">FALSE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2" i="3" l="1"/>
  <c r="AB34" i="3"/>
  <c r="X8" i="3"/>
  <c r="X33" i="3"/>
  <c r="X34" i="3"/>
  <c r="X35" i="3"/>
  <c r="X36" i="3"/>
  <c r="X37" i="3"/>
  <c r="X38" i="3"/>
  <c r="X39" i="3"/>
  <c r="X40" i="3"/>
  <c r="X41" i="3"/>
  <c r="X42" i="3"/>
  <c r="X43" i="3"/>
  <c r="W23" i="3"/>
  <c r="W25" i="3" s="1"/>
  <c r="L31" i="3"/>
  <c r="V25" i="3"/>
  <c r="V26" i="3"/>
  <c r="X9" i="3"/>
  <c r="X10" i="3"/>
  <c r="X11" i="3"/>
  <c r="X12" i="3"/>
  <c r="X13" i="3"/>
  <c r="X14" i="3"/>
  <c r="X15" i="3"/>
  <c r="X16" i="3"/>
  <c r="X17" i="3"/>
  <c r="X18" i="3"/>
  <c r="S43" i="3"/>
  <c r="I44" i="3" s="1"/>
  <c r="M39" i="3"/>
  <c r="S38" i="3"/>
  <c r="M34" i="3"/>
  <c r="S33" i="3"/>
  <c r="D17" i="3"/>
  <c r="S23" i="3" s="1"/>
  <c r="Q24" i="3" s="1"/>
  <c r="S43" i="2"/>
  <c r="I44" i="2" s="1"/>
  <c r="S38" i="2"/>
  <c r="M39" i="2" s="1"/>
  <c r="S33" i="2"/>
  <c r="M34" i="2" s="1"/>
  <c r="I36" i="2" s="1"/>
  <c r="E40" i="2" s="1"/>
  <c r="F39" i="2" s="1"/>
  <c r="S28" i="2"/>
  <c r="M29" i="2" s="1"/>
  <c r="Q24" i="2"/>
  <c r="S23" i="2"/>
  <c r="Q19" i="2"/>
  <c r="M21" i="2" s="1"/>
  <c r="I25" i="2" s="1"/>
  <c r="J24" i="2" s="1"/>
  <c r="S18" i="2"/>
  <c r="S13" i="2"/>
  <c r="M14" i="2" s="1"/>
  <c r="S8" i="2"/>
  <c r="Q9" i="2" s="1"/>
  <c r="S3" i="2"/>
  <c r="Q4" i="2" s="1"/>
  <c r="M6" i="2" s="1"/>
  <c r="I10" i="2" s="1"/>
  <c r="W26" i="3" l="1"/>
  <c r="X26" i="3" s="1"/>
  <c r="V29" i="3" s="1"/>
  <c r="P16" i="3" s="1"/>
  <c r="L36" i="3"/>
  <c r="I36" i="3" s="1"/>
  <c r="E40" i="3" s="1"/>
  <c r="X25" i="3"/>
  <c r="V28" i="3" s="1"/>
  <c r="P1" i="3" s="1"/>
  <c r="S13" i="3"/>
  <c r="M14" i="3" s="1"/>
  <c r="S18" i="3"/>
  <c r="Q19" i="3" s="1"/>
  <c r="S8" i="3"/>
  <c r="Q9" i="3" s="1"/>
  <c r="E17" i="2"/>
  <c r="A28" i="2" s="1"/>
  <c r="B27" i="2" s="1"/>
  <c r="J9" i="2"/>
  <c r="S28" i="3"/>
  <c r="M29" i="3" s="1"/>
  <c r="S3" i="3"/>
  <c r="Q4" i="3" s="1"/>
  <c r="F39" i="3" l="1"/>
  <c r="W32" i="3"/>
  <c r="W29" i="3"/>
  <c r="P21" i="3" s="1"/>
  <c r="M21" i="3" s="1"/>
  <c r="I25" i="3" s="1"/>
  <c r="J24" i="3" s="1"/>
  <c r="W28" i="3"/>
  <c r="P6" i="3" s="1"/>
  <c r="M6" i="3" s="1"/>
  <c r="I10" i="3" s="1"/>
  <c r="J9" i="3" s="1"/>
  <c r="W7" i="3"/>
  <c r="X29" i="3" l="1"/>
  <c r="X28" i="3"/>
  <c r="E17" i="3"/>
  <c r="V7" i="3" l="1"/>
  <c r="X7" i="3" s="1"/>
  <c r="V32" i="3"/>
  <c r="X32" i="3" s="1"/>
  <c r="A28" i="3"/>
  <c r="B27" i="3" s="1"/>
</calcChain>
</file>

<file path=xl/sharedStrings.xml><?xml version="1.0" encoding="utf-8"?>
<sst xmlns="http://schemas.openxmlformats.org/spreadsheetml/2006/main" count="143" uniqueCount="66">
  <si>
    <t>En una empresa se considera que un empleado está dando información confidencial a la competencia. El Gerente está 90% seguro de que el informante es el contador. Si lo despide y verdaderamente es el informante, la empresa gana US$100,000. Si lo despide y no es el informante la empresa pierde su experiencia que representa US$500,000. Si  no  despide  al contador  la  compañía  pierde US$300,000  sea  o  no  el  informante,  ya  que  el  informante seguiría en la compañía. Antes de decidir la suerte del contador, el Gerente puede hacerle una prueba con el detector de mentiras a un costo  de  US$30,000. Estadísticamente  se  tiene  que  si  una  persona  está  mintiendo, la  prueba  del  detector acierta el 90% de las veces, pero si una persona no está mintiendo la prueba lo indica el 70% de las veces.</t>
  </si>
  <si>
    <t>a) ¿Qué acciones debe tomar el Gerente?</t>
  </si>
  <si>
    <t>b) Realice un análisis de sensibilidad del costo de la prueba con el detector de mentiras.</t>
  </si>
  <si>
    <t>c) Realice un análisis de sensibilidad de la probabilidad de que el informante sea el contador.</t>
  </si>
  <si>
    <t>Estados de la naturaleza</t>
  </si>
  <si>
    <t>E1 = contador miente (es el informante)</t>
  </si>
  <si>
    <t>E2 = contador no miente (no es el informante)</t>
  </si>
  <si>
    <t>Pronósticos</t>
  </si>
  <si>
    <t>X1 = pronóstico: miente</t>
  </si>
  <si>
    <t>X2 = pronóstico: no miente</t>
  </si>
  <si>
    <t>Datos</t>
  </si>
  <si>
    <t>p(E1) =</t>
  </si>
  <si>
    <t>p(X1/E1) =</t>
  </si>
  <si>
    <t>p(X2/E2) =</t>
  </si>
  <si>
    <t>TreePlan Trial Version, For Evaluation Only</t>
  </si>
  <si>
    <t>www.TreePlan.com</t>
  </si>
  <si>
    <t>Es el informante</t>
  </si>
  <si>
    <t>Despedir</t>
  </si>
  <si>
    <t>No es el informante</t>
  </si>
  <si>
    <t>Pron.= miente</t>
  </si>
  <si>
    <t>No despedir</t>
  </si>
  <si>
    <t>Con detector</t>
  </si>
  <si>
    <t>Pron. = No miente</t>
  </si>
  <si>
    <t>Sin detector</t>
  </si>
  <si>
    <t>For Evaluation Only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</si>
  <si>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</si>
  <si>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</si>
  <si>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</si>
  <si>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</si>
  <si>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</si>
  <si>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</si>
  <si>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</si>
  <si>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</si>
  <si>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</si>
  <si>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</si>
  <si>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</si>
  <si>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</si>
  <si>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</si>
  <si>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</si>
  <si>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</si>
  <si>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</si>
  <si>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</si>
  <si>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E</t>
  </si>
  <si>
    <t>T</t>
  </si>
  <si>
    <t>Costo=</t>
  </si>
  <si>
    <t>VE1</t>
  </si>
  <si>
    <t>VE2</t>
  </si>
  <si>
    <t>E1</t>
  </si>
  <si>
    <t>E2</t>
  </si>
  <si>
    <t>p(X1/Ek)</t>
  </si>
  <si>
    <t>Asumiendo estas  matriz de datos</t>
  </si>
  <si>
    <t>p(X2/Ek)</t>
  </si>
  <si>
    <t>p(Ek)</t>
  </si>
  <si>
    <t>p(X1)</t>
  </si>
  <si>
    <t>p(X2)</t>
  </si>
  <si>
    <t>p(Ek/X1)</t>
  </si>
  <si>
    <t>p(Ek/X2)</t>
  </si>
  <si>
    <t>p(E1)</t>
  </si>
  <si>
    <t>VE1-VE2</t>
  </si>
  <si>
    <t>p(E1) estimado</t>
  </si>
  <si>
    <t>p(E1) real</t>
  </si>
  <si>
    <t>&lt;=</t>
  </si>
  <si>
    <t>&gt;=</t>
  </si>
  <si>
    <t>entre</t>
  </si>
  <si>
    <t>sin detector</t>
  </si>
  <si>
    <t>con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</si>
</sst>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Protection="1">
      <protection locked="0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'Hoja1 (3)'!$V$33:$V$43</c:f>
              <c:numCache>
                <c:formatCode>General</c:formatCode>
                <c:ptCount val="11"/>
                <c:pt idx="0">
                  <c:v>-330000</c:v>
                </c:pt>
                <c:pt idx="1">
                  <c:v>-330000</c:v>
                </c:pt>
                <c:pt idx="2">
                  <c:v>-300000.0169896853</c:v>
                </c:pt>
                <c:pt idx="3">
                  <c:v>-214500</c:v>
                </c:pt>
                <c:pt idx="4">
                  <c:v>-162000</c:v>
                </c:pt>
                <c:pt idx="5">
                  <c:v>-120000</c:v>
                </c:pt>
                <c:pt idx="6">
                  <c:v>-85636.363636363618</c:v>
                </c:pt>
                <c:pt idx="7">
                  <c:v>-57000.000000000015</c:v>
                </c:pt>
                <c:pt idx="8">
                  <c:v>-40693.682344983848</c:v>
                </c:pt>
                <c:pt idx="9">
                  <c:v>10000.000000000011</c:v>
                </c:pt>
                <c:pt idx="10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1-4DD1-9E85-4666B76B76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'Hoja1 (3)'!$W$33:$W$43</c:f>
              <c:numCache>
                <c:formatCode>General</c:formatCode>
                <c:ptCount val="11"/>
                <c:pt idx="0">
                  <c:v>-300000</c:v>
                </c:pt>
                <c:pt idx="1">
                  <c:v>-300000</c:v>
                </c:pt>
                <c:pt idx="2">
                  <c:v>-300000</c:v>
                </c:pt>
                <c:pt idx="3">
                  <c:v>-300000</c:v>
                </c:pt>
                <c:pt idx="4">
                  <c:v>-260000</c:v>
                </c:pt>
                <c:pt idx="5">
                  <c:v>-200000</c:v>
                </c:pt>
                <c:pt idx="6">
                  <c:v>-140000</c:v>
                </c:pt>
                <c:pt idx="7">
                  <c:v>-80000.000000000029</c:v>
                </c:pt>
                <c:pt idx="8">
                  <c:v>-40693.682506308978</c:v>
                </c:pt>
                <c:pt idx="9">
                  <c:v>40000.000000000015</c:v>
                </c:pt>
                <c:pt idx="10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A1-4DD1-9E85-4666B76B7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866952"/>
        <c:axId val="531679560"/>
      </c:lineChart>
      <c:catAx>
        <c:axId val="424866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1679560"/>
        <c:crosses val="autoZero"/>
        <c:auto val="1"/>
        <c:lblAlgn val="ctr"/>
        <c:lblOffset val="100"/>
        <c:noMultiLvlLbl val="0"/>
      </c:catAx>
      <c:valAx>
        <c:axId val="5316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2486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15</xdr:row>
      <xdr:rowOff>152400</xdr:rowOff>
    </xdr:to>
    <xdr:sp macro="" textlink="">
      <xdr:nvSpPr>
        <xdr:cNvPr id="2" name="Circle 1171"/>
        <xdr:cNvSpPr/>
      </xdr:nvSpPr>
      <xdr:spPr>
        <a:xfrm>
          <a:off x="2686050" y="2857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15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3" name="Line 122"/>
        <xdr:cNvSpPr>
          <a:spLocks noChangeShapeType="1"/>
        </xdr:cNvSpPr>
      </xdr:nvSpPr>
      <xdr:spPr bwMode="auto">
        <a:xfrm>
          <a:off x="11620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26</xdr:row>
      <xdr:rowOff>76200</xdr:rowOff>
    </xdr:to>
    <xdr:sp macro="" textlink="">
      <xdr:nvSpPr>
        <xdr:cNvPr id="4" name="Line 123"/>
        <xdr:cNvSpPr>
          <a:spLocks noChangeShapeType="1"/>
        </xdr:cNvSpPr>
      </xdr:nvSpPr>
      <xdr:spPr bwMode="auto">
        <a:xfrm flipV="1">
          <a:off x="914400" y="29337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38</xdr:row>
      <xdr:rowOff>152400</xdr:rowOff>
    </xdr:to>
    <xdr:sp macro="" textlink="">
      <xdr:nvSpPr>
        <xdr:cNvPr id="5" name="Square 1174"/>
        <xdr:cNvSpPr/>
      </xdr:nvSpPr>
      <xdr:spPr>
        <a:xfrm>
          <a:off x="2686050" y="7239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38</xdr:row>
      <xdr:rowOff>76200</xdr:rowOff>
    </xdr:from>
    <xdr:to>
      <xdr:col>5</xdr:col>
      <xdr:colOff>0</xdr:colOff>
      <xdr:row>38</xdr:row>
      <xdr:rowOff>76200</xdr:rowOff>
    </xdr:to>
    <xdr:sp macro="" textlink="">
      <xdr:nvSpPr>
        <xdr:cNvPr id="6" name="Line 124"/>
        <xdr:cNvSpPr>
          <a:spLocks noChangeShapeType="1"/>
        </xdr:cNvSpPr>
      </xdr:nvSpPr>
      <xdr:spPr bwMode="auto">
        <a:xfrm>
          <a:off x="1162050" y="73152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3</xdr:col>
      <xdr:colOff>0</xdr:colOff>
      <xdr:row>38</xdr:row>
      <xdr:rowOff>76200</xdr:rowOff>
    </xdr:to>
    <xdr:sp macro="" textlink="">
      <xdr:nvSpPr>
        <xdr:cNvPr id="7" name="Line 125"/>
        <xdr:cNvSpPr>
          <a:spLocks noChangeShapeType="1"/>
        </xdr:cNvSpPr>
      </xdr:nvSpPr>
      <xdr:spPr bwMode="auto">
        <a:xfrm>
          <a:off x="914400" y="5029200"/>
          <a:ext cx="247650" cy="22860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0</xdr:colOff>
      <xdr:row>8</xdr:row>
      <xdr:rowOff>152400</xdr:rowOff>
    </xdr:to>
    <xdr:sp macro="" textlink="">
      <xdr:nvSpPr>
        <xdr:cNvPr id="8" name="Square 1177"/>
        <xdr:cNvSpPr/>
      </xdr:nvSpPr>
      <xdr:spPr>
        <a:xfrm>
          <a:off x="4610100" y="1524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9" name="Line 126"/>
        <xdr:cNvSpPr>
          <a:spLocks noChangeShapeType="1"/>
        </xdr:cNvSpPr>
      </xdr:nvSpPr>
      <xdr:spPr bwMode="auto">
        <a:xfrm>
          <a:off x="3086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8</xdr:row>
      <xdr:rowOff>76200</xdr:rowOff>
    </xdr:from>
    <xdr:to>
      <xdr:col>7</xdr:col>
      <xdr:colOff>0</xdr:colOff>
      <xdr:row>15</xdr:row>
      <xdr:rowOff>76200</xdr:rowOff>
    </xdr:to>
    <xdr:sp macro="" textlink="">
      <xdr:nvSpPr>
        <xdr:cNvPr id="10" name="Line 127"/>
        <xdr:cNvSpPr>
          <a:spLocks noChangeShapeType="1"/>
        </xdr:cNvSpPr>
      </xdr:nvSpPr>
      <xdr:spPr bwMode="auto">
        <a:xfrm flipV="1">
          <a:off x="283845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23</xdr:row>
      <xdr:rowOff>152400</xdr:rowOff>
    </xdr:to>
    <xdr:sp macro="" textlink="">
      <xdr:nvSpPr>
        <xdr:cNvPr id="11" name="Square 1180"/>
        <xdr:cNvSpPr/>
      </xdr:nvSpPr>
      <xdr:spPr>
        <a:xfrm>
          <a:off x="4610100" y="4381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2" name="Line 128"/>
        <xdr:cNvSpPr>
          <a:spLocks noChangeShapeType="1"/>
        </xdr:cNvSpPr>
      </xdr:nvSpPr>
      <xdr:spPr bwMode="auto">
        <a:xfrm>
          <a:off x="3086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15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13" name="Line 129"/>
        <xdr:cNvSpPr>
          <a:spLocks noChangeShapeType="1"/>
        </xdr:cNvSpPr>
      </xdr:nvSpPr>
      <xdr:spPr bwMode="auto">
        <a:xfrm>
          <a:off x="283845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152400</xdr:rowOff>
    </xdr:to>
    <xdr:sp macro="" textlink="">
      <xdr:nvSpPr>
        <xdr:cNvPr id="14" name="Circle 1183"/>
        <xdr:cNvSpPr/>
      </xdr:nvSpPr>
      <xdr:spPr>
        <a:xfrm>
          <a:off x="6534150" y="762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</xdr:row>
      <xdr:rowOff>76200</xdr:rowOff>
    </xdr:from>
    <xdr:to>
      <xdr:col>13</xdr:col>
      <xdr:colOff>0</xdr:colOff>
      <xdr:row>4</xdr:row>
      <xdr:rowOff>76200</xdr:rowOff>
    </xdr:to>
    <xdr:sp macro="" textlink="">
      <xdr:nvSpPr>
        <xdr:cNvPr id="15" name="Line 130"/>
        <xdr:cNvSpPr>
          <a:spLocks noChangeShapeType="1"/>
        </xdr:cNvSpPr>
      </xdr:nvSpPr>
      <xdr:spPr bwMode="auto">
        <a:xfrm>
          <a:off x="5010150" y="83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4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16" name="Line 131"/>
        <xdr:cNvSpPr>
          <a:spLocks noChangeShapeType="1"/>
        </xdr:cNvSpPr>
      </xdr:nvSpPr>
      <xdr:spPr bwMode="auto">
        <a:xfrm flipV="1">
          <a:off x="4762500" y="83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152400</xdr:rowOff>
    </xdr:to>
    <xdr:sp macro="" textlink="">
      <xdr:nvSpPr>
        <xdr:cNvPr id="17" name="Triangle 1186"/>
        <xdr:cNvSpPr/>
      </xdr:nvSpPr>
      <xdr:spPr>
        <a:xfrm rot="16200000">
          <a:off x="653415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18" name="Line 132"/>
        <xdr:cNvSpPr>
          <a:spLocks noChangeShapeType="1"/>
        </xdr:cNvSpPr>
      </xdr:nvSpPr>
      <xdr:spPr bwMode="auto">
        <a:xfrm>
          <a:off x="6686550" y="2362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9" name="Line 133"/>
        <xdr:cNvSpPr>
          <a:spLocks noChangeShapeType="1"/>
        </xdr:cNvSpPr>
      </xdr:nvSpPr>
      <xdr:spPr bwMode="auto">
        <a:xfrm>
          <a:off x="501015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0</xdr:colOff>
      <xdr:row>12</xdr:row>
      <xdr:rowOff>76200</xdr:rowOff>
    </xdr:to>
    <xdr:sp macro="" textlink="">
      <xdr:nvSpPr>
        <xdr:cNvPr id="20" name="Line 134"/>
        <xdr:cNvSpPr>
          <a:spLocks noChangeShapeType="1"/>
        </xdr:cNvSpPr>
      </xdr:nvSpPr>
      <xdr:spPr bwMode="auto">
        <a:xfrm>
          <a:off x="4762500" y="1600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21" name="Triangle 1190"/>
        <xdr:cNvSpPr/>
      </xdr:nvSpPr>
      <xdr:spPr>
        <a:xfrm rot="16200000">
          <a:off x="8458200" y="38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sp macro="" textlink="">
      <xdr:nvSpPr>
        <xdr:cNvPr id="22" name="Line 135"/>
        <xdr:cNvSpPr>
          <a:spLocks noChangeShapeType="1"/>
        </xdr:cNvSpPr>
      </xdr:nvSpPr>
      <xdr:spPr bwMode="auto">
        <a:xfrm>
          <a:off x="69342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23" name="Line 136"/>
        <xdr:cNvSpPr>
          <a:spLocks noChangeShapeType="1"/>
        </xdr:cNvSpPr>
      </xdr:nvSpPr>
      <xdr:spPr bwMode="auto">
        <a:xfrm flipV="1">
          <a:off x="6686550" y="457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24" name="Triangle 1193"/>
        <xdr:cNvSpPr/>
      </xdr:nvSpPr>
      <xdr:spPr>
        <a:xfrm rot="16200000">
          <a:off x="8458200" y="133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25" name="Line 137"/>
        <xdr:cNvSpPr>
          <a:spLocks noChangeShapeType="1"/>
        </xdr:cNvSpPr>
      </xdr:nvSpPr>
      <xdr:spPr bwMode="auto">
        <a:xfrm>
          <a:off x="69342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7</xdr:row>
      <xdr:rowOff>76200</xdr:rowOff>
    </xdr:to>
    <xdr:sp macro="" textlink="">
      <xdr:nvSpPr>
        <xdr:cNvPr id="26" name="Line 138"/>
        <xdr:cNvSpPr>
          <a:spLocks noChangeShapeType="1"/>
        </xdr:cNvSpPr>
      </xdr:nvSpPr>
      <xdr:spPr bwMode="auto">
        <a:xfrm>
          <a:off x="6686550" y="838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152400</xdr:rowOff>
    </xdr:to>
    <xdr:sp macro="" textlink="">
      <xdr:nvSpPr>
        <xdr:cNvPr id="27" name="Circle 1196"/>
        <xdr:cNvSpPr/>
      </xdr:nvSpPr>
      <xdr:spPr>
        <a:xfrm>
          <a:off x="6534150" y="3619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19</xdr:row>
      <xdr:rowOff>76200</xdr:rowOff>
    </xdr:from>
    <xdr:to>
      <xdr:col>13</xdr:col>
      <xdr:colOff>0</xdr:colOff>
      <xdr:row>19</xdr:row>
      <xdr:rowOff>76200</xdr:rowOff>
    </xdr:to>
    <xdr:sp macro="" textlink="">
      <xdr:nvSpPr>
        <xdr:cNvPr id="28" name="Line 139"/>
        <xdr:cNvSpPr>
          <a:spLocks noChangeShapeType="1"/>
        </xdr:cNvSpPr>
      </xdr:nvSpPr>
      <xdr:spPr bwMode="auto">
        <a:xfrm>
          <a:off x="5010150" y="369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29" name="Line 140"/>
        <xdr:cNvSpPr>
          <a:spLocks noChangeShapeType="1"/>
        </xdr:cNvSpPr>
      </xdr:nvSpPr>
      <xdr:spPr bwMode="auto">
        <a:xfrm flipV="1">
          <a:off x="4762500" y="369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152400</xdr:rowOff>
    </xdr:to>
    <xdr:sp macro="" textlink="">
      <xdr:nvSpPr>
        <xdr:cNvPr id="30" name="Triangle 1199"/>
        <xdr:cNvSpPr/>
      </xdr:nvSpPr>
      <xdr:spPr>
        <a:xfrm rot="16200000">
          <a:off x="653415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sp macro="" textlink="">
      <xdr:nvSpPr>
        <xdr:cNvPr id="31" name="Line 141"/>
        <xdr:cNvSpPr>
          <a:spLocks noChangeShapeType="1"/>
        </xdr:cNvSpPr>
      </xdr:nvSpPr>
      <xdr:spPr bwMode="auto">
        <a:xfrm>
          <a:off x="6686550" y="5219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32" name="Line 142"/>
        <xdr:cNvSpPr>
          <a:spLocks noChangeShapeType="1"/>
        </xdr:cNvSpPr>
      </xdr:nvSpPr>
      <xdr:spPr bwMode="auto">
        <a:xfrm>
          <a:off x="501015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23</xdr:row>
      <xdr:rowOff>76200</xdr:rowOff>
    </xdr:from>
    <xdr:to>
      <xdr:col>11</xdr:col>
      <xdr:colOff>0</xdr:colOff>
      <xdr:row>27</xdr:row>
      <xdr:rowOff>76200</xdr:rowOff>
    </xdr:to>
    <xdr:sp macro="" textlink="">
      <xdr:nvSpPr>
        <xdr:cNvPr id="33" name="Line 143"/>
        <xdr:cNvSpPr>
          <a:spLocks noChangeShapeType="1"/>
        </xdr:cNvSpPr>
      </xdr:nvSpPr>
      <xdr:spPr bwMode="auto">
        <a:xfrm>
          <a:off x="4762500" y="4457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34" name="Triangle 1203"/>
        <xdr:cNvSpPr/>
      </xdr:nvSpPr>
      <xdr:spPr>
        <a:xfrm rot="16200000">
          <a:off x="8458200" y="323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sp macro="" textlink="">
      <xdr:nvSpPr>
        <xdr:cNvPr id="35" name="Line 144"/>
        <xdr:cNvSpPr>
          <a:spLocks noChangeShapeType="1"/>
        </xdr:cNvSpPr>
      </xdr:nvSpPr>
      <xdr:spPr bwMode="auto">
        <a:xfrm>
          <a:off x="69342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19</xdr:row>
      <xdr:rowOff>76200</xdr:rowOff>
    </xdr:to>
    <xdr:sp macro="" textlink="">
      <xdr:nvSpPr>
        <xdr:cNvPr id="36" name="Line 145"/>
        <xdr:cNvSpPr>
          <a:spLocks noChangeShapeType="1"/>
        </xdr:cNvSpPr>
      </xdr:nvSpPr>
      <xdr:spPr bwMode="auto">
        <a:xfrm flipV="1">
          <a:off x="6686550" y="3314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37" name="Triangle 1206"/>
        <xdr:cNvSpPr/>
      </xdr:nvSpPr>
      <xdr:spPr>
        <a:xfrm rot="16200000">
          <a:off x="8458200" y="419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38" name="Line 146"/>
        <xdr:cNvSpPr>
          <a:spLocks noChangeShapeType="1"/>
        </xdr:cNvSpPr>
      </xdr:nvSpPr>
      <xdr:spPr bwMode="auto">
        <a:xfrm>
          <a:off x="69342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39" name="Line 147"/>
        <xdr:cNvSpPr>
          <a:spLocks noChangeShapeType="1"/>
        </xdr:cNvSpPr>
      </xdr:nvSpPr>
      <xdr:spPr bwMode="auto">
        <a:xfrm>
          <a:off x="6686550" y="3695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0</xdr:colOff>
      <xdr:row>34</xdr:row>
      <xdr:rowOff>152400</xdr:rowOff>
    </xdr:to>
    <xdr:sp macro="" textlink="">
      <xdr:nvSpPr>
        <xdr:cNvPr id="40" name="Circle 1209"/>
        <xdr:cNvSpPr/>
      </xdr:nvSpPr>
      <xdr:spPr>
        <a:xfrm>
          <a:off x="4610100" y="6477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34</xdr:row>
      <xdr:rowOff>76200</xdr:rowOff>
    </xdr:from>
    <xdr:to>
      <xdr:col>9</xdr:col>
      <xdr:colOff>0</xdr:colOff>
      <xdr:row>34</xdr:row>
      <xdr:rowOff>76200</xdr:rowOff>
    </xdr:to>
    <xdr:sp macro="" textlink="">
      <xdr:nvSpPr>
        <xdr:cNvPr id="41" name="Line 148"/>
        <xdr:cNvSpPr>
          <a:spLocks noChangeShapeType="1"/>
        </xdr:cNvSpPr>
      </xdr:nvSpPr>
      <xdr:spPr bwMode="auto">
        <a:xfrm>
          <a:off x="3086100" y="65532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34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42" name="Line 149"/>
        <xdr:cNvSpPr>
          <a:spLocks noChangeShapeType="1"/>
        </xdr:cNvSpPr>
      </xdr:nvSpPr>
      <xdr:spPr bwMode="auto">
        <a:xfrm flipV="1">
          <a:off x="2838450" y="6553200"/>
          <a:ext cx="247650" cy="7620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43" name="Triangle 1212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44" name="Line 150"/>
        <xdr:cNvSpPr>
          <a:spLocks noChangeShapeType="1"/>
        </xdr:cNvSpPr>
      </xdr:nvSpPr>
      <xdr:spPr bwMode="auto">
        <a:xfrm>
          <a:off x="4762500" y="80772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45" name="Line 151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38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46" name="Line 152"/>
        <xdr:cNvSpPr>
          <a:spLocks noChangeShapeType="1"/>
        </xdr:cNvSpPr>
      </xdr:nvSpPr>
      <xdr:spPr bwMode="auto">
        <a:xfrm>
          <a:off x="2838450" y="7315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152400</xdr:rowOff>
    </xdr:to>
    <xdr:sp macro="" textlink="">
      <xdr:nvSpPr>
        <xdr:cNvPr id="47" name="Triangle 1216"/>
        <xdr:cNvSpPr/>
      </xdr:nvSpPr>
      <xdr:spPr>
        <a:xfrm rot="16200000">
          <a:off x="653415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sp macro="" textlink="">
      <xdr:nvSpPr>
        <xdr:cNvPr id="48" name="Line 153"/>
        <xdr:cNvSpPr>
          <a:spLocks noChangeShapeType="1"/>
        </xdr:cNvSpPr>
      </xdr:nvSpPr>
      <xdr:spPr bwMode="auto">
        <a:xfrm>
          <a:off x="6686550" y="6172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49" name="Line 154"/>
        <xdr:cNvSpPr>
          <a:spLocks noChangeShapeType="1"/>
        </xdr:cNvSpPr>
      </xdr:nvSpPr>
      <xdr:spPr bwMode="auto">
        <a:xfrm>
          <a:off x="5010150" y="61722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34</xdr:row>
      <xdr:rowOff>76200</xdr:rowOff>
    </xdr:to>
    <xdr:sp macro="" textlink="">
      <xdr:nvSpPr>
        <xdr:cNvPr id="50" name="Line 155"/>
        <xdr:cNvSpPr>
          <a:spLocks noChangeShapeType="1"/>
        </xdr:cNvSpPr>
      </xdr:nvSpPr>
      <xdr:spPr bwMode="auto">
        <a:xfrm flipV="1">
          <a:off x="4762500" y="6172200"/>
          <a:ext cx="247650" cy="3810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51" name="Triangle 1220"/>
        <xdr:cNvSpPr/>
      </xdr:nvSpPr>
      <xdr:spPr>
        <a:xfrm rot="16200000">
          <a:off x="653415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52" name="Line 156"/>
        <xdr:cNvSpPr>
          <a:spLocks noChangeShapeType="1"/>
        </xdr:cNvSpPr>
      </xdr:nvSpPr>
      <xdr:spPr bwMode="auto">
        <a:xfrm>
          <a:off x="6686550" y="7124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53" name="Line 157"/>
        <xdr:cNvSpPr>
          <a:spLocks noChangeShapeType="1"/>
        </xdr:cNvSpPr>
      </xdr:nvSpPr>
      <xdr:spPr bwMode="auto">
        <a:xfrm>
          <a:off x="5010150" y="71247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54" name="Line 158"/>
        <xdr:cNvSpPr>
          <a:spLocks noChangeShapeType="1"/>
        </xdr:cNvSpPr>
      </xdr:nvSpPr>
      <xdr:spPr bwMode="auto">
        <a:xfrm>
          <a:off x="4762500" y="6553200"/>
          <a:ext cx="247650" cy="5715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26</xdr:row>
      <xdr:rowOff>152400</xdr:rowOff>
    </xdr:to>
    <xdr:sp macro="" textlink="">
      <xdr:nvSpPr>
        <xdr:cNvPr id="55" name="Square 1224"/>
        <xdr:cNvSpPr/>
      </xdr:nvSpPr>
      <xdr:spPr>
        <a:xfrm>
          <a:off x="762000" y="4953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0</xdr:colOff>
      <xdr:row>26</xdr:row>
      <xdr:rowOff>76200</xdr:rowOff>
    </xdr:to>
    <xdr:sp macro="" textlink="">
      <xdr:nvSpPr>
        <xdr:cNvPr id="56" name="Line 159"/>
        <xdr:cNvSpPr>
          <a:spLocks noChangeShapeType="1"/>
        </xdr:cNvSpPr>
      </xdr:nvSpPr>
      <xdr:spPr bwMode="auto">
        <a:xfrm>
          <a:off x="0" y="5029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15</xdr:row>
      <xdr:rowOff>152400</xdr:rowOff>
    </xdr:to>
    <xdr:sp macro="" textlink="">
      <xdr:nvSpPr>
        <xdr:cNvPr id="2" name="Circle 1171"/>
        <xdr:cNvSpPr/>
      </xdr:nvSpPr>
      <xdr:spPr>
        <a:xfrm>
          <a:off x="2686050" y="2857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15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3" name="Line 122"/>
        <xdr:cNvSpPr>
          <a:spLocks noChangeShapeType="1"/>
        </xdr:cNvSpPr>
      </xdr:nvSpPr>
      <xdr:spPr bwMode="auto">
        <a:xfrm>
          <a:off x="1162050" y="2933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26</xdr:row>
      <xdr:rowOff>76200</xdr:rowOff>
    </xdr:to>
    <xdr:sp macro="" textlink="">
      <xdr:nvSpPr>
        <xdr:cNvPr id="4" name="Line 123"/>
        <xdr:cNvSpPr>
          <a:spLocks noChangeShapeType="1"/>
        </xdr:cNvSpPr>
      </xdr:nvSpPr>
      <xdr:spPr bwMode="auto">
        <a:xfrm flipV="1">
          <a:off x="914400" y="2933700"/>
          <a:ext cx="247650" cy="2095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38</xdr:row>
      <xdr:rowOff>152400</xdr:rowOff>
    </xdr:to>
    <xdr:sp macro="" textlink="">
      <xdr:nvSpPr>
        <xdr:cNvPr id="5" name="Square 1174"/>
        <xdr:cNvSpPr/>
      </xdr:nvSpPr>
      <xdr:spPr>
        <a:xfrm>
          <a:off x="2686050" y="7239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0</xdr:colOff>
      <xdr:row>38</xdr:row>
      <xdr:rowOff>76200</xdr:rowOff>
    </xdr:from>
    <xdr:to>
      <xdr:col>5</xdr:col>
      <xdr:colOff>0</xdr:colOff>
      <xdr:row>38</xdr:row>
      <xdr:rowOff>76200</xdr:rowOff>
    </xdr:to>
    <xdr:sp macro="" textlink="">
      <xdr:nvSpPr>
        <xdr:cNvPr id="6" name="Line 124"/>
        <xdr:cNvSpPr>
          <a:spLocks noChangeShapeType="1"/>
        </xdr:cNvSpPr>
      </xdr:nvSpPr>
      <xdr:spPr bwMode="auto">
        <a:xfrm>
          <a:off x="1162050" y="73152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3</xdr:col>
      <xdr:colOff>0</xdr:colOff>
      <xdr:row>38</xdr:row>
      <xdr:rowOff>76200</xdr:rowOff>
    </xdr:to>
    <xdr:sp macro="" textlink="">
      <xdr:nvSpPr>
        <xdr:cNvPr id="7" name="Line 125"/>
        <xdr:cNvSpPr>
          <a:spLocks noChangeShapeType="1"/>
        </xdr:cNvSpPr>
      </xdr:nvSpPr>
      <xdr:spPr bwMode="auto">
        <a:xfrm>
          <a:off x="914400" y="5029200"/>
          <a:ext cx="247650" cy="22860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0</xdr:colOff>
      <xdr:row>8</xdr:row>
      <xdr:rowOff>152400</xdr:rowOff>
    </xdr:to>
    <xdr:sp macro="" textlink="">
      <xdr:nvSpPr>
        <xdr:cNvPr id="8" name="Square 1177"/>
        <xdr:cNvSpPr/>
      </xdr:nvSpPr>
      <xdr:spPr>
        <a:xfrm>
          <a:off x="4610100" y="1524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9" name="Line 126"/>
        <xdr:cNvSpPr>
          <a:spLocks noChangeShapeType="1"/>
        </xdr:cNvSpPr>
      </xdr:nvSpPr>
      <xdr:spPr bwMode="auto">
        <a:xfrm>
          <a:off x="3086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8</xdr:row>
      <xdr:rowOff>76200</xdr:rowOff>
    </xdr:from>
    <xdr:to>
      <xdr:col>7</xdr:col>
      <xdr:colOff>0</xdr:colOff>
      <xdr:row>15</xdr:row>
      <xdr:rowOff>76200</xdr:rowOff>
    </xdr:to>
    <xdr:sp macro="" textlink="">
      <xdr:nvSpPr>
        <xdr:cNvPr id="10" name="Line 127"/>
        <xdr:cNvSpPr>
          <a:spLocks noChangeShapeType="1"/>
        </xdr:cNvSpPr>
      </xdr:nvSpPr>
      <xdr:spPr bwMode="auto">
        <a:xfrm flipV="1">
          <a:off x="283845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23</xdr:row>
      <xdr:rowOff>152400</xdr:rowOff>
    </xdr:to>
    <xdr:sp macro="" textlink="">
      <xdr:nvSpPr>
        <xdr:cNvPr id="11" name="Square 1180"/>
        <xdr:cNvSpPr/>
      </xdr:nvSpPr>
      <xdr:spPr>
        <a:xfrm>
          <a:off x="4610100" y="4381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12" name="Line 128"/>
        <xdr:cNvSpPr>
          <a:spLocks noChangeShapeType="1"/>
        </xdr:cNvSpPr>
      </xdr:nvSpPr>
      <xdr:spPr bwMode="auto">
        <a:xfrm>
          <a:off x="3086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15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13" name="Line 129"/>
        <xdr:cNvSpPr>
          <a:spLocks noChangeShapeType="1"/>
        </xdr:cNvSpPr>
      </xdr:nvSpPr>
      <xdr:spPr bwMode="auto">
        <a:xfrm>
          <a:off x="283845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152400</xdr:rowOff>
    </xdr:to>
    <xdr:sp macro="" textlink="">
      <xdr:nvSpPr>
        <xdr:cNvPr id="14" name="Circle 1183"/>
        <xdr:cNvSpPr/>
      </xdr:nvSpPr>
      <xdr:spPr>
        <a:xfrm>
          <a:off x="6534150" y="762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4</xdr:row>
      <xdr:rowOff>76200</xdr:rowOff>
    </xdr:from>
    <xdr:to>
      <xdr:col>13</xdr:col>
      <xdr:colOff>0</xdr:colOff>
      <xdr:row>4</xdr:row>
      <xdr:rowOff>76200</xdr:rowOff>
    </xdr:to>
    <xdr:sp macro="" textlink="">
      <xdr:nvSpPr>
        <xdr:cNvPr id="15" name="Line 130"/>
        <xdr:cNvSpPr>
          <a:spLocks noChangeShapeType="1"/>
        </xdr:cNvSpPr>
      </xdr:nvSpPr>
      <xdr:spPr bwMode="auto">
        <a:xfrm>
          <a:off x="5010150" y="838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4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16" name="Line 131"/>
        <xdr:cNvSpPr>
          <a:spLocks noChangeShapeType="1"/>
        </xdr:cNvSpPr>
      </xdr:nvSpPr>
      <xdr:spPr bwMode="auto">
        <a:xfrm flipV="1">
          <a:off x="4762500" y="838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152400</xdr:rowOff>
    </xdr:to>
    <xdr:sp macro="" textlink="">
      <xdr:nvSpPr>
        <xdr:cNvPr id="17" name="Triangle 1186"/>
        <xdr:cNvSpPr/>
      </xdr:nvSpPr>
      <xdr:spPr>
        <a:xfrm rot="16200000">
          <a:off x="6534150" y="228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sp macro="" textlink="">
      <xdr:nvSpPr>
        <xdr:cNvPr id="18" name="Line 132"/>
        <xdr:cNvSpPr>
          <a:spLocks noChangeShapeType="1"/>
        </xdr:cNvSpPr>
      </xdr:nvSpPr>
      <xdr:spPr bwMode="auto">
        <a:xfrm>
          <a:off x="6686550" y="2362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sp macro="" textlink="">
      <xdr:nvSpPr>
        <xdr:cNvPr id="19" name="Line 133"/>
        <xdr:cNvSpPr>
          <a:spLocks noChangeShapeType="1"/>
        </xdr:cNvSpPr>
      </xdr:nvSpPr>
      <xdr:spPr bwMode="auto">
        <a:xfrm>
          <a:off x="5010150" y="2362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0</xdr:colOff>
      <xdr:row>12</xdr:row>
      <xdr:rowOff>76200</xdr:rowOff>
    </xdr:to>
    <xdr:sp macro="" textlink="">
      <xdr:nvSpPr>
        <xdr:cNvPr id="20" name="Line 134"/>
        <xdr:cNvSpPr>
          <a:spLocks noChangeShapeType="1"/>
        </xdr:cNvSpPr>
      </xdr:nvSpPr>
      <xdr:spPr bwMode="auto">
        <a:xfrm>
          <a:off x="4762500" y="1600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1465</xdr:colOff>
      <xdr:row>2</xdr:row>
      <xdr:rowOff>152400</xdr:rowOff>
    </xdr:to>
    <xdr:sp macro="" textlink="">
      <xdr:nvSpPr>
        <xdr:cNvPr id="21" name="Triangle 1190"/>
        <xdr:cNvSpPr/>
      </xdr:nvSpPr>
      <xdr:spPr>
        <a:xfrm rot="16200000">
          <a:off x="8458933" y="380267"/>
          <a:ext cx="152400" cy="153865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sp macro="" textlink="">
      <xdr:nvSpPr>
        <xdr:cNvPr id="22" name="Line 135"/>
        <xdr:cNvSpPr>
          <a:spLocks noChangeShapeType="1"/>
        </xdr:cNvSpPr>
      </xdr:nvSpPr>
      <xdr:spPr bwMode="auto">
        <a:xfrm>
          <a:off x="6934200" y="45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4</xdr:row>
      <xdr:rowOff>76200</xdr:rowOff>
    </xdr:to>
    <xdr:sp macro="" textlink="">
      <xdr:nvSpPr>
        <xdr:cNvPr id="23" name="Line 136"/>
        <xdr:cNvSpPr>
          <a:spLocks noChangeShapeType="1"/>
        </xdr:cNvSpPr>
      </xdr:nvSpPr>
      <xdr:spPr bwMode="auto">
        <a:xfrm flipV="1">
          <a:off x="6686550" y="4572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1465</xdr:colOff>
      <xdr:row>7</xdr:row>
      <xdr:rowOff>152400</xdr:rowOff>
    </xdr:to>
    <xdr:sp macro="" textlink="">
      <xdr:nvSpPr>
        <xdr:cNvPr id="24" name="Triangle 1193"/>
        <xdr:cNvSpPr/>
      </xdr:nvSpPr>
      <xdr:spPr>
        <a:xfrm rot="16200000">
          <a:off x="8458933" y="1332767"/>
          <a:ext cx="152400" cy="153865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sp macro="" textlink="">
      <xdr:nvSpPr>
        <xdr:cNvPr id="25" name="Line 137"/>
        <xdr:cNvSpPr>
          <a:spLocks noChangeShapeType="1"/>
        </xdr:cNvSpPr>
      </xdr:nvSpPr>
      <xdr:spPr bwMode="auto">
        <a:xfrm>
          <a:off x="6934200" y="140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7</xdr:row>
      <xdr:rowOff>76200</xdr:rowOff>
    </xdr:to>
    <xdr:sp macro="" textlink="">
      <xdr:nvSpPr>
        <xdr:cNvPr id="26" name="Line 138"/>
        <xdr:cNvSpPr>
          <a:spLocks noChangeShapeType="1"/>
        </xdr:cNvSpPr>
      </xdr:nvSpPr>
      <xdr:spPr bwMode="auto">
        <a:xfrm>
          <a:off x="6686550" y="8382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152400</xdr:rowOff>
    </xdr:to>
    <xdr:sp macro="" textlink="">
      <xdr:nvSpPr>
        <xdr:cNvPr id="27" name="Circle 1196"/>
        <xdr:cNvSpPr/>
      </xdr:nvSpPr>
      <xdr:spPr>
        <a:xfrm>
          <a:off x="6534150" y="3619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0</xdr:colOff>
      <xdr:row>19</xdr:row>
      <xdr:rowOff>76200</xdr:rowOff>
    </xdr:from>
    <xdr:to>
      <xdr:col>13</xdr:col>
      <xdr:colOff>0</xdr:colOff>
      <xdr:row>19</xdr:row>
      <xdr:rowOff>76200</xdr:rowOff>
    </xdr:to>
    <xdr:sp macro="" textlink="">
      <xdr:nvSpPr>
        <xdr:cNvPr id="28" name="Line 139"/>
        <xdr:cNvSpPr>
          <a:spLocks noChangeShapeType="1"/>
        </xdr:cNvSpPr>
      </xdr:nvSpPr>
      <xdr:spPr bwMode="auto">
        <a:xfrm>
          <a:off x="5010150" y="3695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29" name="Line 140"/>
        <xdr:cNvSpPr>
          <a:spLocks noChangeShapeType="1"/>
        </xdr:cNvSpPr>
      </xdr:nvSpPr>
      <xdr:spPr bwMode="auto">
        <a:xfrm flipV="1">
          <a:off x="4762500" y="3695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152400</xdr:rowOff>
    </xdr:to>
    <xdr:sp macro="" textlink="">
      <xdr:nvSpPr>
        <xdr:cNvPr id="30" name="Triangle 1199"/>
        <xdr:cNvSpPr/>
      </xdr:nvSpPr>
      <xdr:spPr>
        <a:xfrm rot="16200000">
          <a:off x="6534150" y="5143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sp macro="" textlink="">
      <xdr:nvSpPr>
        <xdr:cNvPr id="31" name="Line 141"/>
        <xdr:cNvSpPr>
          <a:spLocks noChangeShapeType="1"/>
        </xdr:cNvSpPr>
      </xdr:nvSpPr>
      <xdr:spPr bwMode="auto">
        <a:xfrm>
          <a:off x="6686550" y="5219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32" name="Line 142"/>
        <xdr:cNvSpPr>
          <a:spLocks noChangeShapeType="1"/>
        </xdr:cNvSpPr>
      </xdr:nvSpPr>
      <xdr:spPr bwMode="auto">
        <a:xfrm>
          <a:off x="5010150" y="5219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23</xdr:row>
      <xdr:rowOff>76200</xdr:rowOff>
    </xdr:from>
    <xdr:to>
      <xdr:col>11</xdr:col>
      <xdr:colOff>0</xdr:colOff>
      <xdr:row>27</xdr:row>
      <xdr:rowOff>76200</xdr:rowOff>
    </xdr:to>
    <xdr:sp macro="" textlink="">
      <xdr:nvSpPr>
        <xdr:cNvPr id="33" name="Line 143"/>
        <xdr:cNvSpPr>
          <a:spLocks noChangeShapeType="1"/>
        </xdr:cNvSpPr>
      </xdr:nvSpPr>
      <xdr:spPr bwMode="auto">
        <a:xfrm>
          <a:off x="4762500" y="44577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1465</xdr:colOff>
      <xdr:row>17</xdr:row>
      <xdr:rowOff>152400</xdr:rowOff>
    </xdr:to>
    <xdr:sp macro="" textlink="">
      <xdr:nvSpPr>
        <xdr:cNvPr id="34" name="Triangle 1203"/>
        <xdr:cNvSpPr/>
      </xdr:nvSpPr>
      <xdr:spPr>
        <a:xfrm rot="16200000">
          <a:off x="8458933" y="3237767"/>
          <a:ext cx="152400" cy="153865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sp macro="" textlink="">
      <xdr:nvSpPr>
        <xdr:cNvPr id="35" name="Line 144"/>
        <xdr:cNvSpPr>
          <a:spLocks noChangeShapeType="1"/>
        </xdr:cNvSpPr>
      </xdr:nvSpPr>
      <xdr:spPr bwMode="auto">
        <a:xfrm>
          <a:off x="6934200" y="3314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19</xdr:row>
      <xdr:rowOff>76200</xdr:rowOff>
    </xdr:to>
    <xdr:sp macro="" textlink="">
      <xdr:nvSpPr>
        <xdr:cNvPr id="36" name="Line 145"/>
        <xdr:cNvSpPr>
          <a:spLocks noChangeShapeType="1"/>
        </xdr:cNvSpPr>
      </xdr:nvSpPr>
      <xdr:spPr bwMode="auto">
        <a:xfrm flipV="1">
          <a:off x="6686550" y="3314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1465</xdr:colOff>
      <xdr:row>22</xdr:row>
      <xdr:rowOff>152400</xdr:rowOff>
    </xdr:to>
    <xdr:sp macro="" textlink="">
      <xdr:nvSpPr>
        <xdr:cNvPr id="37" name="Triangle 1206"/>
        <xdr:cNvSpPr/>
      </xdr:nvSpPr>
      <xdr:spPr>
        <a:xfrm rot="16200000">
          <a:off x="8458933" y="4190267"/>
          <a:ext cx="152400" cy="153865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sp macro="" textlink="">
      <xdr:nvSpPr>
        <xdr:cNvPr id="38" name="Line 146"/>
        <xdr:cNvSpPr>
          <a:spLocks noChangeShapeType="1"/>
        </xdr:cNvSpPr>
      </xdr:nvSpPr>
      <xdr:spPr bwMode="auto">
        <a:xfrm>
          <a:off x="6934200" y="426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22</xdr:row>
      <xdr:rowOff>76200</xdr:rowOff>
    </xdr:to>
    <xdr:sp macro="" textlink="">
      <xdr:nvSpPr>
        <xdr:cNvPr id="39" name="Line 147"/>
        <xdr:cNvSpPr>
          <a:spLocks noChangeShapeType="1"/>
        </xdr:cNvSpPr>
      </xdr:nvSpPr>
      <xdr:spPr bwMode="auto">
        <a:xfrm>
          <a:off x="6686550" y="3695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0</xdr:colOff>
      <xdr:row>34</xdr:row>
      <xdr:rowOff>152400</xdr:rowOff>
    </xdr:to>
    <xdr:sp macro="" textlink="">
      <xdr:nvSpPr>
        <xdr:cNvPr id="40" name="Circle 1209"/>
        <xdr:cNvSpPr/>
      </xdr:nvSpPr>
      <xdr:spPr>
        <a:xfrm>
          <a:off x="4610100" y="6477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0</xdr:colOff>
      <xdr:row>34</xdr:row>
      <xdr:rowOff>76200</xdr:rowOff>
    </xdr:from>
    <xdr:to>
      <xdr:col>9</xdr:col>
      <xdr:colOff>0</xdr:colOff>
      <xdr:row>34</xdr:row>
      <xdr:rowOff>76200</xdr:rowOff>
    </xdr:to>
    <xdr:sp macro="" textlink="">
      <xdr:nvSpPr>
        <xdr:cNvPr id="41" name="Line 148"/>
        <xdr:cNvSpPr>
          <a:spLocks noChangeShapeType="1"/>
        </xdr:cNvSpPr>
      </xdr:nvSpPr>
      <xdr:spPr bwMode="auto">
        <a:xfrm>
          <a:off x="3086100" y="65532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34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42" name="Line 149"/>
        <xdr:cNvSpPr>
          <a:spLocks noChangeShapeType="1"/>
        </xdr:cNvSpPr>
      </xdr:nvSpPr>
      <xdr:spPr bwMode="auto">
        <a:xfrm flipV="1">
          <a:off x="2838450" y="6553200"/>
          <a:ext cx="247650" cy="7620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0</xdr:colOff>
      <xdr:row>42</xdr:row>
      <xdr:rowOff>152400</xdr:rowOff>
    </xdr:to>
    <xdr:sp macro="" textlink="">
      <xdr:nvSpPr>
        <xdr:cNvPr id="43" name="Triangle 1212"/>
        <xdr:cNvSpPr/>
      </xdr:nvSpPr>
      <xdr:spPr>
        <a:xfrm rot="16200000">
          <a:off x="4610100" y="8001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44" name="Line 150"/>
        <xdr:cNvSpPr>
          <a:spLocks noChangeShapeType="1"/>
        </xdr:cNvSpPr>
      </xdr:nvSpPr>
      <xdr:spPr bwMode="auto">
        <a:xfrm>
          <a:off x="4762500" y="807720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45" name="Line 151"/>
        <xdr:cNvSpPr>
          <a:spLocks noChangeShapeType="1"/>
        </xdr:cNvSpPr>
      </xdr:nvSpPr>
      <xdr:spPr bwMode="auto">
        <a:xfrm>
          <a:off x="3086100" y="8077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38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46" name="Line 152"/>
        <xdr:cNvSpPr>
          <a:spLocks noChangeShapeType="1"/>
        </xdr:cNvSpPr>
      </xdr:nvSpPr>
      <xdr:spPr bwMode="auto">
        <a:xfrm>
          <a:off x="2838450" y="7315200"/>
          <a:ext cx="24765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152400</xdr:rowOff>
    </xdr:to>
    <xdr:sp macro="" textlink="">
      <xdr:nvSpPr>
        <xdr:cNvPr id="47" name="Triangle 1216"/>
        <xdr:cNvSpPr/>
      </xdr:nvSpPr>
      <xdr:spPr>
        <a:xfrm rot="16200000">
          <a:off x="6534150" y="6096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sp macro="" textlink="">
      <xdr:nvSpPr>
        <xdr:cNvPr id="48" name="Line 153"/>
        <xdr:cNvSpPr>
          <a:spLocks noChangeShapeType="1"/>
        </xdr:cNvSpPr>
      </xdr:nvSpPr>
      <xdr:spPr bwMode="auto">
        <a:xfrm>
          <a:off x="6686550" y="61722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sp macro="" textlink="">
      <xdr:nvSpPr>
        <xdr:cNvPr id="49" name="Line 154"/>
        <xdr:cNvSpPr>
          <a:spLocks noChangeShapeType="1"/>
        </xdr:cNvSpPr>
      </xdr:nvSpPr>
      <xdr:spPr bwMode="auto">
        <a:xfrm>
          <a:off x="5010150" y="61722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34</xdr:row>
      <xdr:rowOff>76200</xdr:rowOff>
    </xdr:to>
    <xdr:sp macro="" textlink="">
      <xdr:nvSpPr>
        <xdr:cNvPr id="50" name="Line 155"/>
        <xdr:cNvSpPr>
          <a:spLocks noChangeShapeType="1"/>
        </xdr:cNvSpPr>
      </xdr:nvSpPr>
      <xdr:spPr bwMode="auto">
        <a:xfrm flipV="1">
          <a:off x="4762500" y="6172200"/>
          <a:ext cx="247650" cy="3810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51" name="Triangle 1220"/>
        <xdr:cNvSpPr/>
      </xdr:nvSpPr>
      <xdr:spPr>
        <a:xfrm rot="16200000">
          <a:off x="6534150" y="7048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sp macro="" textlink="">
      <xdr:nvSpPr>
        <xdr:cNvPr id="52" name="Line 156"/>
        <xdr:cNvSpPr>
          <a:spLocks noChangeShapeType="1"/>
        </xdr:cNvSpPr>
      </xdr:nvSpPr>
      <xdr:spPr bwMode="auto">
        <a:xfrm>
          <a:off x="6686550" y="7124700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53" name="Line 157"/>
        <xdr:cNvSpPr>
          <a:spLocks noChangeShapeType="1"/>
        </xdr:cNvSpPr>
      </xdr:nvSpPr>
      <xdr:spPr bwMode="auto">
        <a:xfrm>
          <a:off x="5010150" y="7124700"/>
          <a:ext cx="1524000" cy="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54" name="Line 158"/>
        <xdr:cNvSpPr>
          <a:spLocks noChangeShapeType="1"/>
        </xdr:cNvSpPr>
      </xdr:nvSpPr>
      <xdr:spPr bwMode="auto">
        <a:xfrm>
          <a:off x="4762500" y="6553200"/>
          <a:ext cx="247650" cy="571500"/>
        </a:xfrm>
        <a:prstGeom prst="line">
          <a:avLst/>
        </a:prstGeom>
        <a:noFill/>
        <a:ln w="25400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26</xdr:row>
      <xdr:rowOff>152400</xdr:rowOff>
    </xdr:to>
    <xdr:sp macro="" textlink="">
      <xdr:nvSpPr>
        <xdr:cNvPr id="55" name="Square 1224"/>
        <xdr:cNvSpPr/>
      </xdr:nvSpPr>
      <xdr:spPr>
        <a:xfrm>
          <a:off x="762000" y="49530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0</xdr:colOff>
      <xdr:row>26</xdr:row>
      <xdr:rowOff>76200</xdr:rowOff>
    </xdr:to>
    <xdr:sp macro="" textlink="">
      <xdr:nvSpPr>
        <xdr:cNvPr id="56" name="Line 159"/>
        <xdr:cNvSpPr>
          <a:spLocks noChangeShapeType="1"/>
        </xdr:cNvSpPr>
      </xdr:nvSpPr>
      <xdr:spPr bwMode="auto">
        <a:xfrm>
          <a:off x="0" y="50292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5</xdr:row>
      <xdr:rowOff>29937</xdr:rowOff>
    </xdr:from>
    <xdr:to>
      <xdr:col>32</xdr:col>
      <xdr:colOff>0</xdr:colOff>
      <xdr:row>19</xdr:row>
      <xdr:rowOff>92530</xdr:rowOff>
    </xdr:to>
    <xdr:graphicFrame macro="">
      <xdr:nvGraphicFramePr>
        <xdr:cNvPr id="58" name="Gráfico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zoomScale="70" zoomScaleNormal="70" workbookViewId="0">
      <selection activeCell="D3" sqref="D3"/>
    </sheetView>
  </sheetViews>
  <sheetFormatPr baseColWidth="10" defaultRowHeight="15" x14ac:dyDescent="0.25"/>
  <sheetData>
    <row r="2" spans="2:8" ht="150" customHeight="1" x14ac:dyDescent="0.25">
      <c r="B2" s="38" t="s">
        <v>0</v>
      </c>
      <c r="C2" s="38"/>
      <c r="D2" s="38"/>
      <c r="E2" s="38"/>
      <c r="F2" s="38"/>
      <c r="G2" s="38"/>
      <c r="H2" s="38"/>
    </row>
    <row r="4" spans="2:8" x14ac:dyDescent="0.25">
      <c r="B4" t="s">
        <v>1</v>
      </c>
    </row>
    <row r="5" spans="2:8" x14ac:dyDescent="0.25">
      <c r="B5" t="s">
        <v>2</v>
      </c>
    </row>
    <row r="6" spans="2:8" x14ac:dyDescent="0.25">
      <c r="B6" t="s">
        <v>3</v>
      </c>
    </row>
    <row r="8" spans="2:8" x14ac:dyDescent="0.25">
      <c r="B8" t="s">
        <v>4</v>
      </c>
    </row>
    <row r="9" spans="2:8" x14ac:dyDescent="0.25">
      <c r="B9" t="s">
        <v>5</v>
      </c>
    </row>
    <row r="10" spans="2:8" x14ac:dyDescent="0.25">
      <c r="B10" t="s">
        <v>6</v>
      </c>
    </row>
    <row r="12" spans="2:8" x14ac:dyDescent="0.25">
      <c r="B12" t="s">
        <v>7</v>
      </c>
    </row>
    <row r="13" spans="2:8" x14ac:dyDescent="0.25">
      <c r="B13" t="s">
        <v>8</v>
      </c>
    </row>
    <row r="14" spans="2:8" x14ac:dyDescent="0.25">
      <c r="B14" t="s">
        <v>9</v>
      </c>
    </row>
    <row r="16" spans="2:8" x14ac:dyDescent="0.25">
      <c r="B16" t="s">
        <v>10</v>
      </c>
    </row>
    <row r="17" spans="2:3" x14ac:dyDescent="0.25">
      <c r="B17" t="s">
        <v>11</v>
      </c>
      <c r="C17">
        <v>0.9</v>
      </c>
    </row>
    <row r="18" spans="2:3" x14ac:dyDescent="0.25">
      <c r="B18" t="s">
        <v>12</v>
      </c>
      <c r="C18">
        <v>0.9</v>
      </c>
    </row>
    <row r="19" spans="2:3" x14ac:dyDescent="0.25">
      <c r="B19" t="s">
        <v>13</v>
      </c>
      <c r="C19">
        <v>0.7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7"/>
  <sheetViews>
    <sheetView zoomScale="70" zoomScaleNormal="70" workbookViewId="0">
      <selection activeCell="Y21" sqref="Y21"/>
    </sheetView>
  </sheetViews>
  <sheetFormatPr baseColWidth="10" defaultRowHeight="15" x14ac:dyDescent="0.25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  <col min="11" max="11" width="3.7109375" customWidth="1"/>
    <col min="14" max="14" width="2.28515625" customWidth="1"/>
    <col min="15" max="15" width="3.7109375" customWidth="1"/>
    <col min="18" max="18" width="2.28515625" customWidth="1"/>
  </cols>
  <sheetData>
    <row r="1" spans="1:19" x14ac:dyDescent="0.25">
      <c r="A1" s="2" t="s">
        <v>14</v>
      </c>
      <c r="P1" s="3">
        <v>0.96399999999999997</v>
      </c>
      <c r="S1" s="4" t="s">
        <v>15</v>
      </c>
    </row>
    <row r="2" spans="1:19" x14ac:dyDescent="0.25">
      <c r="P2" t="s">
        <v>16</v>
      </c>
    </row>
    <row r="3" spans="1:19" x14ac:dyDescent="0.25">
      <c r="S3">
        <f>SUM(D17,H10,L6,P4)</f>
        <v>70000</v>
      </c>
    </row>
    <row r="4" spans="1:19" x14ac:dyDescent="0.25">
      <c r="L4" t="s">
        <v>17</v>
      </c>
      <c r="P4" s="3">
        <v>100000</v>
      </c>
      <c r="Q4">
        <f>S3</f>
        <v>70000</v>
      </c>
    </row>
    <row r="6" spans="1:19" x14ac:dyDescent="0.25">
      <c r="L6" s="3">
        <v>0</v>
      </c>
      <c r="M6">
        <f>IF(ABS(1-(P1+P6))&lt;=0.00001,P1*Q4+P6*Q9,NA())</f>
        <v>48400</v>
      </c>
      <c r="P6" s="3">
        <v>3.5999999999999997E-2</v>
      </c>
    </row>
    <row r="7" spans="1:19" x14ac:dyDescent="0.25">
      <c r="H7" s="3">
        <v>0.84</v>
      </c>
      <c r="P7" t="s">
        <v>18</v>
      </c>
    </row>
    <row r="8" spans="1:19" x14ac:dyDescent="0.25">
      <c r="H8" t="s">
        <v>19</v>
      </c>
      <c r="S8">
        <f>SUM(D17,H10,L6,P9)</f>
        <v>-530000</v>
      </c>
    </row>
    <row r="9" spans="1:19" x14ac:dyDescent="0.25">
      <c r="J9">
        <f>IF(I10=M6,1,IF(I10=M14,2))</f>
        <v>1</v>
      </c>
      <c r="P9" s="3">
        <v>-500000</v>
      </c>
      <c r="Q9">
        <f>S8</f>
        <v>-530000</v>
      </c>
    </row>
    <row r="10" spans="1:19" x14ac:dyDescent="0.25">
      <c r="H10" s="3">
        <v>0</v>
      </c>
      <c r="I10">
        <f>MAX(M6,M14)</f>
        <v>48400</v>
      </c>
    </row>
    <row r="12" spans="1:19" x14ac:dyDescent="0.25">
      <c r="L12" t="s">
        <v>20</v>
      </c>
    </row>
    <row r="13" spans="1:19" x14ac:dyDescent="0.25">
      <c r="S13">
        <f>SUM(D17,H10,L14)</f>
        <v>-330000</v>
      </c>
    </row>
    <row r="14" spans="1:19" x14ac:dyDescent="0.25">
      <c r="L14" s="3">
        <v>-300000</v>
      </c>
      <c r="M14">
        <f>S13</f>
        <v>-330000</v>
      </c>
    </row>
    <row r="15" spans="1:19" x14ac:dyDescent="0.25">
      <c r="D15" t="s">
        <v>21</v>
      </c>
    </row>
    <row r="16" spans="1:19" x14ac:dyDescent="0.25">
      <c r="P16" s="3">
        <v>0.5625</v>
      </c>
    </row>
    <row r="17" spans="1:19" x14ac:dyDescent="0.25">
      <c r="D17" s="3">
        <v>-30000</v>
      </c>
      <c r="E17">
        <f>IF(ABS(1-(H7+H22))&lt;=0.00001,H7*I10+H22*I25,NA())</f>
        <v>9856</v>
      </c>
      <c r="P17" t="s">
        <v>16</v>
      </c>
    </row>
    <row r="18" spans="1:19" x14ac:dyDescent="0.25">
      <c r="S18">
        <f>SUM(D17,H25,L21,P19)</f>
        <v>70000</v>
      </c>
    </row>
    <row r="19" spans="1:19" x14ac:dyDescent="0.25">
      <c r="L19" t="s">
        <v>17</v>
      </c>
      <c r="P19" s="3">
        <v>100000</v>
      </c>
      <c r="Q19">
        <f>S18</f>
        <v>70000</v>
      </c>
    </row>
    <row r="21" spans="1:19" x14ac:dyDescent="0.25">
      <c r="L21" s="3">
        <v>0</v>
      </c>
      <c r="M21">
        <f>IF(ABS(1-(P16+P21))&lt;=0.00001,P16*Q19+P21*Q24,NA())</f>
        <v>-192500</v>
      </c>
      <c r="P21" s="3">
        <v>0.4375</v>
      </c>
    </row>
    <row r="22" spans="1:19" x14ac:dyDescent="0.25">
      <c r="H22" s="3">
        <v>0.16</v>
      </c>
      <c r="P22" t="s">
        <v>18</v>
      </c>
    </row>
    <row r="23" spans="1:19" x14ac:dyDescent="0.25">
      <c r="H23" t="s">
        <v>22</v>
      </c>
      <c r="S23">
        <f>SUM(D17,H25,L21,P24)</f>
        <v>-530000</v>
      </c>
    </row>
    <row r="24" spans="1:19" x14ac:dyDescent="0.25">
      <c r="J24">
        <f>IF(I25=M21,1,IF(I25=M29,2))</f>
        <v>1</v>
      </c>
      <c r="P24" s="3">
        <v>-500000</v>
      </c>
      <c r="Q24">
        <f>S23</f>
        <v>-530000</v>
      </c>
    </row>
    <row r="25" spans="1:19" x14ac:dyDescent="0.25">
      <c r="H25" s="3">
        <v>0</v>
      </c>
      <c r="I25">
        <f>MAX(M21,M29)</f>
        <v>-192500</v>
      </c>
    </row>
    <row r="26" spans="1:19" x14ac:dyDescent="0.25">
      <c r="A26" s="5"/>
    </row>
    <row r="27" spans="1:19" x14ac:dyDescent="0.25">
      <c r="B27">
        <f>IF(A28=E17,1,IF(A28=E40,2))</f>
        <v>2</v>
      </c>
      <c r="L27" t="s">
        <v>20</v>
      </c>
    </row>
    <row r="28" spans="1:19" x14ac:dyDescent="0.25">
      <c r="A28">
        <f>MAX(E17,E40)</f>
        <v>40000</v>
      </c>
      <c r="S28">
        <f>SUM(D17,H25,L29)</f>
        <v>-330000</v>
      </c>
    </row>
    <row r="29" spans="1:19" x14ac:dyDescent="0.25">
      <c r="L29" s="3">
        <v>-300000</v>
      </c>
      <c r="M29">
        <f>S28</f>
        <v>-330000</v>
      </c>
    </row>
    <row r="31" spans="1:19" x14ac:dyDescent="0.25">
      <c r="L31" s="3">
        <v>0.9</v>
      </c>
    </row>
    <row r="32" spans="1:19" x14ac:dyDescent="0.25">
      <c r="L32" t="s">
        <v>16</v>
      </c>
    </row>
    <row r="33" spans="4:19" x14ac:dyDescent="0.25">
      <c r="S33">
        <f>SUM(D40,H36,L34)</f>
        <v>100000</v>
      </c>
    </row>
    <row r="34" spans="4:19" x14ac:dyDescent="0.25">
      <c r="H34" t="s">
        <v>17</v>
      </c>
      <c r="L34" s="3">
        <v>100000</v>
      </c>
      <c r="M34">
        <f>S33</f>
        <v>100000</v>
      </c>
    </row>
    <row r="36" spans="4:19" x14ac:dyDescent="0.25">
      <c r="H36" s="3">
        <v>0</v>
      </c>
      <c r="I36">
        <f>IF(ABS(1-(L31+L36))&lt;=0.00001,L31*M34+L36*M39,NA())</f>
        <v>40000</v>
      </c>
      <c r="L36" s="3">
        <v>0.1</v>
      </c>
    </row>
    <row r="37" spans="4:19" x14ac:dyDescent="0.25">
      <c r="L37" t="s">
        <v>18</v>
      </c>
    </row>
    <row r="38" spans="4:19" x14ac:dyDescent="0.25">
      <c r="D38" t="s">
        <v>23</v>
      </c>
      <c r="S38">
        <f>SUM(D40,H36,L39)</f>
        <v>-500000</v>
      </c>
    </row>
    <row r="39" spans="4:19" x14ac:dyDescent="0.25">
      <c r="F39">
        <f>IF(E40=I36,1,IF(E40=I44,2))</f>
        <v>1</v>
      </c>
      <c r="L39" s="3">
        <v>-500000</v>
      </c>
      <c r="M39">
        <f>S38</f>
        <v>-500000</v>
      </c>
    </row>
    <row r="40" spans="4:19" x14ac:dyDescent="0.25">
      <c r="D40" s="3">
        <v>0</v>
      </c>
      <c r="E40">
        <f>MAX(I36,I44)</f>
        <v>40000</v>
      </c>
    </row>
    <row r="42" spans="4:19" x14ac:dyDescent="0.25">
      <c r="H42" t="s">
        <v>20</v>
      </c>
    </row>
    <row r="43" spans="4:19" x14ac:dyDescent="0.25">
      <c r="S43">
        <f>SUM(D40,H44)</f>
        <v>-300000</v>
      </c>
    </row>
    <row r="44" spans="4:19" x14ac:dyDescent="0.25">
      <c r="H44" s="3">
        <v>-300000</v>
      </c>
      <c r="I44">
        <f>S43</f>
        <v>-300000</v>
      </c>
      <c r="S44" s="4" t="s">
        <v>24</v>
      </c>
    </row>
    <row r="1000" spans="189:204" x14ac:dyDescent="0.25">
      <c r="GH1000" t="s">
        <v>25</v>
      </c>
      <c r="GI1000" t="s">
        <v>26</v>
      </c>
      <c r="GJ1000" t="s">
        <v>27</v>
      </c>
      <c r="GK1000" t="s">
        <v>28</v>
      </c>
      <c r="GL1000" t="s">
        <v>29</v>
      </c>
      <c r="GM1000" t="s">
        <v>30</v>
      </c>
      <c r="GN1000" t="s">
        <v>31</v>
      </c>
      <c r="GO1000" t="s">
        <v>32</v>
      </c>
      <c r="GP1000" t="s">
        <v>33</v>
      </c>
      <c r="GQ1000" t="s">
        <v>34</v>
      </c>
      <c r="GR1000" t="s">
        <v>35</v>
      </c>
      <c r="GS1000" t="s">
        <v>36</v>
      </c>
      <c r="GT1000" t="s">
        <v>37</v>
      </c>
      <c r="GU1000" t="s">
        <v>38</v>
      </c>
      <c r="GV1000" t="s">
        <v>39</v>
      </c>
    </row>
    <row r="1001" spans="189:204" x14ac:dyDescent="0.25">
      <c r="GG1001">
        <v>0</v>
      </c>
      <c r="GH1001">
        <v>0</v>
      </c>
      <c r="GI1001" t="s">
        <v>40</v>
      </c>
      <c r="GJ1001">
        <v>0</v>
      </c>
      <c r="GK1001">
        <v>0</v>
      </c>
      <c r="GL1001">
        <v>0</v>
      </c>
      <c r="GM1001" t="s">
        <v>41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42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41</v>
      </c>
      <c r="GN1003">
        <v>2</v>
      </c>
      <c r="GO1003">
        <v>13</v>
      </c>
      <c r="GP1003">
        <v>14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L1004">
        <v>1</v>
      </c>
      <c r="GM1004" t="s">
        <v>41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8</v>
      </c>
      <c r="GU1004">
        <v>9</v>
      </c>
      <c r="GV1004" t="b">
        <v>1</v>
      </c>
    </row>
    <row r="1005" spans="189:204" x14ac:dyDescent="0.25">
      <c r="GG1005">
        <v>2</v>
      </c>
      <c r="GH1005">
        <v>4</v>
      </c>
      <c r="GL1005">
        <v>1</v>
      </c>
      <c r="GM1005" t="s">
        <v>41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23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K1006">
        <v>0</v>
      </c>
      <c r="GL1006">
        <v>3</v>
      </c>
      <c r="GM1006" t="s">
        <v>42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4</v>
      </c>
      <c r="GU1006">
        <v>13</v>
      </c>
      <c r="GV1006" t="b">
        <v>1</v>
      </c>
    </row>
    <row r="1007" spans="189:204" x14ac:dyDescent="0.25">
      <c r="GG1007">
        <v>0</v>
      </c>
      <c r="GH1007">
        <v>6</v>
      </c>
      <c r="GK1007">
        <v>0</v>
      </c>
      <c r="GL1007">
        <v>3</v>
      </c>
      <c r="GM1007" t="s">
        <v>43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13</v>
      </c>
      <c r="GV1007" t="b">
        <v>1</v>
      </c>
    </row>
    <row r="1008" spans="189:204" x14ac:dyDescent="0.25">
      <c r="GG1008">
        <v>0</v>
      </c>
      <c r="GH1008">
        <v>7</v>
      </c>
      <c r="GL1008">
        <v>5</v>
      </c>
      <c r="GM1008" t="s">
        <v>43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</v>
      </c>
      <c r="GU1008">
        <v>17</v>
      </c>
      <c r="GV1008" t="b">
        <v>1</v>
      </c>
    </row>
    <row r="1009" spans="189:204" x14ac:dyDescent="0.25">
      <c r="GG1009">
        <v>0</v>
      </c>
      <c r="GH1009">
        <v>8</v>
      </c>
      <c r="GL1009">
        <v>5</v>
      </c>
      <c r="GM1009" t="s">
        <v>43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7</v>
      </c>
      <c r="GU1009">
        <v>17</v>
      </c>
      <c r="GV1009" t="b">
        <v>1</v>
      </c>
    </row>
    <row r="1010" spans="189:204" x14ac:dyDescent="0.25">
      <c r="GG1010">
        <v>13</v>
      </c>
      <c r="GH1010">
        <v>9</v>
      </c>
      <c r="GK1010">
        <v>0</v>
      </c>
      <c r="GL1010">
        <v>4</v>
      </c>
      <c r="GM1010" t="s">
        <v>42</v>
      </c>
      <c r="GN1010">
        <v>2</v>
      </c>
      <c r="GO1010">
        <v>11</v>
      </c>
      <c r="GP1010">
        <v>12</v>
      </c>
      <c r="GQ1010">
        <v>0</v>
      </c>
      <c r="GR1010">
        <v>0</v>
      </c>
      <c r="GS1010">
        <v>0</v>
      </c>
      <c r="GT1010">
        <v>19</v>
      </c>
      <c r="GU1010">
        <v>13</v>
      </c>
      <c r="GV1010" t="b">
        <v>1</v>
      </c>
    </row>
    <row r="1011" spans="189:204" x14ac:dyDescent="0.25">
      <c r="GG1011">
        <v>14</v>
      </c>
      <c r="GH1011">
        <v>10</v>
      </c>
      <c r="GK1011">
        <v>0</v>
      </c>
      <c r="GL1011">
        <v>4</v>
      </c>
      <c r="GM1011" t="s">
        <v>43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27</v>
      </c>
      <c r="GU1011">
        <v>13</v>
      </c>
      <c r="GV1011" t="b">
        <v>1</v>
      </c>
    </row>
    <row r="1012" spans="189:204" x14ac:dyDescent="0.25">
      <c r="GG1012">
        <v>15</v>
      </c>
      <c r="GH1012">
        <v>11</v>
      </c>
      <c r="GL1012">
        <v>9</v>
      </c>
      <c r="GM1012" t="s">
        <v>43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17</v>
      </c>
      <c r="GV1012" t="b">
        <v>1</v>
      </c>
    </row>
    <row r="1013" spans="189:204" x14ac:dyDescent="0.25">
      <c r="GG1013">
        <v>16</v>
      </c>
      <c r="GH1013">
        <v>12</v>
      </c>
      <c r="GL1013">
        <v>9</v>
      </c>
      <c r="GM1013" t="s">
        <v>43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17</v>
      </c>
      <c r="GV1013" t="b">
        <v>1</v>
      </c>
    </row>
    <row r="1014" spans="189:204" x14ac:dyDescent="0.25">
      <c r="GH1014">
        <v>13</v>
      </c>
      <c r="GK1014">
        <v>0</v>
      </c>
      <c r="GL1014">
        <v>2</v>
      </c>
      <c r="GM1014" t="s">
        <v>42</v>
      </c>
      <c r="GN1014">
        <v>2</v>
      </c>
      <c r="GO1014">
        <v>15</v>
      </c>
      <c r="GP1014">
        <v>16</v>
      </c>
      <c r="GQ1014">
        <v>0</v>
      </c>
      <c r="GR1014">
        <v>0</v>
      </c>
      <c r="GS1014">
        <v>0</v>
      </c>
      <c r="GT1014">
        <v>34</v>
      </c>
      <c r="GU1014">
        <v>9</v>
      </c>
      <c r="GV1014" t="b">
        <v>1</v>
      </c>
    </row>
    <row r="1015" spans="189:204" x14ac:dyDescent="0.25">
      <c r="GH1015">
        <v>14</v>
      </c>
      <c r="GK1015">
        <v>0</v>
      </c>
      <c r="GL1015">
        <v>2</v>
      </c>
      <c r="GM1015" t="s">
        <v>43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42</v>
      </c>
      <c r="GU1015">
        <v>9</v>
      </c>
      <c r="GV1015" t="b">
        <v>1</v>
      </c>
    </row>
    <row r="1016" spans="189:204" x14ac:dyDescent="0.25">
      <c r="GH1016">
        <v>15</v>
      </c>
      <c r="GL1016">
        <v>13</v>
      </c>
      <c r="GM1016" t="s">
        <v>43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 x14ac:dyDescent="0.25">
      <c r="GH1017">
        <v>16</v>
      </c>
      <c r="GL1017">
        <v>13</v>
      </c>
      <c r="GM1017" t="s">
        <v>43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7"/>
  <sheetViews>
    <sheetView zoomScale="70" zoomScaleNormal="70" workbookViewId="0">
      <selection activeCell="AD28" sqref="AD28"/>
    </sheetView>
  </sheetViews>
  <sheetFormatPr baseColWidth="10" defaultRowHeight="15" x14ac:dyDescent="0.25"/>
  <cols>
    <col min="2" max="2" width="2.28515625" customWidth="1"/>
    <col min="3" max="3" width="3.7109375" customWidth="1"/>
    <col min="6" max="6" width="2.28515625" customWidth="1"/>
    <col min="7" max="7" width="3.7109375" customWidth="1"/>
    <col min="10" max="10" width="2.28515625" customWidth="1"/>
    <col min="11" max="11" width="3.7109375" customWidth="1"/>
    <col min="14" max="14" width="2.28515625" customWidth="1"/>
    <col min="15" max="15" width="3.7109375" customWidth="1"/>
    <col min="18" max="18" width="2.28515625" customWidth="1"/>
    <col min="20" max="20" width="3.7109375" customWidth="1"/>
    <col min="21" max="21" width="9" customWidth="1"/>
    <col min="22" max="22" width="9.28515625" customWidth="1"/>
  </cols>
  <sheetData>
    <row r="1" spans="1:24" x14ac:dyDescent="0.25">
      <c r="A1" s="2" t="s">
        <v>14</v>
      </c>
      <c r="P1" s="3">
        <f>V28</f>
        <v>0.9642857142857143</v>
      </c>
      <c r="S1" s="4" t="s">
        <v>15</v>
      </c>
    </row>
    <row r="2" spans="1:24" x14ac:dyDescent="0.25">
      <c r="P2" t="s">
        <v>16</v>
      </c>
    </row>
    <row r="3" spans="1:24" x14ac:dyDescent="0.25">
      <c r="S3">
        <f>SUM(D17,H10,L6,P4)</f>
        <v>70000</v>
      </c>
      <c r="U3" s="6" t="s">
        <v>44</v>
      </c>
      <c r="V3" s="6">
        <v>30000</v>
      </c>
    </row>
    <row r="4" spans="1:24" x14ac:dyDescent="0.25">
      <c r="L4" t="s">
        <v>17</v>
      </c>
      <c r="P4" s="3">
        <v>100000</v>
      </c>
      <c r="Q4">
        <f>S3</f>
        <v>70000</v>
      </c>
    </row>
    <row r="6" spans="1:24" x14ac:dyDescent="0.25">
      <c r="L6" s="3">
        <v>0</v>
      </c>
      <c r="M6">
        <f>IF(ABS(1-(P1+P6))&lt;=0.00001,P1*Q4+P6*Q9,NA())</f>
        <v>48571.42857142858</v>
      </c>
      <c r="P6" s="3">
        <f>W28</f>
        <v>3.5714285714285698E-2</v>
      </c>
      <c r="U6" s="7"/>
      <c r="V6" s="7" t="s">
        <v>45</v>
      </c>
      <c r="W6" s="7" t="s">
        <v>46</v>
      </c>
    </row>
    <row r="7" spans="1:24" x14ac:dyDescent="0.25">
      <c r="H7" s="3">
        <v>0.84</v>
      </c>
      <c r="P7" t="s">
        <v>18</v>
      </c>
      <c r="U7" s="8"/>
      <c r="V7" s="9">
        <f>E17</f>
        <v>10000.000000000011</v>
      </c>
      <c r="W7" s="10">
        <f>E40</f>
        <v>40000.000000000015</v>
      </c>
      <c r="X7">
        <f>V7-W7</f>
        <v>-30000.000000000004</v>
      </c>
    </row>
    <row r="8" spans="1:24" x14ac:dyDescent="0.25">
      <c r="H8" t="s">
        <v>19</v>
      </c>
      <c r="S8">
        <f>SUM(D17,H10,L6,P9)</f>
        <v>-530000</v>
      </c>
      <c r="U8" s="11">
        <v>0</v>
      </c>
      <c r="V8" s="12">
        <f t="dataTable" ref="V8:W18" dt2D="0" dtr="0" r1="V3" ca="1"/>
        <v>40000.000000000007</v>
      </c>
      <c r="W8" s="13">
        <v>40000.000000000015</v>
      </c>
      <c r="X8">
        <f t="shared" ref="X8:X18" si="0">V8-W8</f>
        <v>0</v>
      </c>
    </row>
    <row r="9" spans="1:24" x14ac:dyDescent="0.25">
      <c r="J9">
        <f>IF(I10=M6,1,IF(I10=M14,2))</f>
        <v>1</v>
      </c>
      <c r="P9" s="3">
        <v>-500000</v>
      </c>
      <c r="Q9">
        <f>S8</f>
        <v>-530000</v>
      </c>
      <c r="U9" s="11">
        <v>5000</v>
      </c>
      <c r="V9" s="12">
        <v>35000.000000000015</v>
      </c>
      <c r="W9" s="13">
        <v>40000.000000000015</v>
      </c>
      <c r="X9">
        <f t="shared" si="0"/>
        <v>-5000</v>
      </c>
    </row>
    <row r="10" spans="1:24" x14ac:dyDescent="0.25">
      <c r="H10" s="3">
        <v>0</v>
      </c>
      <c r="I10">
        <f>MAX(M6,M14)</f>
        <v>48571.42857142858</v>
      </c>
      <c r="U10" s="11">
        <v>10000</v>
      </c>
      <c r="V10" s="12">
        <v>30000.000000000011</v>
      </c>
      <c r="W10" s="13">
        <v>40000.000000000015</v>
      </c>
      <c r="X10">
        <f t="shared" si="0"/>
        <v>-10000.000000000004</v>
      </c>
    </row>
    <row r="11" spans="1:24" x14ac:dyDescent="0.25">
      <c r="U11" s="11">
        <v>15000</v>
      </c>
      <c r="V11" s="12">
        <v>25000.000000000011</v>
      </c>
      <c r="W11" s="13">
        <v>40000.000000000015</v>
      </c>
      <c r="X11">
        <f t="shared" si="0"/>
        <v>-15000.000000000004</v>
      </c>
    </row>
    <row r="12" spans="1:24" x14ac:dyDescent="0.25">
      <c r="L12" t="s">
        <v>20</v>
      </c>
      <c r="U12" s="11">
        <v>20000</v>
      </c>
      <c r="V12" s="12">
        <v>20000.000000000011</v>
      </c>
      <c r="W12" s="13">
        <v>40000.000000000015</v>
      </c>
      <c r="X12">
        <f t="shared" si="0"/>
        <v>-20000.000000000004</v>
      </c>
    </row>
    <row r="13" spans="1:24" x14ac:dyDescent="0.25">
      <c r="S13">
        <f>SUM(D17,H10,L14)</f>
        <v>-330000</v>
      </c>
      <c r="U13" s="11">
        <v>25000</v>
      </c>
      <c r="V13" s="12">
        <v>15000.000000000018</v>
      </c>
      <c r="W13" s="13">
        <v>40000.000000000015</v>
      </c>
      <c r="X13">
        <f t="shared" si="0"/>
        <v>-24999.999999999996</v>
      </c>
    </row>
    <row r="14" spans="1:24" x14ac:dyDescent="0.25">
      <c r="L14" s="3">
        <v>-300000</v>
      </c>
      <c r="M14">
        <f>S13</f>
        <v>-330000</v>
      </c>
      <c r="U14" s="11">
        <v>30000</v>
      </c>
      <c r="V14" s="12">
        <v>10000.000000000011</v>
      </c>
      <c r="W14" s="13">
        <v>40000.000000000015</v>
      </c>
      <c r="X14">
        <f t="shared" si="0"/>
        <v>-30000.000000000004</v>
      </c>
    </row>
    <row r="15" spans="1:24" x14ac:dyDescent="0.25">
      <c r="D15" t="s">
        <v>21</v>
      </c>
      <c r="U15" s="11">
        <v>35000</v>
      </c>
      <c r="V15" s="12">
        <v>5000.0000000000109</v>
      </c>
      <c r="W15" s="13">
        <v>40000.000000000015</v>
      </c>
      <c r="X15">
        <f t="shared" si="0"/>
        <v>-35000</v>
      </c>
    </row>
    <row r="16" spans="1:24" x14ac:dyDescent="0.25">
      <c r="P16" s="3">
        <f>V29</f>
        <v>0.56250000000000011</v>
      </c>
      <c r="U16" s="11">
        <v>40000</v>
      </c>
      <c r="V16" s="12">
        <v>1.0913936421275139E-11</v>
      </c>
      <c r="W16" s="13">
        <v>40000.000000000015</v>
      </c>
      <c r="X16">
        <f t="shared" si="0"/>
        <v>-40000</v>
      </c>
    </row>
    <row r="17" spans="1:29" x14ac:dyDescent="0.25">
      <c r="D17" s="3">
        <f>-V3</f>
        <v>-30000</v>
      </c>
      <c r="E17">
        <f>IF(ABS(1-(H7+H22))&lt;=0.00001,H7*I10+H22*I25,NA())</f>
        <v>10000.000000000011</v>
      </c>
      <c r="P17" t="s">
        <v>16</v>
      </c>
      <c r="U17" s="11">
        <v>45000</v>
      </c>
      <c r="V17" s="12">
        <v>-4999.9999999999854</v>
      </c>
      <c r="W17" s="13">
        <v>40000.000000000015</v>
      </c>
      <c r="X17">
        <f t="shared" si="0"/>
        <v>-45000</v>
      </c>
    </row>
    <row r="18" spans="1:29" x14ac:dyDescent="0.25">
      <c r="S18">
        <f>SUM(D17,H25,L21,P19)</f>
        <v>70000</v>
      </c>
      <c r="U18" s="14">
        <v>50000</v>
      </c>
      <c r="V18" s="15">
        <v>-9999.9999999999818</v>
      </c>
      <c r="W18" s="16">
        <v>40000.000000000015</v>
      </c>
      <c r="X18">
        <f t="shared" si="0"/>
        <v>-50000</v>
      </c>
    </row>
    <row r="19" spans="1:29" ht="15.75" thickBot="1" x14ac:dyDescent="0.3">
      <c r="L19" t="s">
        <v>17</v>
      </c>
      <c r="P19" s="3">
        <v>100000</v>
      </c>
      <c r="Q19">
        <f>S18</f>
        <v>70000</v>
      </c>
    </row>
    <row r="20" spans="1:29" ht="15.75" thickBot="1" x14ac:dyDescent="0.3">
      <c r="V20" s="17" t="s">
        <v>47</v>
      </c>
      <c r="W20" s="18" t="s">
        <v>48</v>
      </c>
      <c r="X20" s="1"/>
    </row>
    <row r="21" spans="1:29" x14ac:dyDescent="0.25">
      <c r="L21" s="3">
        <v>0</v>
      </c>
      <c r="M21">
        <f>IF(ABS(1-(P16+P21))&lt;=0.00001,P16*Q19+P21*Q24,NA())</f>
        <v>-192499.99999999997</v>
      </c>
      <c r="P21" s="3">
        <f>W29</f>
        <v>0.43749999999999994</v>
      </c>
      <c r="U21" s="19" t="s">
        <v>49</v>
      </c>
      <c r="V21" s="20">
        <v>0.9</v>
      </c>
      <c r="W21" s="21">
        <v>0.3</v>
      </c>
      <c r="X21" s="3" t="s">
        <v>50</v>
      </c>
    </row>
    <row r="22" spans="1:29" ht="15.75" thickBot="1" x14ac:dyDescent="0.3">
      <c r="H22" s="3">
        <v>0.16</v>
      </c>
      <c r="P22" t="s">
        <v>18</v>
      </c>
      <c r="U22" s="22" t="s">
        <v>51</v>
      </c>
      <c r="V22" s="23">
        <v>0.1</v>
      </c>
      <c r="W22" s="24">
        <v>0.7</v>
      </c>
      <c r="X22" s="1"/>
    </row>
    <row r="23" spans="1:29" ht="15.75" thickBot="1" x14ac:dyDescent="0.3">
      <c r="H23" t="s">
        <v>22</v>
      </c>
      <c r="S23">
        <f>SUM(D17,H25,L21,P24)</f>
        <v>-530000</v>
      </c>
      <c r="U23" s="25" t="s">
        <v>52</v>
      </c>
      <c r="V23" s="26">
        <v>0.9</v>
      </c>
      <c r="W23" s="27">
        <f>1-V23</f>
        <v>9.9999999999999978E-2</v>
      </c>
      <c r="X23" s="1"/>
    </row>
    <row r="24" spans="1:29" ht="15.75" thickBot="1" x14ac:dyDescent="0.3">
      <c r="J24">
        <f>IF(I25=M21,1,IF(I25=M29,2))</f>
        <v>1</v>
      </c>
      <c r="P24" s="3">
        <v>-500000</v>
      </c>
      <c r="Q24">
        <f>S23</f>
        <v>-530000</v>
      </c>
      <c r="V24" s="1"/>
      <c r="W24" s="1"/>
      <c r="X24" s="1"/>
    </row>
    <row r="25" spans="1:29" ht="15.75" thickBot="1" x14ac:dyDescent="0.3">
      <c r="H25" s="3">
        <v>0</v>
      </c>
      <c r="I25">
        <f>MAX(M21,M29)</f>
        <v>-192499.99999999997</v>
      </c>
      <c r="U25" s="28" t="s">
        <v>53</v>
      </c>
      <c r="V25" s="34">
        <f>V21*V$23</f>
        <v>0.81</v>
      </c>
      <c r="W25" s="18">
        <f>W21*W$23</f>
        <v>2.9999999999999992E-2</v>
      </c>
      <c r="X25" s="29">
        <f>SUM(V25:W25)</f>
        <v>0.84000000000000008</v>
      </c>
    </row>
    <row r="26" spans="1:29" ht="15.75" thickBot="1" x14ac:dyDescent="0.3">
      <c r="A26" s="5"/>
      <c r="U26" s="28" t="s">
        <v>54</v>
      </c>
      <c r="V26" s="35">
        <f>V22*V$23</f>
        <v>9.0000000000000011E-2</v>
      </c>
      <c r="W26" s="36">
        <f>W22*W$23</f>
        <v>6.9999999999999979E-2</v>
      </c>
      <c r="X26" s="29">
        <f>SUM(V26:W26)</f>
        <v>0.15999999999999998</v>
      </c>
    </row>
    <row r="27" spans="1:29" ht="15.75" thickBot="1" x14ac:dyDescent="0.3">
      <c r="B27">
        <f>IF(A28=E17,1,IF(A28=E40,2))</f>
        <v>2</v>
      </c>
      <c r="L27" t="s">
        <v>20</v>
      </c>
      <c r="V27" s="1"/>
      <c r="W27" s="1"/>
      <c r="X27" s="1"/>
    </row>
    <row r="28" spans="1:29" x14ac:dyDescent="0.25">
      <c r="A28">
        <f>MAX(E17,E40)</f>
        <v>40000.000000000015</v>
      </c>
      <c r="S28">
        <f>SUM(D17,H25,L29)</f>
        <v>-330000</v>
      </c>
      <c r="U28" s="28" t="s">
        <v>55</v>
      </c>
      <c r="V28" s="30">
        <f>V25/$X25</f>
        <v>0.9642857142857143</v>
      </c>
      <c r="W28" s="31">
        <f>W25/$X25</f>
        <v>3.5714285714285698E-2</v>
      </c>
      <c r="X28" s="1">
        <f>SUM(V28:W28)</f>
        <v>1</v>
      </c>
    </row>
    <row r="29" spans="1:29" ht="15.75" thickBot="1" x14ac:dyDescent="0.3">
      <c r="L29" s="3">
        <v>-300000</v>
      </c>
      <c r="M29">
        <f>S28</f>
        <v>-330000</v>
      </c>
      <c r="U29" s="28" t="s">
        <v>56</v>
      </c>
      <c r="V29" s="32">
        <f>V26/$X26</f>
        <v>0.56250000000000011</v>
      </c>
      <c r="W29" s="33">
        <f>W26/$X26</f>
        <v>0.43749999999999994</v>
      </c>
      <c r="X29" s="1">
        <f>SUM(V29:W29)</f>
        <v>1</v>
      </c>
    </row>
    <row r="31" spans="1:29" x14ac:dyDescent="0.25">
      <c r="L31" s="3">
        <f>V23</f>
        <v>0.9</v>
      </c>
      <c r="U31" s="37" t="s">
        <v>57</v>
      </c>
      <c r="V31" t="s">
        <v>45</v>
      </c>
      <c r="W31" t="s">
        <v>46</v>
      </c>
      <c r="X31" t="s">
        <v>58</v>
      </c>
      <c r="Z31" t="s">
        <v>59</v>
      </c>
      <c r="AB31" t="s">
        <v>60</v>
      </c>
    </row>
    <row r="32" spans="1:29" x14ac:dyDescent="0.25">
      <c r="L32" t="s">
        <v>16</v>
      </c>
      <c r="V32">
        <f>E17</f>
        <v>10000.000000000011</v>
      </c>
      <c r="W32">
        <f>E40</f>
        <v>40000.000000000015</v>
      </c>
      <c r="X32">
        <f>V32-W32</f>
        <v>-30000.000000000004</v>
      </c>
      <c r="Z32" t="s">
        <v>61</v>
      </c>
      <c r="AA32">
        <v>0.2</v>
      </c>
      <c r="AB32">
        <f>U35</f>
        <v>0.17741933421300843</v>
      </c>
      <c r="AC32" t="s">
        <v>64</v>
      </c>
    </row>
    <row r="33" spans="4:29" x14ac:dyDescent="0.25">
      <c r="S33">
        <f>SUM(D40,H36,L34)</f>
        <v>100000</v>
      </c>
      <c r="U33">
        <v>0</v>
      </c>
      <c r="V33">
        <f t="dataTable" ref="V33:W43" dt2D="0" dtr="0" r1="V23"/>
        <v>-330000</v>
      </c>
      <c r="W33">
        <v>-300000</v>
      </c>
      <c r="X33">
        <f t="shared" ref="X33:X43" si="1">V33-W33</f>
        <v>-30000</v>
      </c>
      <c r="Z33" t="s">
        <v>63</v>
      </c>
      <c r="AC33" t="s">
        <v>65</v>
      </c>
    </row>
    <row r="34" spans="4:29" x14ac:dyDescent="0.25">
      <c r="H34" t="s">
        <v>17</v>
      </c>
      <c r="L34" s="3">
        <v>100000</v>
      </c>
      <c r="M34">
        <f>S33</f>
        <v>100000</v>
      </c>
      <c r="U34">
        <v>0.1</v>
      </c>
      <c r="V34">
        <v>-330000</v>
      </c>
      <c r="W34">
        <v>-300000</v>
      </c>
      <c r="X34">
        <f t="shared" si="1"/>
        <v>-30000</v>
      </c>
      <c r="Z34" t="s">
        <v>62</v>
      </c>
      <c r="AA34">
        <v>0.6</v>
      </c>
      <c r="AB34">
        <f>U41</f>
        <v>0.7655105291561517</v>
      </c>
      <c r="AC34" t="s">
        <v>64</v>
      </c>
    </row>
    <row r="35" spans="4:29" x14ac:dyDescent="0.25">
      <c r="U35">
        <v>0.17741933421300843</v>
      </c>
      <c r="V35">
        <v>-300000.0169896853</v>
      </c>
      <c r="W35">
        <v>-300000</v>
      </c>
      <c r="X35">
        <f t="shared" si="1"/>
        <v>-1.6989685303997248E-2</v>
      </c>
    </row>
    <row r="36" spans="4:29" x14ac:dyDescent="0.25">
      <c r="H36" s="3">
        <v>0</v>
      </c>
      <c r="I36">
        <f>IF(ABS(1-(L31+L36))&lt;=0.00001,L31*M34+L36*M39,NA())</f>
        <v>40000.000000000015</v>
      </c>
      <c r="L36" s="3">
        <f>W23</f>
        <v>9.9999999999999978E-2</v>
      </c>
      <c r="U36">
        <v>0.3</v>
      </c>
      <c r="V36">
        <v>-214500</v>
      </c>
      <c r="W36">
        <v>-300000</v>
      </c>
      <c r="X36">
        <f t="shared" si="1"/>
        <v>85500</v>
      </c>
    </row>
    <row r="37" spans="4:29" x14ac:dyDescent="0.25">
      <c r="L37" t="s">
        <v>18</v>
      </c>
      <c r="U37">
        <v>0.4</v>
      </c>
      <c r="V37">
        <v>-162000</v>
      </c>
      <c r="W37">
        <v>-260000</v>
      </c>
      <c r="X37">
        <f t="shared" si="1"/>
        <v>98000</v>
      </c>
    </row>
    <row r="38" spans="4:29" x14ac:dyDescent="0.25">
      <c r="D38" t="s">
        <v>23</v>
      </c>
      <c r="S38">
        <f>SUM(D40,H36,L39)</f>
        <v>-500000</v>
      </c>
      <c r="U38">
        <v>0.5</v>
      </c>
      <c r="V38">
        <v>-120000</v>
      </c>
      <c r="W38">
        <v>-200000</v>
      </c>
      <c r="X38">
        <f t="shared" si="1"/>
        <v>80000</v>
      </c>
    </row>
    <row r="39" spans="4:29" x14ac:dyDescent="0.25">
      <c r="F39">
        <f>IF(E40=I36,1,IF(E40=I44,2))</f>
        <v>1</v>
      </c>
      <c r="L39" s="3">
        <v>-500000</v>
      </c>
      <c r="M39">
        <f>S38</f>
        <v>-500000</v>
      </c>
      <c r="U39">
        <v>0.6</v>
      </c>
      <c r="V39">
        <v>-85636.363636363618</v>
      </c>
      <c r="W39">
        <v>-140000</v>
      </c>
      <c r="X39">
        <f t="shared" si="1"/>
        <v>54363.636363636382</v>
      </c>
    </row>
    <row r="40" spans="4:29" x14ac:dyDescent="0.25">
      <c r="D40" s="3">
        <v>0</v>
      </c>
      <c r="E40">
        <f>MAX(I36,I44)</f>
        <v>40000.000000000015</v>
      </c>
      <c r="U40">
        <v>0.7</v>
      </c>
      <c r="V40">
        <v>-57000.000000000015</v>
      </c>
      <c r="W40">
        <v>-80000.000000000029</v>
      </c>
      <c r="X40">
        <f t="shared" si="1"/>
        <v>23000.000000000015</v>
      </c>
    </row>
    <row r="41" spans="4:29" x14ac:dyDescent="0.25">
      <c r="U41">
        <v>0.7655105291561517</v>
      </c>
      <c r="V41">
        <v>-40693.682344983848</v>
      </c>
      <c r="W41">
        <v>-40693.682506308978</v>
      </c>
      <c r="X41">
        <f t="shared" si="1"/>
        <v>1.6132512973854318E-4</v>
      </c>
    </row>
    <row r="42" spans="4:29" x14ac:dyDescent="0.25">
      <c r="H42" t="s">
        <v>20</v>
      </c>
      <c r="U42">
        <v>0.9</v>
      </c>
      <c r="V42">
        <v>10000.000000000011</v>
      </c>
      <c r="W42">
        <v>40000.000000000015</v>
      </c>
      <c r="X42">
        <f t="shared" si="1"/>
        <v>-30000.000000000004</v>
      </c>
    </row>
    <row r="43" spans="4:29" x14ac:dyDescent="0.25">
      <c r="S43">
        <f>SUM(D40,H44)</f>
        <v>-300000</v>
      </c>
      <c r="U43">
        <v>1</v>
      </c>
      <c r="V43">
        <v>70000</v>
      </c>
      <c r="W43">
        <v>100000</v>
      </c>
      <c r="X43">
        <f t="shared" si="1"/>
        <v>-30000</v>
      </c>
    </row>
    <row r="44" spans="4:29" x14ac:dyDescent="0.25">
      <c r="H44" s="3">
        <v>-300000</v>
      </c>
      <c r="I44">
        <f>S43</f>
        <v>-300000</v>
      </c>
      <c r="S44" s="4" t="s">
        <v>24</v>
      </c>
    </row>
    <row r="1000" spans="189:204" x14ac:dyDescent="0.25">
      <c r="GH1000" t="s">
        <v>25</v>
      </c>
      <c r="GI1000" t="s">
        <v>26</v>
      </c>
      <c r="GJ1000" t="s">
        <v>27</v>
      </c>
      <c r="GK1000" t="s">
        <v>28</v>
      </c>
      <c r="GL1000" t="s">
        <v>29</v>
      </c>
      <c r="GM1000" t="s">
        <v>30</v>
      </c>
      <c r="GN1000" t="s">
        <v>31</v>
      </c>
      <c r="GO1000" t="s">
        <v>32</v>
      </c>
      <c r="GP1000" t="s">
        <v>33</v>
      </c>
      <c r="GQ1000" t="s">
        <v>34</v>
      </c>
      <c r="GR1000" t="s">
        <v>35</v>
      </c>
      <c r="GS1000" t="s">
        <v>36</v>
      </c>
      <c r="GT1000" t="s">
        <v>37</v>
      </c>
      <c r="GU1000" t="s">
        <v>38</v>
      </c>
      <c r="GV1000" t="s">
        <v>39</v>
      </c>
    </row>
    <row r="1001" spans="189:204" x14ac:dyDescent="0.25">
      <c r="GG1001">
        <v>0</v>
      </c>
      <c r="GH1001">
        <v>0</v>
      </c>
      <c r="GI1001" t="s">
        <v>40</v>
      </c>
      <c r="GJ1001">
        <v>0</v>
      </c>
      <c r="GK1001">
        <v>0</v>
      </c>
      <c r="GL1001">
        <v>0</v>
      </c>
      <c r="GM1001" t="s">
        <v>41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89:204" x14ac:dyDescent="0.25">
      <c r="GG1002">
        <v>0</v>
      </c>
      <c r="GH1002">
        <v>1</v>
      </c>
      <c r="GK1002">
        <v>0</v>
      </c>
      <c r="GL1002">
        <v>0</v>
      </c>
      <c r="GM1002" t="s">
        <v>42</v>
      </c>
      <c r="GN1002">
        <v>2</v>
      </c>
      <c r="GO1002">
        <v>3</v>
      </c>
      <c r="GP1002">
        <v>4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41</v>
      </c>
      <c r="GN1003">
        <v>2</v>
      </c>
      <c r="GO1003">
        <v>13</v>
      </c>
      <c r="GP1003">
        <v>14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89:204" x14ac:dyDescent="0.25">
      <c r="GG1004">
        <v>0</v>
      </c>
      <c r="GH1004">
        <v>3</v>
      </c>
      <c r="GL1004">
        <v>1</v>
      </c>
      <c r="GM1004" t="s">
        <v>41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8</v>
      </c>
      <c r="GU1004">
        <v>9</v>
      </c>
      <c r="GV1004" t="b">
        <v>1</v>
      </c>
    </row>
    <row r="1005" spans="189:204" x14ac:dyDescent="0.25">
      <c r="GG1005">
        <v>2</v>
      </c>
      <c r="GH1005">
        <v>4</v>
      </c>
      <c r="GL1005">
        <v>1</v>
      </c>
      <c r="GM1005" t="s">
        <v>41</v>
      </c>
      <c r="GN1005">
        <v>2</v>
      </c>
      <c r="GO1005">
        <v>9</v>
      </c>
      <c r="GP1005">
        <v>10</v>
      </c>
      <c r="GQ1005">
        <v>0</v>
      </c>
      <c r="GR1005">
        <v>0</v>
      </c>
      <c r="GS1005">
        <v>0</v>
      </c>
      <c r="GT1005">
        <v>23</v>
      </c>
      <c r="GU1005">
        <v>9</v>
      </c>
      <c r="GV1005" t="b">
        <v>1</v>
      </c>
    </row>
    <row r="1006" spans="189:204" x14ac:dyDescent="0.25">
      <c r="GG1006">
        <v>0</v>
      </c>
      <c r="GH1006">
        <v>5</v>
      </c>
      <c r="GK1006">
        <v>0</v>
      </c>
      <c r="GL1006">
        <v>3</v>
      </c>
      <c r="GM1006" t="s">
        <v>42</v>
      </c>
      <c r="GN1006">
        <v>2</v>
      </c>
      <c r="GO1006">
        <v>7</v>
      </c>
      <c r="GP1006">
        <v>8</v>
      </c>
      <c r="GQ1006">
        <v>0</v>
      </c>
      <c r="GR1006">
        <v>0</v>
      </c>
      <c r="GS1006">
        <v>0</v>
      </c>
      <c r="GT1006">
        <v>4</v>
      </c>
      <c r="GU1006">
        <v>13</v>
      </c>
      <c r="GV1006" t="b">
        <v>1</v>
      </c>
    </row>
    <row r="1007" spans="189:204" x14ac:dyDescent="0.25">
      <c r="GG1007">
        <v>0</v>
      </c>
      <c r="GH1007">
        <v>6</v>
      </c>
      <c r="GK1007">
        <v>0</v>
      </c>
      <c r="GL1007">
        <v>3</v>
      </c>
      <c r="GM1007" t="s">
        <v>43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13</v>
      </c>
      <c r="GV1007" t="b">
        <v>1</v>
      </c>
    </row>
    <row r="1008" spans="189:204" x14ac:dyDescent="0.25">
      <c r="GG1008">
        <v>0</v>
      </c>
      <c r="GH1008">
        <v>7</v>
      </c>
      <c r="GL1008">
        <v>5</v>
      </c>
      <c r="GM1008" t="s">
        <v>43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</v>
      </c>
      <c r="GU1008">
        <v>17</v>
      </c>
      <c r="GV1008" t="b">
        <v>1</v>
      </c>
    </row>
    <row r="1009" spans="189:204" x14ac:dyDescent="0.25">
      <c r="GG1009">
        <v>0</v>
      </c>
      <c r="GH1009">
        <v>8</v>
      </c>
      <c r="GL1009">
        <v>5</v>
      </c>
      <c r="GM1009" t="s">
        <v>43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7</v>
      </c>
      <c r="GU1009">
        <v>17</v>
      </c>
      <c r="GV1009" t="b">
        <v>1</v>
      </c>
    </row>
    <row r="1010" spans="189:204" x14ac:dyDescent="0.25">
      <c r="GG1010">
        <v>13</v>
      </c>
      <c r="GH1010">
        <v>9</v>
      </c>
      <c r="GK1010">
        <v>0</v>
      </c>
      <c r="GL1010">
        <v>4</v>
      </c>
      <c r="GM1010" t="s">
        <v>42</v>
      </c>
      <c r="GN1010">
        <v>2</v>
      </c>
      <c r="GO1010">
        <v>11</v>
      </c>
      <c r="GP1010">
        <v>12</v>
      </c>
      <c r="GQ1010">
        <v>0</v>
      </c>
      <c r="GR1010">
        <v>0</v>
      </c>
      <c r="GS1010">
        <v>0</v>
      </c>
      <c r="GT1010">
        <v>19</v>
      </c>
      <c r="GU1010">
        <v>13</v>
      </c>
      <c r="GV1010" t="b">
        <v>1</v>
      </c>
    </row>
    <row r="1011" spans="189:204" x14ac:dyDescent="0.25">
      <c r="GG1011">
        <v>14</v>
      </c>
      <c r="GH1011">
        <v>10</v>
      </c>
      <c r="GK1011">
        <v>0</v>
      </c>
      <c r="GL1011">
        <v>4</v>
      </c>
      <c r="GM1011" t="s">
        <v>43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27</v>
      </c>
      <c r="GU1011">
        <v>13</v>
      </c>
      <c r="GV1011" t="b">
        <v>1</v>
      </c>
    </row>
    <row r="1012" spans="189:204" x14ac:dyDescent="0.25">
      <c r="GG1012">
        <v>15</v>
      </c>
      <c r="GH1012">
        <v>11</v>
      </c>
      <c r="GL1012">
        <v>9</v>
      </c>
      <c r="GM1012" t="s">
        <v>43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17</v>
      </c>
      <c r="GV1012" t="b">
        <v>1</v>
      </c>
    </row>
    <row r="1013" spans="189:204" x14ac:dyDescent="0.25">
      <c r="GG1013">
        <v>16</v>
      </c>
      <c r="GH1013">
        <v>12</v>
      </c>
      <c r="GL1013">
        <v>9</v>
      </c>
      <c r="GM1013" t="s">
        <v>43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17</v>
      </c>
      <c r="GV1013" t="b">
        <v>1</v>
      </c>
    </row>
    <row r="1014" spans="189:204" x14ac:dyDescent="0.25">
      <c r="GH1014">
        <v>13</v>
      </c>
      <c r="GK1014">
        <v>0</v>
      </c>
      <c r="GL1014">
        <v>2</v>
      </c>
      <c r="GM1014" t="s">
        <v>42</v>
      </c>
      <c r="GN1014">
        <v>2</v>
      </c>
      <c r="GO1014">
        <v>15</v>
      </c>
      <c r="GP1014">
        <v>16</v>
      </c>
      <c r="GQ1014">
        <v>0</v>
      </c>
      <c r="GR1014">
        <v>0</v>
      </c>
      <c r="GS1014">
        <v>0</v>
      </c>
      <c r="GT1014">
        <v>34</v>
      </c>
      <c r="GU1014">
        <v>9</v>
      </c>
      <c r="GV1014" t="b">
        <v>1</v>
      </c>
    </row>
    <row r="1015" spans="189:204" x14ac:dyDescent="0.25">
      <c r="GH1015">
        <v>14</v>
      </c>
      <c r="GK1015">
        <v>0</v>
      </c>
      <c r="GL1015">
        <v>2</v>
      </c>
      <c r="GM1015" t="s">
        <v>43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42</v>
      </c>
      <c r="GU1015">
        <v>9</v>
      </c>
      <c r="GV1015" t="b">
        <v>1</v>
      </c>
    </row>
    <row r="1016" spans="189:204" x14ac:dyDescent="0.25">
      <c r="GH1016">
        <v>15</v>
      </c>
      <c r="GL1016">
        <v>13</v>
      </c>
      <c r="GM1016" t="s">
        <v>43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32</v>
      </c>
      <c r="GU1016">
        <v>13</v>
      </c>
      <c r="GV1016" t="b">
        <v>1</v>
      </c>
    </row>
    <row r="1017" spans="189:204" x14ac:dyDescent="0.25">
      <c r="GH1017">
        <v>16</v>
      </c>
      <c r="GL1017">
        <v>13</v>
      </c>
      <c r="GM1017" t="s">
        <v>43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37</v>
      </c>
      <c r="GU1017">
        <v>13</v>
      </c>
      <c r="GV1017" t="b">
        <v>1</v>
      </c>
    </row>
  </sheetData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Hoja1 (2)</vt:lpstr>
      <vt:lpstr>Hoja1 (3)</vt:lpstr>
      <vt:lpstr>'Hoja1 (2)'!TreeData</vt:lpstr>
      <vt:lpstr>'Hoja1 (3)'!TreeData</vt:lpstr>
      <vt:lpstr>'Hoja1 (2)'!TreeDiagBase</vt:lpstr>
      <vt:lpstr>'Hoja1 (3)'!TreeDiagBase</vt:lpstr>
      <vt:lpstr>'Hoja1 (2)'!TreeDiagram</vt:lpstr>
      <vt:lpstr>'Hoja1 (3)'!TreeDiagram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Naranjo Silva</dc:creator>
  <cp:lastModifiedBy>Jose Naranjo Silva</cp:lastModifiedBy>
  <dcterms:created xsi:type="dcterms:W3CDTF">2016-09-19T22:27:48Z</dcterms:created>
  <dcterms:modified xsi:type="dcterms:W3CDTF">2016-09-21T20:35:16Z</dcterms:modified>
</cp:coreProperties>
</file>