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aa/Downloads/"/>
    </mc:Choice>
  </mc:AlternateContent>
  <xr:revisionPtr revIDLastSave="0" documentId="13_ncr:1_{B82D1F86-DB56-F944-BEA3-CB8C74B1AE2F}" xr6:coauthVersionLast="47" xr6:coauthVersionMax="47" xr10:uidLastSave="{00000000-0000-0000-0000-000000000000}"/>
  <bookViews>
    <workbookView xWindow="0" yWindow="0" windowWidth="34540" windowHeight="22400" activeTab="1" xr2:uid="{00000000-000D-0000-FFFF-FFFF00000000}"/>
  </bookViews>
  <sheets>
    <sheet name="defects4c_bug" sheetId="1" r:id="rId1"/>
    <sheet name="defects4c_vul_CVE" sheetId="2" r:id="rId2"/>
  </sheets>
  <definedNames>
    <definedName name="_xlnm._FilterDatabase" localSheetId="0" hidden="1">defects4c_bug!$A$1:$E$249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9" i="1" l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<sst xmlns="http://schemas.openxmlformats.org/spreadsheetml/2006/main" count="855" uniqueCount="491">
  <si>
    <t>Project</t>
  </si>
  <si>
    <t>Sha</t>
  </si>
  <si>
    <t>Link</t>
  </si>
  <si>
    <t>STATUS</t>
  </si>
  <si>
    <t>LABEL</t>
  </si>
  <si>
    <t>https://github.com/apache/arrow/commit/db004443e631fd72c0fd9a16a02294cd14b456e5</t>
  </si>
  <si>
    <t>A.2</t>
  </si>
  <si>
    <t>https://github.com/apache/arrow/commit/c4f8436e2532524c2a2f9cc26f73c6b7dfababaa</t>
  </si>
  <si>
    <t>A.3</t>
  </si>
  <si>
    <t>https://github.com/apache/arrow/commit/171e8bfe5fe13467a1763227e495fae6bc5d011d</t>
  </si>
  <si>
    <t>https://github.com/apache/arrow/commit/68e0fa7499876fc0cf86b8be784a890226648645</t>
  </si>
  <si>
    <t>C.3</t>
  </si>
  <si>
    <t>https://github.com/apache/arrow/commit/912e2bb3345536c271580e3a9e88baaffb7f2836</t>
  </si>
  <si>
    <t>B</t>
  </si>
  <si>
    <t>https://github.com/apache/arrow/commit/eea4a54f66a36137f4204876a68e6d5ed913cbc5</t>
  </si>
  <si>
    <t>D.2</t>
  </si>
  <si>
    <t>https://github.com/apache/arrow/commit/3d0a9d58b6fe29dcb208c3fa244c789449517988</t>
  </si>
  <si>
    <t>C.2</t>
  </si>
  <si>
    <t>https://github.com/apache/arrow/commit/4a7e19e118907d0b1c7e1505697a5b74a541c9f7</t>
  </si>
  <si>
    <t>A.1</t>
  </si>
  <si>
    <t>https://github.com/apache/arrow/commit/0b4fa2a2bf80bf3a91f9f8f42fe313f78b8a1282</t>
  </si>
  <si>
    <t>D.1</t>
  </si>
  <si>
    <t>https://github.com/awslabs/aws-c-common/commit/3367d5d13173664bc5018f5405adfa4d395c87ce</t>
  </si>
  <si>
    <t>https://github.com/CESNET/libyang/commit/24bd22f5e40f37fb6ae796bb8eebc9de58bae00e</t>
  </si>
  <si>
    <t>https://github.com/CESNET/libyang/commit/b6ecaeaa0391745ec9054cc4351ac4049317576c</t>
  </si>
  <si>
    <t>https://github.com/CESNET/libyang/commit/350a6bf69e03d19fe996cba992b49556ae2ce8ab</t>
  </si>
  <si>
    <t>https://github.com/CESNET/libyang/commit/cdcace7230352a25eb21a488e7f42d004b3de3e1</t>
  </si>
  <si>
    <t>https://github.com/CESNET/libyang/commit/ea0f96cf45deed39fb98b28f30d0acdc304db243</t>
  </si>
  <si>
    <t>https://github.com/CESNET/libyang/commit/509d721c2b61088c1e491c330c48b0cc01dc191e</t>
  </si>
  <si>
    <t>C.1</t>
  </si>
  <si>
    <t>https://github.com/CESNET/libyang/commit/823fbe0f7a7b50b7c80cfd948eb3c189579126ab</t>
  </si>
  <si>
    <t>https://github.com/CESNET/libyang/commit/9cdb9e6f60d6bae42675bc3b46f5741e50b62e68</t>
  </si>
  <si>
    <t>https://github.com/CESNET/libyang/commit/f128972045a5d4a36854ddc0a75d99803ff81f6d</t>
  </si>
  <si>
    <t>https://github.com/CESNET/libyang/commit/812a5bff4857a485db96fe7269af944d0bdb91b3</t>
  </si>
  <si>
    <t>https://github.com/CESNET/libyang/commit/7c7783df75b9a5dfc6cc22c70b9467d47aa913d2</t>
  </si>
  <si>
    <t>https://github.com/CESNET/libyang/commit/a353cce850560bea761d67a2fbcaf9cb271f586f</t>
  </si>
  <si>
    <t>https://github.com/CESNET/libyang/commit/140ede9c075c604632a87ee3bf0e881fb485d0e7</t>
  </si>
  <si>
    <t>A.4</t>
  </si>
  <si>
    <t>https://github.com/CESNET/libyang/commit/92cc8517fcb85dcfbb93842758571f721c49c9cb</t>
  </si>
  <si>
    <t>https://github.com/CESNET/libyang/commit/fff4dca0da454cdff4c8fab70b4a62c0674fb862</t>
  </si>
  <si>
    <t>https://github.com/CLIUtils/CLI11/commit/020a21afc65fe843efca5b2f74e3d5b502425f76</t>
  </si>
  <si>
    <t>https://github.com/CLIUtils/CLI11/commit/dcbcb4721dda5dab0a56d9faaaee50e6a30f7758</t>
  </si>
  <si>
    <t>https://github.com/CLIUtils/CLI11/commit/de215ef978104a0e9efdc7b78a9d58cd529cf17a</t>
  </si>
  <si>
    <t>https://github.com/danmar/cppcheck/commit/4996ec190ecf27a4bf018eb0dcd12e2a51fd550e</t>
  </si>
  <si>
    <t>https://github.com/danmar/cppcheck/commit/c4dcfef38564e97442fb6c122f5e67c908e0c665</t>
  </si>
  <si>
    <t>https://github.com/danmar/cppcheck/commit/d2284ddbcd2a70b4a39047ae32b1c5662060407f</t>
  </si>
  <si>
    <t>https://github.com/danmar/cppcheck/commit/68d77b73da0d86b8d18bf6fcbbf45e77a29a6b26</t>
  </si>
  <si>
    <t>https://github.com/danmar/cppcheck/commit/6f2879a59b2c71b1fdb472471412c4b73184fea0</t>
  </si>
  <si>
    <t>https://github.com/danmar/cppcheck/commit/0c659a149953b9a67901a5b30259b7ef534bbaad</t>
  </si>
  <si>
    <t>https://github.com/danmar/cppcheck/commit/797de4ef920dda5c569e5fd74e27731bc32053dd</t>
  </si>
  <si>
    <t>https://github.com/danmar/cppcheck/commit/0ee3f678b52d0203d4b84abf65e5cac92f26a553</t>
  </si>
  <si>
    <t>https://github.com/danmar/cppcheck/commit/46ac0d79c1036afb0c565e2bc330d9eb5ffa9eb1</t>
  </si>
  <si>
    <t>https://github.com/danmar/cppcheck/commit/f1169bf2b43fc1beab0da21e430adaa0a7a9eb49</t>
  </si>
  <si>
    <t>https://github.com/danmar/cppcheck/commit/ea2916a3e49934d482cd9b30b520c7873db4de82</t>
  </si>
  <si>
    <t>https://github.com/danmar/cppcheck/commit/0c6aabe4445f097539a5d1f2a73815e69ce3d52f</t>
  </si>
  <si>
    <t>https://github.com/danmar/cppcheck/commit/272760f9cac187bd16ab4a596a0cab870ceb42be</t>
  </si>
  <si>
    <t>https://github.com/danmar/cppcheck/commit/4779f0e1725c5807b329798e12dbeaddbf568b65</t>
  </si>
  <si>
    <t>https://github.com/danmar/cppcheck/commit/099b4435c38dd52ddb38e6b1706d9c988699c082</t>
  </si>
  <si>
    <t>https://github.com/danmar/cppcheck/commit/192c30ab1d3ec97ae7c6955d8953fac133b8e4ff</t>
  </si>
  <si>
    <t>https://github.com/danmar/cppcheck/commit/26bd863d0a4c5499258c9672fbb945343c3901dd</t>
  </si>
  <si>
    <t>https://github.com/danmar/cppcheck/commit/290563b9640505d140684587e5c21e887d510495</t>
  </si>
  <si>
    <t>https://github.com/danmar/cppcheck/commit/2daf7f5430f11def5fd1d67598487369f97c42f4</t>
  </si>
  <si>
    <t>https://github.com/danmar/cppcheck/commit/398fa280213771a0fa7a649a54dd6e6625d48e20</t>
  </si>
  <si>
    <t>https://github.com/danmar/cppcheck/commit/3f1e2b42700a1eb1466d4200eb87265defd962f6</t>
  </si>
  <si>
    <t>https://github.com/danmar/cppcheck/commit/43e4364675d4d47125b0d919039ba73dd4f6376e</t>
  </si>
  <si>
    <t>https://github.com/danmar/cppcheck/commit/4ad90bf6f1cb0149c79324dff027cf8558c041c1</t>
  </si>
  <si>
    <t>https://github.com/danmar/cppcheck/commit/53734a3da1dd394aee9398127692b0e38e9ffa9f</t>
  </si>
  <si>
    <t>https://github.com/danmar/cppcheck/commit/6a81b4c17c87241c6f205e9d47ebc9b5af7f0f38</t>
  </si>
  <si>
    <t>https://github.com/danmar/cppcheck/commit/81a1d744c6e9d13f2fac894c380caafb270741df</t>
  </si>
  <si>
    <t>https://github.com/danmar/cppcheck/commit/a0c37ceba27179496fa2f44072f85e2a5448216e</t>
  </si>
  <si>
    <t>https://github.com/danmar/cppcheck/commit/caa6ff7c2a6ef64df53e04701944aaa4712a1915</t>
  </si>
  <si>
    <t>https://github.com/danmar/cppcheck/commit/d0b6079a832d5c156af1e51274e09f28ee8677a7</t>
  </si>
  <si>
    <t>https://github.com/danmar/cppcheck/commit/d909ac856569e39cb2f53b158c6246ac82d461b7</t>
  </si>
  <si>
    <t>https://github.com/danmar/cppcheck/commit/f5dbfce8ffb3132bb49a155527a620c98e61b4a1</t>
  </si>
  <si>
    <t>https://github.com/danmar/cppcheck/commit/fd3cb2497364d350632c288ce3771738499f718e</t>
  </si>
  <si>
    <t>https://github.com/DynamoRIO/dynamorio/commit/452c17abfd19fdefff52d3f3d4e2b76af809c93d</t>
  </si>
  <si>
    <t>https://github.com/facebook/rocksdb/commit/cc8ded6152c51ac853d2915273eed3e6f9af029b</t>
  </si>
  <si>
    <t>https://github.com/facebook/rocksdb/commit/b87c355772c0e1a643cbbd9799809d376073a6fe</t>
  </si>
  <si>
    <t>https://github.com/facebook/rocksdb/commit/1d2950b8dd38009d0719e4a857f5a42bb1bc9675</t>
  </si>
  <si>
    <t>https://github.com/fmtlib/fmt/commit/cd7202e0399677942a5428a7db9dec1d3c8b5c45</t>
  </si>
  <si>
    <t>https://github.com/fmtlib/fmt/commit/6a1346405949ca1cf5befc5e83c6c66c86e4f9d1</t>
  </si>
  <si>
    <t>https://github.com/fmtlib/fmt/commit/279d698e1b37f3f0a9b5c21b12198894d31c381d</t>
  </si>
  <si>
    <t>https://github.com/fmtlib/fmt/commit/c04fb91b03cb6480c4a39b214efb6b05e452b20c</t>
  </si>
  <si>
    <t>https://github.com/fmtlib/fmt/commit/c1d430e61ab306e0e1d454fea6e07b4f66667a65</t>
  </si>
  <si>
    <t>https://github.com/fmtlib/fmt/commit/e6b37b4aff1a673cb735b9b287aa637142120f6d</t>
  </si>
  <si>
    <t>https://github.com/fmtlib/fmt/commit/0cc73ebf79ec39ba74f3d31a76c0acb2df824908</t>
  </si>
  <si>
    <t>https://github.com/fmtlib/fmt/commit/611cf0b3c644d33b9d347b824bf06bd594bfa564</t>
  </si>
  <si>
    <t>https://github.com/fmtlib/fmt/commit/287eaab3b2777daa5d0d0cf72d977196ba54efb7</t>
  </si>
  <si>
    <t>https://github.com/fmtlib/fmt/commit/ce98e0c6a0fcefe6d081db82de8516c7062492f7</t>
  </si>
  <si>
    <t>https://github.com/fmtlib/fmt/commit/2b7a146fa1f91ee3d7ebc6a782663185543bc373</t>
  </si>
  <si>
    <t>https://github.com/fmtlib/fmt/commit/fc6e0fe992156935bfb66bb2121c62ee8446758e</t>
  </si>
  <si>
    <t>https://github.com/fmtlib/fmt/commit/971fb584c3ea548c12dcfa813b0bafb94e1c0fde</t>
  </si>
  <si>
    <t>https://github.com/fmtlib/fmt/commit/96c18b26c28bbdb8305b79be4eacfb28ee4aa872</t>
  </si>
  <si>
    <t>https://github.com/KhronosGroup/SPIRV-Tools/commit/286b3095dd187da747f85baf9ce3120580565df0</t>
  </si>
  <si>
    <t>https://github.com/KhronosGroup/SPIRV-Tools/commit/54385458ca2f7a7b06699e441822753dbc2d018d</t>
  </si>
  <si>
    <t>https://github.com/KhronosGroup/SPIRV-Tools/commit/0a43a84e02245cca40ce187d1e427a5d0b4f3d13</t>
  </si>
  <si>
    <t>https://github.com/KhronosGroup/SPIRV-Tools/commit/0391d0823ebfd7c37c07a54b8726cc417183a95f</t>
  </si>
  <si>
    <t>https://github.com/KhronosGroup/SPIRV-Tools/commit/948577c5df3a6f0d337ab417b26edcc344eb65e2</t>
  </si>
  <si>
    <t>https://github.com/KhronosGroup/SPIRV-Tools/commit/4fa1a6f9b497193e54a814112f17ab3c2cf58053</t>
  </si>
  <si>
    <t>https://github.com/KhronosGroup/SPIRV-Tools/commit/0ad83f9139daf70a791560f5c72f94b0be5b8390</t>
  </si>
  <si>
    <t>https://github.com/KhronosGroup/SPIRV-Tools/commit/6a9be627c760cf1efa43d155d4e6ee5e801deba3</t>
  </si>
  <si>
    <t>https://github.com/KhronosGroup/SPIRV-Tools/commit/ab3cdcaef56e9311f299eebfd044f9646100c9dc</t>
  </si>
  <si>
    <t>https://github.com/KhronosGroup/SPIRV-Tools/commit/0a5d99d02cb8c0edd41c7a9d4f309c0974d076d0</t>
  </si>
  <si>
    <t>https://github.com/KhronosGroup/SPIRV-Tools/commit/48a36c72e4d358ed9f0a5e53fe775a7ebb2f8f2b</t>
  </si>
  <si>
    <t>https://github.com/KhronosGroup/SPIRV-Tools/commit/d5a3bfcf2ffd154a244e7ffae54dd1766d98efa4</t>
  </si>
  <si>
    <t>https://github.com/libevent/libevent/commit/4da9f87ccbe71edb3b3aaf74b8b64d7e9c41dcaf</t>
  </si>
  <si>
    <t>https://github.com/libevent/libevent/commit/445027a5dcfe0acce431b7d4065d2ac1f6b270d7</t>
  </si>
  <si>
    <t>https://github.com/libevent/libevent/commit/972b456bf60e9a2f550ec45a14921c06e252c793</t>
  </si>
  <si>
    <t>https://github.com/llvm/llvm-project/commit/8723b95cefa4f2a891c2b496dca79f1734cf1d1c</t>
  </si>
  <si>
    <t>https://github.com/llvm/llvm-project/commit/69bfa402006fa7fabe6eaf1660c9ecacb763a966</t>
  </si>
  <si>
    <t>https://github.com/llvm/llvm-project/commit/ea8a2111690ab56450f7ab3cedcbcdbae17a87aa</t>
  </si>
  <si>
    <t>https://github.com/llvm/llvm-project/commit/7aa34c8cbb7f81737666d08217769d6ef81181d5</t>
  </si>
  <si>
    <t>https://github.com/llvm/llvm-project/commit/991834a51616799456a5e65cefde2f41c350aca2</t>
  </si>
  <si>
    <t>https://github.com/llvm/llvm-project/commit/7008ce3f989105a667eab5f34f7ba6fcdc1ba3d8</t>
  </si>
  <si>
    <t>https://github.com/llvm/llvm-project/commit/0f22e783a038b6983f0fe161eef6cf2add3a4156</t>
  </si>
  <si>
    <t>https://github.com/llvm/llvm-project/commit/f3cefdd3505ebba0bd2c1625228033f2d3745564</t>
  </si>
  <si>
    <t>https://github.com/llvm/llvm-project/commit/fae7debadcea335d4aaddee82406a8d10426e730</t>
  </si>
  <si>
    <t>https://github.com/llvm/llvm-project/commit/57a554800b804a0d849858972822142e1f75d37f</t>
  </si>
  <si>
    <t>https://github.com/llvm/llvm-project/commit/8d5804802498efe95bb3b81d2fdab607e7d1e02b</t>
  </si>
  <si>
    <t>https://github.com/llvm/llvm-project/commit/db357891f0cf76253be3cd75f682b68544a411da</t>
  </si>
  <si>
    <t>https://github.com/llvm/llvm-project/commit/160559344026824ee0b510741c7906c0e165f9a7</t>
  </si>
  <si>
    <t>https://github.com/llvm/llvm-project/commit/ccfa5257a659cf1f54dd3f8518c8c42218369c41</t>
  </si>
  <si>
    <t>https://github.com/llvm/llvm-project/commit/5b3b21f0258899d03f6299fba6b4c78d7e730353</t>
  </si>
  <si>
    <t>https://github.com/llvm/llvm-project/commit/d47eac59efb1de3a4fe797c54e116de55c6559e2</t>
  </si>
  <si>
    <t>https://github.com/llvm/llvm-project/commit/6acf6661dd17af9f9858f3d3ff67eb88f7675d31</t>
  </si>
  <si>
    <t>https://github.com/llvm/llvm-project/commit/ea5c94b497cfc43f9ec513f721e03aa5c669249a</t>
  </si>
  <si>
    <t>https://github.com/llvm/llvm-project/commit/252a1eecc04080d852ba58c6727970c688eb1619</t>
  </si>
  <si>
    <t>https://github.com/llvm/llvm-project/commit/dd881c9dbf5d940eedff7d23395141454c5a26b9</t>
  </si>
  <si>
    <t>https://github.com/llvm/llvm-project/commit/b6a0faaa0c793aede7911be241b1895a9ebea41c</t>
  </si>
  <si>
    <t>https://github.com/llvm/llvm-project/commit/09266e4af04ec2dc3a3afc19a3f9d5658d482a44</t>
  </si>
  <si>
    <t>https://github.com/llvm/llvm-project/commit/a5c3b5748c1176c11bdc041271ead5392295742d</t>
  </si>
  <si>
    <t>https://github.com/llvm/llvm-project/commit/831e99fee90e9406c7260ca66d688ec353110183</t>
  </si>
  <si>
    <t>https://github.com/llvm/llvm-project/commit/cfdc96714bdfeabea31b1f4d2e0c65e424933994</t>
  </si>
  <si>
    <t>https://github.com/llvm/llvm-project/commit/9cf1881f8f12a70c28432278a2878a6113c017c1</t>
  </si>
  <si>
    <t>https://github.com/llvm/llvm-project/commit/5a406b63e9d70225cd56fd5c3b791e78f4aed3cc</t>
  </si>
  <si>
    <t>https://github.com/llvm/llvm-project/commit/b0319ab79bf59669803cc2475fae1d12f8eeaca9</t>
  </si>
  <si>
    <t>https://github.com/llvm/llvm-project/commit/f192a27ed3bacdf727f27857adeb6d3762383295</t>
  </si>
  <si>
    <t>https://github.com/llvm/llvm-project/commit/bef8294650f0119238830d73a7527023c7c8a97f</t>
  </si>
  <si>
    <t>https://github.com/llvm/llvm-project/commit/e7d833defb62c1e4a1944cbad740f540c0ab44d2</t>
  </si>
  <si>
    <t>https://github.com/llvm/llvm-project/commit/453dc4d7ec5a3c3d8f54fc358bc5673834516d48</t>
  </si>
  <si>
    <t>https://github.com/llvm/llvm-project/commit/ea8539111d444ffb93ab09c5865d9a1a0927cb2c</t>
  </si>
  <si>
    <t>https://github.com/llvm/llvm-project/commit/e79477895e1af4425aecaded2881e3b3c878faf5</t>
  </si>
  <si>
    <t>https://github.com/llvm/llvm-project/commit/1a58be2ac58ca078c91c9d1700220d88091b256f</t>
  </si>
  <si>
    <t>https://github.com/llvm/llvm-project/commit/596a3bd9ece335303c14cd3d33cbc4cb1717db88</t>
  </si>
  <si>
    <t>https://github.com/llvm/llvm-project/commit/bfee5a9b42d3b4190d6a41d848303d1fea1bdbf2</t>
  </si>
  <si>
    <t>https://github.com/llvm/llvm-project/commit/4a697c312f901a3a1ec92e24c91cefd64f6b4346</t>
  </si>
  <si>
    <t>https://github.com/llvm/llvm-project/commit/01fd7c8bd4fb3385215bff758b0bf68f179e842b</t>
  </si>
  <si>
    <t>https://github.com/llvm/llvm-project/commit/f28beac4196167b0ca6184625bece102b0589b03</t>
  </si>
  <si>
    <t>https://github.com/llvm/llvm-project/commit/e62fc3d0b6ce923dcbc29eeb6ebc5808e6724f90</t>
  </si>
  <si>
    <t>https://github.com/llvm/llvm-project/commit/f5645ea65f0dfdef2ae9c74075cc4b44f05dcb82</t>
  </si>
  <si>
    <t>https://github.com/llvm/llvm-project/commit/0513b0305acde91a0a5f7f5ea4061476011f0d1d</t>
  </si>
  <si>
    <t>https://github.com/llvm/llvm-project/commit/b53b62eb69cd5768423786c5ced700bc2d1d2e20</t>
  </si>
  <si>
    <t>https://github.com/llvm/llvm-project/commit/c1fa163392f52d2119dec645f4f127ef79b83310</t>
  </si>
  <si>
    <t>https://github.com/llvm/llvm-project/commit/2f6ef2fc92955a5b77f302294ba97aa51dbaec4c</t>
  </si>
  <si>
    <t>https://github.com/llvm/llvm-project/commit/dc81e69eb126ea1dbab202733ae34b1a3d6eb0cf</t>
  </si>
  <si>
    <t>https://github.com/llvm/llvm-project/commit/8535bed79504ffe3ed7f2de8c158a17e79e54736</t>
  </si>
  <si>
    <t>https://github.com/llvm/llvm-project/commit/93035c8f47589590b65041603524f48a7c007e1f</t>
  </si>
  <si>
    <t>https://github.com/llvm/llvm-project/commit/6cca8af2270be8bc5494b44bb8856af591d0385b</t>
  </si>
  <si>
    <t>https://github.com/llvm/llvm-project/commit/adf288c5d93e60a91fe226ae2dcebad0f760a259</t>
  </si>
  <si>
    <t>https://github.com/llvm/llvm-project/commit/f379a6c684d47484fb1a0e47df4321fee21f4f6e</t>
  </si>
  <si>
    <t>https://github.com/llvm/llvm-project/commit/57feeed3076137da48c43010130eddbb8e81cb54</t>
  </si>
  <si>
    <t>https://github.com/llvm/llvm-project/commit/0efb96a8ee1b57c39fb732a098f88b3410fc4aeb</t>
  </si>
  <si>
    <t>https://github.com/llvm/llvm-project/commit/8df376db7282b955e7990cb8887ee9dcd3565040</t>
  </si>
  <si>
    <t>https://github.com/llvm/llvm-project/commit/17b0c78447e094e8465abc5dfb3a491f02521647</t>
  </si>
  <si>
    <t>https://github.com/llvm/llvm-project/commit/0c8f3f9332929b12c0f81dcf07169c1869098c3b</t>
  </si>
  <si>
    <t>https://github.com/llvm/llvm-project/commit/0c3518e84b668975df03ac8b9620d7bf181bd349</t>
  </si>
  <si>
    <t>https://github.com/llvm/llvm-project/commit/4c5702cb123b8fd705982c638fb18c999f69d63a</t>
  </si>
  <si>
    <t>https://github.com/llvm/llvm-project/commit/aa57c1c967078a8c02e7fc2c837853dbd7cc66f4</t>
  </si>
  <si>
    <t>https://github.com/llvm/llvm-project/commit/7fdaa5e64114bd5b614cff87bc350e4358b95200</t>
  </si>
  <si>
    <t>https://github.com/llvm/llvm-project/commit/534b9246a20498e2cd4d2b9a512e7c5e75c83bc7</t>
  </si>
  <si>
    <t>https://github.com/llvm/llvm-project/commit/e420c0c78eb0700989c8ba80e845b6306d66bb5f</t>
  </si>
  <si>
    <t>https://github.com/llvm/llvm-project/commit/68469a80cb7468c577701d725a56a86454b8f0cb</t>
  </si>
  <si>
    <t>https://github.com/llvm/llvm-project/commit/f748e92295515ea7b39cd687a718915b559de6ec</t>
  </si>
  <si>
    <t>https://github.com/llvm/llvm-project/commit/c15ccfb24afa67d3c3f54e52cc1d1afa564715ed</t>
  </si>
  <si>
    <t>https://github.com/llvm/llvm-project/commit/b69e5b739352d75f8adce23c3230e3be304ad89a</t>
  </si>
  <si>
    <t>https://github.com/llvm/llvm-project/commit/11707435ccb44a9377bfed407453e0646a159636</t>
  </si>
  <si>
    <t>https://github.com/llvm/llvm-project/commit/55321d82bd329bb88799e5a853a256b4a70e4106</t>
  </si>
  <si>
    <t>https://github.com/llvm/llvm-project/commit/74f98391a7a42eccd7aa96546892cb9b65a39edb</t>
  </si>
  <si>
    <t>https://github.com/llvm/llvm-project/commit/eba76056a364d206de7f0ac944c8601c988b6405</t>
  </si>
  <si>
    <t>https://github.com/llvm/llvm-project/commit/e4ec473b3ff94ecec6fe2c828770a124b139e1a5</t>
  </si>
  <si>
    <t>https://github.com/llvm/llvm-project/commit/27de9b0f7001d3da9423e3e9b7b17565a38c1b51</t>
  </si>
  <si>
    <t>https://github.com/llvm/llvm-project/commit/77d90b0c39f079b8871c39772a5bad8b8bfac322</t>
  </si>
  <si>
    <t>https://github.com/llvm/llvm-project/commit/ee1c12708a4519361729205168dedb2b61bc2638</t>
  </si>
  <si>
    <t>https://github.com/llvm/llvm-project/commit/36e03ac6ee91366225f446db6437f184de258be6</t>
  </si>
  <si>
    <t>https://github.com/llvm/llvm-project/commit/4f799c027e09dafa0d1188509b256f75da3609a5</t>
  </si>
  <si>
    <t>https://github.com/llvm/llvm-project/commit/ee20294af55e73f12829aefd0b6519cf81efe93d</t>
  </si>
  <si>
    <t>https://github.com/llvm/llvm-project/commit/036e636aa7fc6d367ac19197936f3320f28214b0</t>
  </si>
  <si>
    <t>https://github.com/llvm/llvm-project/commit/ac375c2fe316dae6eb770b38f90d6b67fadd22ec</t>
  </si>
  <si>
    <t>https://github.com/llvm/llvm-project/commit/733d7cf9649968c05f41480747ed91c7b0c3a82f</t>
  </si>
  <si>
    <t>https://github.com/llvm/llvm-project/commit/16f58d18506bf3c0bf89cf24e3fea88d5a8154dc</t>
  </si>
  <si>
    <t>https://github.com/llvm/llvm-project/commit/e2b838dd913200702f2eee29100a788c0573bc50</t>
  </si>
  <si>
    <t>https://github.com/llvm/llvm-project/commit/fd0d7b21e0b974dcb8ee6257ae4ef4fa7398e80b</t>
  </si>
  <si>
    <t>https://github.com/llvm/llvm-project/commit/d30093bb8a3f12d35d176a85cf93e354a38ff116</t>
  </si>
  <si>
    <t>https://github.com/llvm/llvm-project/commit/89af112cf590e76fbb1fd964086a3882b7f935f9</t>
  </si>
  <si>
    <t>https://github.com/llvm/llvm-project/commit/d291bd510e6a4e62594186cb8f3ddc18acf2ee1a</t>
  </si>
  <si>
    <t>https://github.com/llvm/llvm-project/commit/0cf0be993c382f15c277de6d0db8be6a236c7c50</t>
  </si>
  <si>
    <t>https://github.com/llvm/llvm-project/commit/059d1f84d2d59093300a81c246de81b1c1da767b</t>
  </si>
  <si>
    <t>https://github.com/llvm/llvm-project/commit/90ede5f4bfe66a0c1b3f4616bb0cc50a6629c4ac</t>
  </si>
  <si>
    <t>https://github.com/llvm/llvm-project/commit/545a9b0f51d105041b472f8649a8179550576c72</t>
  </si>
  <si>
    <t>https://github.com/llvm/llvm-project/commit/00928a1956a1618f394ffe99fc63b0d81e1f88c7</t>
  </si>
  <si>
    <t>https://github.com/llvm/llvm-project/commit/01c90bbd4fd12aa86db4a47577addb47e6e84289</t>
  </si>
  <si>
    <t>https://github.com/llvm/llvm-project/commit/077bff39d46364035a5dcfa32fc69910ad0975d0</t>
  </si>
  <si>
    <t>https://github.com/llvm/llvm-project/commit/07d16424f28482a852a35bd817189d4dfb1701ef</t>
  </si>
  <si>
    <t>https://github.com/llvm/llvm-project/commit/0be2d25ecc7d9b71e03b07529eb1581efa92674a</t>
  </si>
  <si>
    <t>https://github.com/llvm/llvm-project/commit/0e74d75a295729bc145724ffa0495fee4d1b598c</t>
  </si>
  <si>
    <t>https://github.com/llvm/llvm-project/commit/101915cfdaba9284b5bb8dedbbca2b7788f68da4</t>
  </si>
  <si>
    <t>https://github.com/llvm/llvm-project/commit/2153c4b8281c1e5f25887ef9183947198c50a9d2</t>
  </si>
  <si>
    <t>https://github.com/llvm/llvm-project/commit/259390de9af659e2432c5b2af041ec6576c1b26d</t>
  </si>
  <si>
    <t>https://github.com/llvm/llvm-project/commit/26b2c114515a8d011a952fe414ac92417298ea00</t>
  </si>
  <si>
    <t>https://github.com/llvm/llvm-project/commit/2702fb11484a6f5d99c712a0e92c221288955c56</t>
  </si>
  <si>
    <t>https://github.com/llvm/llvm-project/commit/2dd883439c7886182902c0aa17b34c0a8ed88b66</t>
  </si>
  <si>
    <t>https://github.com/llvm/llvm-project/commit/2f32e5d84d3483a0d6170fc61d2cceb49fc930a3</t>
  </si>
  <si>
    <t>https://github.com/llvm/llvm-project/commit/307890f85b33bc190b563bcb3daeb232b8ecaa73</t>
  </si>
  <si>
    <t>https://github.com/llvm/llvm-project/commit/32c9991dab5cb1454959561c77f9d0089d981429</t>
  </si>
  <si>
    <t>https://github.com/llvm/llvm-project/commit/34cccdaed7e7952a9191231ffa62b1b22eac35c8</t>
  </si>
  <si>
    <t>https://github.com/llvm/llvm-project/commit/3f8be15f2911a3d3645030911be83a115bfe9e5c</t>
  </si>
  <si>
    <t>https://github.com/llvm/llvm-project/commit/40e7663b1fca58b099c1cb1d5278f368494ea46d</t>
  </si>
  <si>
    <t>https://github.com/llvm/llvm-project/commit/44af5924b1cbbb395e7e71250a5445053c4ec4a3</t>
  </si>
  <si>
    <t>https://github.com/llvm/llvm-project/commit/4c735439fd9a0cfea9ae366df8b36281436d4708</t>
  </si>
  <si>
    <t>https://github.com/llvm/llvm-project/commit/4f046bc8e0b9439efeb2906ced7930f831495ee4</t>
  </si>
  <si>
    <t>https://github.com/llvm/llvm-project/commit/514bc01ca3b9f97945dd49aa40e01922fed0e41d</t>
  </si>
  <si>
    <t>https://github.com/llvm/llvm-project/commit/51d4c7ceea61b5d83ba52398b5ca6d58d7551044</t>
  </si>
  <si>
    <t>https://github.com/llvm/llvm-project/commit/5ec23863320ca12bfabb6dcff1d0425cb614b7a5</t>
  </si>
  <si>
    <t>https://github.com/llvm/llvm-project/commit/66055230bf6673b76e7330fef76d752a1ea8638e</t>
  </si>
  <si>
    <t>https://github.com/llvm/llvm-project/commit/6934202dc04ffa5ff336a1cca9ace8dae44c29d4</t>
  </si>
  <si>
    <t>https://github.com/llvm/llvm-project/commit/6d2dfd37bd50b21ed90427052198bd1f06c761f8</t>
  </si>
  <si>
    <t>https://github.com/llvm/llvm-project/commit/6d5132b426fbe23c5bc3e591ca2ca09a315d459b</t>
  </si>
  <si>
    <t>https://github.com/llvm/llvm-project/commit/7669455df49e6fc8ae7d9f4bd4ee95bb20e7eb6e</t>
  </si>
  <si>
    <t>https://github.com/llvm/llvm-project/commit/7b54a29c2e72e3e6bf7bb8cb5acfe254335584d7</t>
  </si>
  <si>
    <t>https://github.com/llvm/llvm-project/commit/875891a10d50a791d3f076c9259e60af6c9af18c</t>
  </si>
  <si>
    <t>https://github.com/llvm/llvm-project/commit/930a68765dff96927d706d258ef0c2ad9c7ec2ab</t>
  </si>
  <si>
    <t>https://github.com/llvm/llvm-project/commit/9497680067cc5a2e7d4e0bf657b23d57c06e5e97</t>
  </si>
  <si>
    <t>https://github.com/llvm/llvm-project/commit/96f372c1e7402595edd2ae9f86b9bdfa22dc1045</t>
  </si>
  <si>
    <t>https://github.com/llvm/llvm-project/commit/9eb613b2de3163686b1a4bd1160f15ac56a4b083</t>
  </si>
  <si>
    <t>https://github.com/llvm/llvm-project/commit/9ef829097bbc4cf908698e3891af11a154e1d3e2</t>
  </si>
  <si>
    <t>https://github.com/llvm/llvm-project/commit/a79e604462ea26c73b6869d71b41667819f90281</t>
  </si>
  <si>
    <t>https://github.com/llvm/llvm-project/commit/a9fe69c359de653015c39e413e48630d069abe27</t>
  </si>
  <si>
    <t>https://github.com/llvm/llvm-project/commit/ab3fdbdfbe7edc62049c602d87be91c3ad3f5e3b</t>
  </si>
  <si>
    <t>https://github.com/llvm/llvm-project/commit/b6a41fddcfd375ce30487ef87ca2cd65a6be0bcc</t>
  </si>
  <si>
    <t>https://github.com/llvm/llvm-project/commit/ce066da81c3e6175a02fa7ae831931b5e4126a2b</t>
  </si>
  <si>
    <t>https://github.com/llvm/llvm-project/commit/cf53c6c9710617ea465863e117dda695af2c3ebb</t>
  </si>
  <si>
    <t>https://github.com/llvm/llvm-project/commit/d4e7a0d83ca785925a4f8c82d114377f5b156bbf</t>
  </si>
  <si>
    <t>https://github.com/llvm/llvm-project/commit/d8f541efe7b40fe49664054ad0e7306641762131</t>
  </si>
  <si>
    <t>https://github.com/llvm/llvm-project/commit/de3cb9548d77726186db2d384193e0565cb0afc5</t>
  </si>
  <si>
    <t>https://github.com/llvm/llvm-project/commit/e082dee2b5885bba65e20b22b088bcaca5546984</t>
  </si>
  <si>
    <t>https://github.com/llvm/llvm-project/commit/e22af03a794d633915d0b51c15e05bb9cb9b4ec9</t>
  </si>
  <si>
    <t>https://github.com/llvm/llvm-project/commit/e5a8af7a90c6a9ac46293eb3600029d43d695b8e</t>
  </si>
  <si>
    <t>https://github.com/llvm/llvm-project/commit/e8d5db206c2f5c4afac8288ab96193a5638270ae</t>
  </si>
  <si>
    <t>https://github.com/llvm/llvm-project/commit/ea817d79be2686d1d5fad04d429dbe392ee22b5f</t>
  </si>
  <si>
    <t>https://github.com/llvm/llvm-project/commit/ef7b5949e5c35fdeefb69b8f9a8eef9cfa012ed0</t>
  </si>
  <si>
    <t>https://github.com/llvm/llvm-project/commit/fde8eb00e1466cecd0fc6697f8c2ab837c5b7cf3</t>
  </si>
  <si>
    <t>https://github.com/nanomsg/nng/commit/111b241473ceeecee1f1c232d3c9879fb850361d</t>
  </si>
  <si>
    <t>https://github.com/nanomsg/nng/commit/6a59b15fba1085432c4c18952680e14d80dd134a</t>
  </si>
  <si>
    <t>https://github.com/nanomsg/nng/commit/e3b8f31b044e4fe7d47439467fc1622266b5335c</t>
  </si>
  <si>
    <t>https://github.com/skypjack/entt/commit/ad5bb5198bae3e41beafc96a0a509725df0d3f79</t>
  </si>
  <si>
    <t>https://github.com/skypjack/entt/commit/cf0da32fd0d0c9fe6ac322f18a8b6176407f7679</t>
  </si>
  <si>
    <t>https://github.com/SOCI/soci/commit/9ff3016c00108f21760d438bfbb451188886274c</t>
  </si>
  <si>
    <t>https://github.com/uncrustify/uncrustify/commit/059898e80d55dbe8d5c5eca6e6c1b10668553f92</t>
  </si>
  <si>
    <t>https://github.com/uncrustify/uncrustify/commit/dfe791684b24adc9eef81baef867f824866abdfa</t>
  </si>
  <si>
    <t>https://github.com/zeromq/libzmq/commit/ecc63d0d3b0e1a62c90b58b1ccdb5ac16cb2400a</t>
  </si>
  <si>
    <t>https://github.com/zeromq/libzmq/commit/700f7bfede5f7a1614d2e91ffbe03dc5478f8904</t>
  </si>
  <si>
    <t>https://github.com/zeromq/libzmq/commit/77f14aad95cdf0d2a244ae9b4a025e5ba0adf01a</t>
  </si>
  <si>
    <t>https://github.com/zeromq/libzmq/commit/fab846a5e5e370ddc881b35853092f4dacf773a9</t>
  </si>
  <si>
    <t>CVE</t>
  </si>
  <si>
    <t>URL</t>
  </si>
  <si>
    <t>Vul</t>
  </si>
  <si>
    <t>Taxonomy</t>
  </si>
  <si>
    <t>CVE-2017-14032</t>
  </si>
  <si>
    <t>https://github.com/ARMmbed/mbedtls/commit/d15795acd5074e0b44e71f7ede8bdfe1b48591fc</t>
  </si>
  <si>
    <t>CVE-2020-15908</t>
  </si>
  <si>
    <t>https://github.com/CauldronDevelopmentLLC/cbang/commit/1c1dba62bd3e6fa9d0d0c0aa21926043b75382c7</t>
  </si>
  <si>
    <t>CVE-2019-1010239</t>
  </si>
  <si>
    <t>https://github.com/DaveGamble/cJSON/commit/be749d7efa7c9021da746e685bd6dec79f9dd99b</t>
  </si>
  <si>
    <t>CVE-2023-37464</t>
  </si>
  <si>
    <t>https://github.com/OpenIDC/cjose/commit/7325e9a5e71e2fc0e350487ecac7d84acdf0ed5e</t>
  </si>
  <si>
    <t>CVE-2022-1586</t>
  </si>
  <si>
    <t>https://github.com/PCRE2Project/pcre2/commit/50a51cb7e67268e6ad417eb07c9de9bfea5cc55a</t>
  </si>
  <si>
    <t>CVE-2017-11328</t>
  </si>
  <si>
    <t>https://github.com/VirusTotal/yara/commit/4a342f01e5439b9bb901aff1c6c23c536baeeb3f</t>
  </si>
  <si>
    <t>CVE-2017-6801</t>
  </si>
  <si>
    <t>https://github.com/Yeraze/ytnef/commit/3cb0f914d6427073f262e1b2b5fd973e3043cdf7</t>
  </si>
  <si>
    <t>CVE-2015-4590</t>
  </si>
  <si>
    <t>https://github.com/bblanchon/ArduinoJson/commit/5e7b9ec688d79e7b16ec7064e1d37e8481a31e72</t>
  </si>
  <si>
    <t>CVE-2017-7407</t>
  </si>
  <si>
    <t>https://github.com/curl/curl/commit/1890d59905414ab84a35892b2e45833654aa5c13</t>
  </si>
  <si>
    <t>CVE-2023-25076</t>
  </si>
  <si>
    <t>https://github.com/dlundquist/sniproxy/commit/f8d9a433fe22ab2fa15c00179048ab02ae23d583</t>
  </si>
  <si>
    <t>CVE-2023-50268</t>
  </si>
  <si>
    <t>https://github.com/jqlang/jq/commit/c9a51565214eece8f1053089739aea73145bfd6b</t>
  </si>
  <si>
    <t>CVE-2023-50246</t>
  </si>
  <si>
    <t>https://github.com/jqlang/jq/commit/71c2ab509a8628dbbad4bc7b3f98a64aa90d3297</t>
  </si>
  <si>
    <t>CVE-2016-3074</t>
  </si>
  <si>
    <t>https://github.com/libgd/libgd/commit/2bb97f407c1145c850416a3bfbcc8cf124e68a19</t>
  </si>
  <si>
    <t>CVE-2016-9933</t>
  </si>
  <si>
    <t>https://github.com/libgd/libgd/commit/77f619d48259383628c3ec4654b1ad578e9eb40e</t>
  </si>
  <si>
    <t>CVE-2016-6906</t>
  </si>
  <si>
    <t>https://github.com/libgd/libgd/commit/58b6dde319c301b0eae27d12e2a659e067d80558</t>
  </si>
  <si>
    <t>Duplicate</t>
  </si>
  <si>
    <t>https://github.com/libgd/libgd/commit/fb0e0cce0b9f25389ab56604c3547351617e1415</t>
  </si>
  <si>
    <t>CVE-2016-10167</t>
  </si>
  <si>
    <t>https://github.com/libgd/libgd/commit/fe9ed49dafa993e3af96b6a5a589efeea9bfb36f</t>
  </si>
  <si>
    <t>CVE-2016-9317</t>
  </si>
  <si>
    <t>https://github.com/libgd/libgd/commit/1846f48e5fcdde996e7c27a4bbac5d0aef183e4b</t>
  </si>
  <si>
    <t>None</t>
  </si>
  <si>
    <t>CVE-2016-10168</t>
  </si>
  <si>
    <t>https://github.com/libgd/libgd/commit/69d2fd2c597ffc0c217de1238b9bf4d4bceba8e6</t>
  </si>
  <si>
    <t>CVE-2018-14553</t>
  </si>
  <si>
    <t>https://github.com/libgd/libgd/commit/a93eac0e843148dc2d631c3ba80af17e9c8c860f</t>
  </si>
  <si>
    <t>CVE-2024-24806</t>
  </si>
  <si>
    <t>https://github.com/libuv/libuv/commit/0f2d7e784a256b54b2385043438848047bc2a629</t>
  </si>
  <si>
    <t>https://github.com/libuv/libuv/commit/3530bcc30350d4a6ccf35d2f7b33e23292b9de70</t>
  </si>
  <si>
    <t>CVE-2020-24369</t>
  </si>
  <si>
    <t>https://github.com/lua/lua/commit/ae5b5ba529753c7a653901ffc29b5ea24c3fdf3a</t>
  </si>
  <si>
    <t>CVE-2022-28805</t>
  </si>
  <si>
    <t>https://github.com/lua/lua/commit/1f3c6f4534c6411313361697d98d1145a1f030fa</t>
  </si>
  <si>
    <t>CVE-2016-9583</t>
  </si>
  <si>
    <t>https://github.com/mdadams/jasper/commit/f25486c3d4aa472fec79150f2c41ed4333395d3d</t>
  </si>
  <si>
    <t>CVE-2018-16790</t>
  </si>
  <si>
    <t>https://github.com/mongodb/mongo-c-driver/commit/0d9a4d98bfdf4acd2c0138d4aaeb4e2e0934bd84</t>
  </si>
  <si>
    <t>CVE-2021-46461</t>
  </si>
  <si>
    <t>https://github.com/nginx/njs/commit/d457c9545e7e71ebb5c0479eb16b9d33175855e2</t>
  </si>
  <si>
    <t>CVE-2022-27007</t>
  </si>
  <si>
    <t>https://github.com/nginx/njs/commit/ad48705bf1f04b4221a5f5b07715ac48b3160d53</t>
  </si>
  <si>
    <t>CVE-2022-28049</t>
  </si>
  <si>
    <t>https://github.com/nginx/njs/commit/f65981b0b8fcf02d69a40bc934803c25c9f607ab</t>
  </si>
  <si>
    <t>CVE-2022-29369</t>
  </si>
  <si>
    <t>https://github.com/nginx/njs/commit/222d6fdcf0c6485ec8e175f3a7b70d650c234b4e</t>
  </si>
  <si>
    <t>CVE-2022-29379</t>
  </si>
  <si>
    <t>https://github.com/nginx/njs/commit/ab1702c7af9959366a5ddc4a75b4357d4e9ebdc1</t>
  </si>
  <si>
    <t>CVE-2022-29780</t>
  </si>
  <si>
    <t>https://github.com/nginx/njs/commit/8b39afdad9a0761e0a5d4af1a762bd9a6daef572</t>
  </si>
  <si>
    <t>CVE-2022-29779</t>
  </si>
  <si>
    <t>https://github.com/nginx/njs/commit/2e00e95473861846aa8538be87db07699d9f676d</t>
  </si>
  <si>
    <t>CVE-2022-31307</t>
  </si>
  <si>
    <t>https://github.com/nginx/njs/commit/eafe4c7a326b163612f10861392622b5da5b1792</t>
  </si>
  <si>
    <t>CVE-2022-31306</t>
  </si>
  <si>
    <t>https://github.com/nginx/njs/commit/81af26364c21c196dd21fb5e14c7fa9ce7debd17</t>
  </si>
  <si>
    <t>CVE-2022-30503</t>
  </si>
  <si>
    <t>https://github.com/nginx/njs/commit/5c6130a2a0b4c41ab415f6b8992aa323636338b9</t>
  </si>
  <si>
    <t>CVE-2016-3132</t>
  </si>
  <si>
    <t>https://github.com/php/php-src/commit/28a6ed9f9a36b9c517e4a8a429baf4dd382fc5d5</t>
  </si>
  <si>
    <t>CVE-2016-5096</t>
  </si>
  <si>
    <t>https://github.com/php/php-src/commit/abd159cce48f3e34f08e4751c568e09677d5ec9c</t>
  </si>
  <si>
    <t>CVE-2016-5772</t>
  </si>
  <si>
    <t>https://github.com/php/php-src/commit/a44c89e8af7c2410f4bfc5e097be2a5d0639a60c</t>
  </si>
  <si>
    <t>CVE-2016-5766</t>
  </si>
  <si>
    <t>https://github.com/php/php-src/commit/7722455726bec8c53458a32851d2a87982cf0eac</t>
  </si>
  <si>
    <t>CVE-2016-7129</t>
  </si>
  <si>
    <t>https://github.com/php/php-src/commit/426aeb2808955ee3d3f52e0cfb102834cdb836a5</t>
  </si>
  <si>
    <t>CVE-2016-7130</t>
  </si>
  <si>
    <t>https://github.com/php/php-src/commit/698a691724c0a949295991e5df091ce16f899e02</t>
  </si>
  <si>
    <t>CVE-2016-7128</t>
  </si>
  <si>
    <t>https://github.com/php/php-src/commit/6dbb1ee46b5f4725cc6519abf91e512a2a10dfed</t>
  </si>
  <si>
    <t>CVE-2016-7127</t>
  </si>
  <si>
    <t>https://github.com/php/php-src/commit/1bd103df00f49cf4d4ade2cfe3f456ac058a4eae</t>
  </si>
  <si>
    <t>CVE-2016-7126</t>
  </si>
  <si>
    <t>https://github.com/php/php-src/commit/28022c9b1fd937436ab67bb3d61f652c108baf96</t>
  </si>
  <si>
    <t>CVE-2016-7413</t>
  </si>
  <si>
    <t>https://github.com/php/php-src/commit/b88393f08a558eec14964a55d3c680fe67407712</t>
  </si>
  <si>
    <t>CVE-2016-9936</t>
  </si>
  <si>
    <t>https://github.com/php/php-src/commit/b2af4e8868726a040234de113436c6e4f6372d17</t>
  </si>
  <si>
    <t>https://github.com/php/php-src/commit/863d37ea66d5c960db08d6f4a2cbd2518f0f80d1</t>
  </si>
  <si>
    <t>CVE-2016-10159</t>
  </si>
  <si>
    <t>https://github.com/php/php-src/commit/ca46d0acbce55019b970fcd4c1e8a10edfdded93</t>
  </si>
  <si>
    <t>CVE-2016-10160</t>
  </si>
  <si>
    <t>https://github.com/php/php-src/commit/b28b8b2fee6dfa6fcd13305c581bb835689ac3be</t>
  </si>
  <si>
    <t>CVE-2016-10158</t>
  </si>
  <si>
    <t>https://github.com/php/php-src/commit/1cda0d7c2ffb62d8331c64e703131d9cabdc03ea</t>
  </si>
  <si>
    <t>CVE-2016-10162</t>
  </si>
  <si>
    <t>https://github.com/php/php-src/commit/8d2539fa0faf3f63e1d1e7635347c5b9e777d47b</t>
  </si>
  <si>
    <t>CVE-2017-7272</t>
  </si>
  <si>
    <t>https://github.com/php/php-src/commit/bab0b99f376dac9170ac81382a5ed526938d595a</t>
  </si>
  <si>
    <t>CVE-2018-7584</t>
  </si>
  <si>
    <t>https://github.com/php/php-src/commit/523f230c831d7b33353203fa34aee4e92ac12bba</t>
  </si>
  <si>
    <t>CVE-2021-32765</t>
  </si>
  <si>
    <t>https://github.com/redis/hiredis/commit/76a7b10005c70babee357a7d0f2becf28ec7ed1e</t>
  </si>
  <si>
    <t>CVE-2023-28856</t>
  </si>
  <si>
    <t>https://github.com/redis/redis/commit/bc7fe41e5857a0854d524e2a63a028e9394d2a5c</t>
  </si>
  <si>
    <t>CVE-2019-19317</t>
  </si>
  <si>
    <t>https://github.com/sqlite/sqlite/commit/522ebfa7cee96fb325a22ea3a2464a63485886a8</t>
  </si>
  <si>
    <t>CVE-2019-19244</t>
  </si>
  <si>
    <t>https://github.com/sqlite/sqlite/commit/e59c562b3f6894f84c715772c4b116d7b5c01348</t>
  </si>
  <si>
    <t>CVE-2019-19646</t>
  </si>
  <si>
    <t>https://github.com/sqlite/sqlite/commit/ebd70eedd5d6e6a890a670b5ee874a5eae86b4dd</t>
  </si>
  <si>
    <t>https://github.com/sqlite/sqlite/commit/926f796e8feec15f3836aa0a060ed906f8ae04d3</t>
  </si>
  <si>
    <t>CVE-2019-19925</t>
  </si>
  <si>
    <t>https://github.com/sqlite/sqlite/commit/54d501092d88c0cf89bec4279951f548fb0b8618</t>
  </si>
  <si>
    <t>CVE-2019-20218</t>
  </si>
  <si>
    <t>https://github.com/sqlite/sqlite/commit/a6c1a71cde082e09750465d5675699062922e387</t>
  </si>
  <si>
    <t>CVE-2017-12896</t>
  </si>
  <si>
    <t>https://github.com/the-tcpdump-group/tcpdump/commit/f76e7feb41a4327d2b0978449bbdafe98d4a3771</t>
  </si>
  <si>
    <t>CVE-2017-12893</t>
  </si>
  <si>
    <t>https://github.com/the-tcpdump-group/tcpdump/commit/6f5ba2b651cd9d4b7fa8ee5c4f94460645877c45</t>
  </si>
  <si>
    <t>CVE-2017-12895</t>
  </si>
  <si>
    <t>https://github.com/the-tcpdump-group/tcpdump/commit/2b62d1dda41590db29368ec7ba5f4faf3464765a</t>
  </si>
  <si>
    <t>CVE-2017-12988</t>
  </si>
  <si>
    <t>https://github.com/the-tcpdump-group/tcpdump/commit/8934a7d6307267d301182f19ed162563717e29e3</t>
  </si>
  <si>
    <t>CVE-2017-12992</t>
  </si>
  <si>
    <t>https://github.com/the-tcpdump-group/tcpdump/commit/e942fb84fbe3a73a98a00d2a279425872b5fb9d2</t>
  </si>
  <si>
    <t>CVE-2017-12995</t>
  </si>
  <si>
    <t>https://github.com/the-tcpdump-group/tcpdump/commit/3a76fd7c95fced2c2f8c8148a9055c3a542eff29</t>
  </si>
  <si>
    <t>CVE-2017-12999</t>
  </si>
  <si>
    <t>https://github.com/the-tcpdump-group/tcpdump/commit/3b32029db354cbc875127869d9b12a9addc75b50</t>
  </si>
  <si>
    <t>CVE-2017-12996</t>
  </si>
  <si>
    <t>https://github.com/the-tcpdump-group/tcpdump/commit/6fca58f5f9c96749a575f52e20598ad43f5bdf30</t>
  </si>
  <si>
    <t>CVE-2017-13001</t>
  </si>
  <si>
    <t>https://github.com/the-tcpdump-group/tcpdump/commit/7a923447fd49a069a0fd3b6c3547438ab5ee2123</t>
  </si>
  <si>
    <t>CVE-2017-13000</t>
  </si>
  <si>
    <t>https://github.com/the-tcpdump-group/tcpdump/commit/a7e5f58f402e6919ec444a57946bade7dfd6b184</t>
  </si>
  <si>
    <t>https://github.com/the-tcpdump-group/tcpdump/commit/8512734883227c11568bb35da1d48b9f8466f43f</t>
  </si>
  <si>
    <t>CVE-2017-13004</t>
  </si>
  <si>
    <t>https://github.com/the-tcpdump-group/tcpdump/commit/42073d54c53a496be40ae84152bbfe2c923ac7bc</t>
  </si>
  <si>
    <t>CVE-2017-13005</t>
  </si>
  <si>
    <t>https://github.com/the-tcpdump-group/tcpdump/commit/b45a9a167ca6a3ef2752ae9d48d56ac14b001bfd</t>
  </si>
  <si>
    <t>CVE-2017-13007</t>
  </si>
  <si>
    <t>https://github.com/the-tcpdump-group/tcpdump/commit/ca336198e8bebccc18502de27672fdbd6eb34856</t>
  </si>
  <si>
    <t>CVE-2017-13012</t>
  </si>
  <si>
    <t>https://github.com/the-tcpdump-group/tcpdump/commit/8509ef02eceb2bbb479cea10fe4a7ec6395f1a8b</t>
  </si>
  <si>
    <t>CVE-2017-13015</t>
  </si>
  <si>
    <t>https://github.com/the-tcpdump-group/tcpdump/commit/985122081165753c7442bd7824c473eb9ff56308</t>
  </si>
  <si>
    <t>CVE-2017-13017</t>
  </si>
  <si>
    <t>https://github.com/the-tcpdump-group/tcpdump/commit/11b426ee05eb62ed103218526f1fa616851c43ce</t>
  </si>
  <si>
    <t>CVE-2017-13018</t>
  </si>
  <si>
    <t>https://github.com/the-tcpdump-group/tcpdump/commit/26a6799b9ca80508c05cac7a9a3bef922991520b</t>
  </si>
  <si>
    <t>CVE-2017-13019</t>
  </si>
  <si>
    <t>https://github.com/the-tcpdump-group/tcpdump/commit/4601c685e7fd19c3724d5e499c69b8d3ec49933e</t>
  </si>
  <si>
    <t>CVE-2017-13020</t>
  </si>
  <si>
    <t>https://github.com/the-tcpdump-group/tcpdump/commit/c5dd7bef5e54da5996dc4713284aa6266ae75b75</t>
  </si>
  <si>
    <t>CVE-2017-13021</t>
  </si>
  <si>
    <t>https://github.com/the-tcpdump-group/tcpdump/commit/67c7126062d59729cd421bb38f9594015c9907ba</t>
  </si>
  <si>
    <t>CVE-2017-13027</t>
  </si>
  <si>
    <t>https://github.com/the-tcpdump-group/tcpdump/commit/a77ff09c46560bc895dea11dc9fe643486b056ac</t>
  </si>
  <si>
    <t>CVE-2017-13031</t>
  </si>
  <si>
    <t>https://github.com/the-tcpdump-group/tcpdump/commit/2d669862df7cd17f539129049f6fb70d17174125</t>
  </si>
  <si>
    <t>CVE-2017-13032</t>
  </si>
  <si>
    <t>https://github.com/the-tcpdump-group/tcpdump/commit/1bc78d795cd5cad5525498658f414a11ea0a7e9c</t>
  </si>
  <si>
    <t>CVE-2017-13023</t>
  </si>
  <si>
    <t>https://github.com/the-tcpdump-group/tcpdump/commit/b8e559afaeb8fe0604a1f8e3ad4dc1445de07a00</t>
  </si>
  <si>
    <t>CVE-2017-13024</t>
  </si>
  <si>
    <t>https://github.com/the-tcpdump-group/tcpdump/commit/7d3aba9f06899d0128ef46e8a2fa143c6fad8f62</t>
  </si>
  <si>
    <t>CVE-2017-13028</t>
  </si>
  <si>
    <t>https://github.com/the-tcpdump-group/tcpdump/commit/29e5470e6ab84badbc31f4532bb7554a796d9d52</t>
  </si>
  <si>
    <t>CVE-2017-13034</t>
  </si>
  <si>
    <t>https://github.com/the-tcpdump-group/tcpdump/commit/da6f1a677bfa4476abaeaf9b1afe1c4390f51b41</t>
  </si>
  <si>
    <t>CVE-2017-13035</t>
  </si>
  <si>
    <t>https://github.com/the-tcpdump-group/tcpdump/commit/571a6f33f47e7a2394fa08f925e534135c29cf1e</t>
  </si>
  <si>
    <t>CVE-2017-13036</t>
  </si>
  <si>
    <t>https://github.com/the-tcpdump-group/tcpdump/commit/88b2dac837e81cf56dce05e6e7b5989332c0092d</t>
  </si>
  <si>
    <t>CVE-2017-13038</t>
  </si>
  <si>
    <t>https://github.com/the-tcpdump-group/tcpdump/commit/7335163a6ef82d46ff18f3e6099a157747241629</t>
  </si>
  <si>
    <t>CVE-2017-13041</t>
  </si>
  <si>
    <t>https://github.com/the-tcpdump-group/tcpdump/commit/f4b9e24c7384d882a7f434cc7413925bf871d63e</t>
  </si>
  <si>
    <t>CVE-2017-13042</t>
  </si>
  <si>
    <t>https://github.com/the-tcpdump-group/tcpdump/commit/39582c04cc5e34054b2936b423072fb9df2ff6ef</t>
  </si>
  <si>
    <t>CVE-2017-13044</t>
  </si>
  <si>
    <t>https://github.com/the-tcpdump-group/tcpdump/commit/c2f6833dddecf2d5fb89c9c898eee9981da342ed</t>
  </si>
  <si>
    <t>CVE-2017-13046</t>
  </si>
  <si>
    <t>https://github.com/the-tcpdump-group/tcpdump/commit/d10a0f980fe8f9407ab1ffbd612641433ebe175e</t>
  </si>
  <si>
    <t>CVE-2017-13043</t>
  </si>
  <si>
    <t>https://github.com/the-tcpdump-group/tcpdump/commit/d515b4b4a300479cdf1a6e0d1bb95bc1f9fee514</t>
  </si>
  <si>
    <t>CVE-2017-13049</t>
  </si>
  <si>
    <t>https://github.com/the-tcpdump-group/tcpdump/commit/aa0858100096a3490edf93034a80e66a4d61aad5</t>
  </si>
  <si>
    <t>CVE-2017-13048</t>
  </si>
  <si>
    <t>https://github.com/the-tcpdump-group/tcpdump/commit/3c8a2b0e91d8d8947e89384dacf6b54673083e71</t>
  </si>
  <si>
    <t>CVE-2017-13047</t>
  </si>
  <si>
    <t>https://github.com/the-tcpdump-group/tcpdump/commit/331530a4076c69bbd2e3214db6ccbe834fb75640</t>
  </si>
  <si>
    <t>CVE-2017-13051</t>
  </si>
  <si>
    <t>https://github.com/the-tcpdump-group/tcpdump/commit/289c672020280529fd382f3502efab7100d638ec</t>
  </si>
  <si>
    <t>CVE-2017-13054</t>
  </si>
  <si>
    <t>https://github.com/the-tcpdump-group/tcpdump/commit/e6511cc1a950fe1566b2236329d6b4bd0826cc7a</t>
  </si>
  <si>
    <t>CVE-2017-13053</t>
  </si>
  <si>
    <t>https://github.com/the-tcpdump-group/tcpdump/commit/bd4e697ebd6c8457efa8f28f6831fc929b88a014</t>
  </si>
  <si>
    <t>CVE-2017-13055</t>
  </si>
  <si>
    <t>https://github.com/the-tcpdump-group/tcpdump/commit/5d0d76e88ee2d3236d7e032589d6f1d4ec5f7b1e</t>
  </si>
  <si>
    <t>CVE-2017-13688</t>
  </si>
  <si>
    <t>https://github.com/the-tcpdump-group/tcpdump/commit/0cb1b8a434b599b8d636db029aadb757c24e39d6</t>
  </si>
  <si>
    <t>CVE-2017-13689</t>
  </si>
  <si>
    <t>https://github.com/the-tcpdump-group/tcpdump/commit/061e7371a944588f231cb1b66d6fb070b646e376</t>
  </si>
  <si>
    <t>CVE-2018-19198</t>
  </si>
  <si>
    <t>https://github.com/uriparser/uriparser/commit/864f5d4c127def386dd5cc926ad96934b297f04e</t>
  </si>
  <si>
    <t>CVE-2018-20721</t>
  </si>
  <si>
    <t>https://github.com/uriparser/uriparser/commit/cef25028de5ff872c2e1f0a6c562eb3ea9ecbce4</t>
  </si>
  <si>
    <t>CVE-2023-5217</t>
  </si>
  <si>
    <t>https://github.com/webmproject/libvpx/commit/3fbd1dca6a4d2dad332a2110d646e4ffef36d590</t>
  </si>
  <si>
    <t>CVE-2021-37232</t>
  </si>
  <si>
    <t>https://github.com/wez/atomicparsley/commit/d72ccf06c98259d7261e0f3ac4fd8717778782c1</t>
  </si>
  <si>
    <t>CVE-2020-23915</t>
  </si>
  <si>
    <t>https://github.com/yhirose/cpp-peglib/commit/b3b29ce8f3acf3a32733d930105a17d7b0ba347e</t>
  </si>
  <si>
    <t>CVE-2020-13775</t>
  </si>
  <si>
    <t>https://github.com/znc/znc/commit/d229761821da38d984a9e4098ad96842490dc001</t>
  </si>
  <si>
    <t>https://github.com/znc/znc/commit/2390ad111bde16a78c98ac44572090b33c3bd2d8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</si>
</sst>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4"/>
      <color theme="1"/>
      <name val="Arial"/>
    </font>
    <font>
      <b/>
      <sz val="14"/>
      <color theme="1"/>
      <name val="Arial"/>
      <scheme val="minor"/>
    </font>
    <font>
      <sz val="14"/>
      <color theme="1"/>
      <name val="Arial"/>
    </font>
    <font>
      <u/>
      <sz val="14"/>
      <color rgb="FF1155CC"/>
      <name val="Arial"/>
    </font>
    <font>
      <sz val="14"/>
      <color theme="1"/>
      <name val="Arial"/>
      <scheme val="minor"/>
    </font>
    <font>
      <u/>
      <sz val="14"/>
      <color rgb="FF1155CC"/>
      <name val="Arial"/>
    </font>
    <font>
      <u/>
      <sz val="14"/>
      <color rgb="FF0000FF"/>
      <name val="Arial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u/>
      <sz val="12"/>
      <color rgb="FF0000FF"/>
      <name val="Arial"/>
    </font>
    <font>
      <u/>
      <sz val="12"/>
      <color rgb="FF0000FF"/>
      <name val="Arial"/>
    </font>
    <font>
      <u/>
      <sz val="12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9" fillId="3" borderId="0" xfId="0" applyFont="1" applyFill="1"/>
    <xf numFmtId="0" fontId="11" fillId="3" borderId="0" xfId="0" applyFont="1" applyFill="1"/>
    <xf numFmtId="0" fontId="9" fillId="3" borderId="0" xfId="0" applyFont="1" applyFill="1" applyAlignment="1">
      <alignment horizontal="center"/>
    </xf>
    <xf numFmtId="0" fontId="12" fillId="3" borderId="0" xfId="0" applyFont="1" applyFill="1"/>
    <xf numFmtId="0" fontId="9" fillId="3" borderId="0" xfId="0" applyFont="1" applyFill="1" applyAlignment="1">
      <alignment horizontal="center"/>
    </xf>
    <xf numFmtId="0" fontId="0" fillId="0" borderId="0" xfId="0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llvm/llvm-project/commit/831e99fee90e9406c7260ca66d688ec353110183" TargetMode="External"/><Relationship Id="rId21" Type="http://schemas.openxmlformats.org/officeDocument/2006/relationships/hyperlink" Target="https://github.com/CESNET/libyang/commit/7c7783df75b9a5dfc6cc22c70b9467d47aa913d2" TargetMode="External"/><Relationship Id="rId42" Type="http://schemas.openxmlformats.org/officeDocument/2006/relationships/hyperlink" Target="https://github.com/danmar/cppcheck/commit/4779f0e1725c5807b329798e12dbeaddbf568b65" TargetMode="External"/><Relationship Id="rId63" Type="http://schemas.openxmlformats.org/officeDocument/2006/relationships/hyperlink" Target="https://github.com/facebook/rocksdb/commit/b87c355772c0e1a643cbbd9799809d376073a6fe" TargetMode="External"/><Relationship Id="rId84" Type="http://schemas.openxmlformats.org/officeDocument/2006/relationships/hyperlink" Target="https://github.com/KhronosGroup/SPIRV-Tools/commit/4fa1a6f9b497193e54a814112f17ab3c2cf58053" TargetMode="External"/><Relationship Id="rId138" Type="http://schemas.openxmlformats.org/officeDocument/2006/relationships/hyperlink" Target="https://github.com/llvm/llvm-project/commit/c1fa163392f52d2119dec645f4f127ef79b83310" TargetMode="External"/><Relationship Id="rId159" Type="http://schemas.openxmlformats.org/officeDocument/2006/relationships/hyperlink" Target="https://github.com/llvm/llvm-project/commit/c15ccfb24afa67d3c3f54e52cc1d1afa564715ed" TargetMode="External"/><Relationship Id="rId170" Type="http://schemas.openxmlformats.org/officeDocument/2006/relationships/hyperlink" Target="https://github.com/llvm/llvm-project/commit/4f799c027e09dafa0d1188509b256f75da3609a5" TargetMode="External"/><Relationship Id="rId191" Type="http://schemas.openxmlformats.org/officeDocument/2006/relationships/hyperlink" Target="https://github.com/llvm/llvm-project/commit/101915cfdaba9284b5bb8dedbbca2b7788f68da4" TargetMode="External"/><Relationship Id="rId205" Type="http://schemas.openxmlformats.org/officeDocument/2006/relationships/hyperlink" Target="https://github.com/llvm/llvm-project/commit/4f046bc8e0b9439efeb2906ced7930f831495ee4" TargetMode="External"/><Relationship Id="rId226" Type="http://schemas.openxmlformats.org/officeDocument/2006/relationships/hyperlink" Target="https://github.com/llvm/llvm-project/commit/cf53c6c9710617ea465863e117dda695af2c3ebb" TargetMode="External"/><Relationship Id="rId247" Type="http://schemas.openxmlformats.org/officeDocument/2006/relationships/hyperlink" Target="https://github.com/zeromq/libzmq/commit/77f14aad95cdf0d2a244ae9b4a025e5ba0adf01a" TargetMode="External"/><Relationship Id="rId107" Type="http://schemas.openxmlformats.org/officeDocument/2006/relationships/hyperlink" Target="https://github.com/llvm/llvm-project/commit/ccfa5257a659cf1f54dd3f8518c8c42218369c41" TargetMode="External"/><Relationship Id="rId11" Type="http://schemas.openxmlformats.org/officeDocument/2006/relationships/hyperlink" Target="https://github.com/CESNET/libyang/commit/24bd22f5e40f37fb6ae796bb8eebc9de58bae00e" TargetMode="External"/><Relationship Id="rId32" Type="http://schemas.openxmlformats.org/officeDocument/2006/relationships/hyperlink" Target="https://github.com/danmar/cppcheck/commit/68d77b73da0d86b8d18bf6fcbbf45e77a29a6b26" TargetMode="External"/><Relationship Id="rId53" Type="http://schemas.openxmlformats.org/officeDocument/2006/relationships/hyperlink" Target="https://github.com/danmar/cppcheck/commit/6a81b4c17c87241c6f205e9d47ebc9b5af7f0f38" TargetMode="External"/><Relationship Id="rId74" Type="http://schemas.openxmlformats.org/officeDocument/2006/relationships/hyperlink" Target="https://github.com/fmtlib/fmt/commit/ce98e0c6a0fcefe6d081db82de8516c7062492f7" TargetMode="External"/><Relationship Id="rId128" Type="http://schemas.openxmlformats.org/officeDocument/2006/relationships/hyperlink" Target="https://github.com/llvm/llvm-project/commit/1a58be2ac58ca078c91c9d1700220d88091b256f" TargetMode="External"/><Relationship Id="rId149" Type="http://schemas.openxmlformats.org/officeDocument/2006/relationships/hyperlink" Target="https://github.com/llvm/llvm-project/commit/17b0c78447e094e8465abc5dfb3a491f02521647" TargetMode="External"/><Relationship Id="rId5" Type="http://schemas.openxmlformats.org/officeDocument/2006/relationships/hyperlink" Target="https://github.com/apache/arrow/commit/912e2bb3345536c271580e3a9e88baaffb7f2836" TargetMode="External"/><Relationship Id="rId95" Type="http://schemas.openxmlformats.org/officeDocument/2006/relationships/hyperlink" Target="https://github.com/llvm/llvm-project/commit/69bfa402006fa7fabe6eaf1660c9ecacb763a966" TargetMode="External"/><Relationship Id="rId160" Type="http://schemas.openxmlformats.org/officeDocument/2006/relationships/hyperlink" Target="https://github.com/llvm/llvm-project/commit/b69e5b739352d75f8adce23c3230e3be304ad89a" TargetMode="External"/><Relationship Id="rId181" Type="http://schemas.openxmlformats.org/officeDocument/2006/relationships/hyperlink" Target="https://github.com/llvm/llvm-project/commit/0cf0be993c382f15c277de6d0db8be6a236c7c50" TargetMode="External"/><Relationship Id="rId216" Type="http://schemas.openxmlformats.org/officeDocument/2006/relationships/hyperlink" Target="https://github.com/llvm/llvm-project/commit/930a68765dff96927d706d258ef0c2ad9c7ec2ab" TargetMode="External"/><Relationship Id="rId237" Type="http://schemas.openxmlformats.org/officeDocument/2006/relationships/hyperlink" Target="https://github.com/nanomsg/nng/commit/111b241473ceeecee1f1c232d3c9879fb850361d" TargetMode="External"/><Relationship Id="rId22" Type="http://schemas.openxmlformats.org/officeDocument/2006/relationships/hyperlink" Target="https://github.com/CESNET/libyang/commit/a353cce850560bea761d67a2fbcaf9cb271f586f" TargetMode="External"/><Relationship Id="rId43" Type="http://schemas.openxmlformats.org/officeDocument/2006/relationships/hyperlink" Target="https://github.com/danmar/cppcheck/commit/099b4435c38dd52ddb38e6b1706d9c988699c082" TargetMode="External"/><Relationship Id="rId64" Type="http://schemas.openxmlformats.org/officeDocument/2006/relationships/hyperlink" Target="https://github.com/facebook/rocksdb/commit/1d2950b8dd38009d0719e4a857f5a42bb1bc9675" TargetMode="External"/><Relationship Id="rId118" Type="http://schemas.openxmlformats.org/officeDocument/2006/relationships/hyperlink" Target="https://github.com/llvm/llvm-project/commit/cfdc96714bdfeabea31b1f4d2e0c65e424933994" TargetMode="External"/><Relationship Id="rId139" Type="http://schemas.openxmlformats.org/officeDocument/2006/relationships/hyperlink" Target="https://github.com/llvm/llvm-project/commit/2f6ef2fc92955a5b77f302294ba97aa51dbaec4c" TargetMode="External"/><Relationship Id="rId85" Type="http://schemas.openxmlformats.org/officeDocument/2006/relationships/hyperlink" Target="https://github.com/KhronosGroup/SPIRV-Tools/commit/0ad83f9139daf70a791560f5c72f94b0be5b8390" TargetMode="External"/><Relationship Id="rId150" Type="http://schemas.openxmlformats.org/officeDocument/2006/relationships/hyperlink" Target="https://github.com/llvm/llvm-project/commit/0c8f3f9332929b12c0f81dcf07169c1869098c3b" TargetMode="External"/><Relationship Id="rId171" Type="http://schemas.openxmlformats.org/officeDocument/2006/relationships/hyperlink" Target="https://github.com/llvm/llvm-project/commit/ee20294af55e73f12829aefd0b6519cf81efe93d" TargetMode="External"/><Relationship Id="rId192" Type="http://schemas.openxmlformats.org/officeDocument/2006/relationships/hyperlink" Target="https://github.com/llvm/llvm-project/commit/2153c4b8281c1e5f25887ef9183947198c50a9d2" TargetMode="External"/><Relationship Id="rId206" Type="http://schemas.openxmlformats.org/officeDocument/2006/relationships/hyperlink" Target="https://github.com/llvm/llvm-project/commit/514bc01ca3b9f97945dd49aa40e01922fed0e41d" TargetMode="External"/><Relationship Id="rId227" Type="http://schemas.openxmlformats.org/officeDocument/2006/relationships/hyperlink" Target="https://github.com/llvm/llvm-project/commit/d4e7a0d83ca785925a4f8c82d114377f5b156bbf" TargetMode="External"/><Relationship Id="rId248" Type="http://schemas.openxmlformats.org/officeDocument/2006/relationships/hyperlink" Target="https://github.com/zeromq/libzmq/commit/fab846a5e5e370ddc881b35853092f4dacf773a9" TargetMode="External"/><Relationship Id="rId12" Type="http://schemas.openxmlformats.org/officeDocument/2006/relationships/hyperlink" Target="https://github.com/CESNET/libyang/commit/b6ecaeaa0391745ec9054cc4351ac4049317576c" TargetMode="External"/><Relationship Id="rId33" Type="http://schemas.openxmlformats.org/officeDocument/2006/relationships/hyperlink" Target="https://github.com/danmar/cppcheck/commit/6f2879a59b2c71b1fdb472471412c4b73184fea0" TargetMode="External"/><Relationship Id="rId108" Type="http://schemas.openxmlformats.org/officeDocument/2006/relationships/hyperlink" Target="https://github.com/llvm/llvm-project/commit/5b3b21f0258899d03f6299fba6b4c78d7e730353" TargetMode="External"/><Relationship Id="rId129" Type="http://schemas.openxmlformats.org/officeDocument/2006/relationships/hyperlink" Target="https://github.com/llvm/llvm-project/commit/596a3bd9ece335303c14cd3d33cbc4cb1717db88" TargetMode="External"/><Relationship Id="rId54" Type="http://schemas.openxmlformats.org/officeDocument/2006/relationships/hyperlink" Target="https://github.com/danmar/cppcheck/commit/81a1d744c6e9d13f2fac894c380caafb270741df" TargetMode="External"/><Relationship Id="rId75" Type="http://schemas.openxmlformats.org/officeDocument/2006/relationships/hyperlink" Target="https://github.com/fmtlib/fmt/commit/2b7a146fa1f91ee3d7ebc6a782663185543bc373" TargetMode="External"/><Relationship Id="rId96" Type="http://schemas.openxmlformats.org/officeDocument/2006/relationships/hyperlink" Target="https://github.com/llvm/llvm-project/commit/ea8a2111690ab56450f7ab3cedcbcdbae17a87aa" TargetMode="External"/><Relationship Id="rId140" Type="http://schemas.openxmlformats.org/officeDocument/2006/relationships/hyperlink" Target="https://github.com/llvm/llvm-project/commit/dc81e69eb126ea1dbab202733ae34b1a3d6eb0cf" TargetMode="External"/><Relationship Id="rId161" Type="http://schemas.openxmlformats.org/officeDocument/2006/relationships/hyperlink" Target="https://github.com/llvm/llvm-project/commit/11707435ccb44a9377bfed407453e0646a159636" TargetMode="External"/><Relationship Id="rId182" Type="http://schemas.openxmlformats.org/officeDocument/2006/relationships/hyperlink" Target="https://github.com/llvm/llvm-project/commit/059d1f84d2d59093300a81c246de81b1c1da767b" TargetMode="External"/><Relationship Id="rId217" Type="http://schemas.openxmlformats.org/officeDocument/2006/relationships/hyperlink" Target="https://github.com/llvm/llvm-project/commit/9497680067cc5a2e7d4e0bf657b23d57c06e5e97" TargetMode="External"/><Relationship Id="rId6" Type="http://schemas.openxmlformats.org/officeDocument/2006/relationships/hyperlink" Target="https://github.com/apache/arrow/commit/eea4a54f66a36137f4204876a68e6d5ed913cbc5" TargetMode="External"/><Relationship Id="rId238" Type="http://schemas.openxmlformats.org/officeDocument/2006/relationships/hyperlink" Target="https://github.com/nanomsg/nng/commit/6a59b15fba1085432c4c18952680e14d80dd134a" TargetMode="External"/><Relationship Id="rId23" Type="http://schemas.openxmlformats.org/officeDocument/2006/relationships/hyperlink" Target="https://github.com/CESNET/libyang/commit/140ede9c075c604632a87ee3bf0e881fb485d0e7" TargetMode="External"/><Relationship Id="rId119" Type="http://schemas.openxmlformats.org/officeDocument/2006/relationships/hyperlink" Target="https://github.com/llvm/llvm-project/commit/9cf1881f8f12a70c28432278a2878a6113c017c1" TargetMode="External"/><Relationship Id="rId44" Type="http://schemas.openxmlformats.org/officeDocument/2006/relationships/hyperlink" Target="https://github.com/danmar/cppcheck/commit/192c30ab1d3ec97ae7c6955d8953fac133b8e4ff" TargetMode="External"/><Relationship Id="rId65" Type="http://schemas.openxmlformats.org/officeDocument/2006/relationships/hyperlink" Target="https://github.com/fmtlib/fmt/commit/cd7202e0399677942a5428a7db9dec1d3c8b5c45" TargetMode="External"/><Relationship Id="rId86" Type="http://schemas.openxmlformats.org/officeDocument/2006/relationships/hyperlink" Target="https://github.com/KhronosGroup/SPIRV-Tools/commit/6a9be627c760cf1efa43d155d4e6ee5e801deba3" TargetMode="External"/><Relationship Id="rId130" Type="http://schemas.openxmlformats.org/officeDocument/2006/relationships/hyperlink" Target="https://github.com/llvm/llvm-project/commit/bfee5a9b42d3b4190d6a41d848303d1fea1bdbf2" TargetMode="External"/><Relationship Id="rId151" Type="http://schemas.openxmlformats.org/officeDocument/2006/relationships/hyperlink" Target="https://github.com/llvm/llvm-project/commit/0c3518e84b668975df03ac8b9620d7bf181bd349" TargetMode="External"/><Relationship Id="rId172" Type="http://schemas.openxmlformats.org/officeDocument/2006/relationships/hyperlink" Target="https://github.com/llvm/llvm-project/commit/036e636aa7fc6d367ac19197936f3320f28214b0" TargetMode="External"/><Relationship Id="rId193" Type="http://schemas.openxmlformats.org/officeDocument/2006/relationships/hyperlink" Target="https://github.com/llvm/llvm-project/commit/259390de9af659e2432c5b2af041ec6576c1b26d" TargetMode="External"/><Relationship Id="rId207" Type="http://schemas.openxmlformats.org/officeDocument/2006/relationships/hyperlink" Target="https://github.com/llvm/llvm-project/commit/51d4c7ceea61b5d83ba52398b5ca6d58d7551044" TargetMode="External"/><Relationship Id="rId228" Type="http://schemas.openxmlformats.org/officeDocument/2006/relationships/hyperlink" Target="https://github.com/llvm/llvm-project/commit/d8f541efe7b40fe49664054ad0e7306641762131" TargetMode="External"/><Relationship Id="rId13" Type="http://schemas.openxmlformats.org/officeDocument/2006/relationships/hyperlink" Target="https://github.com/CESNET/libyang/commit/350a6bf69e03d19fe996cba992b49556ae2ce8ab" TargetMode="External"/><Relationship Id="rId109" Type="http://schemas.openxmlformats.org/officeDocument/2006/relationships/hyperlink" Target="https://github.com/llvm/llvm-project/commit/d47eac59efb1de3a4fe797c54e116de55c6559e2" TargetMode="External"/><Relationship Id="rId34" Type="http://schemas.openxmlformats.org/officeDocument/2006/relationships/hyperlink" Target="https://github.com/danmar/cppcheck/commit/0c659a149953b9a67901a5b30259b7ef534bbaad" TargetMode="External"/><Relationship Id="rId55" Type="http://schemas.openxmlformats.org/officeDocument/2006/relationships/hyperlink" Target="https://github.com/danmar/cppcheck/commit/a0c37ceba27179496fa2f44072f85e2a5448216e" TargetMode="External"/><Relationship Id="rId76" Type="http://schemas.openxmlformats.org/officeDocument/2006/relationships/hyperlink" Target="https://github.com/fmtlib/fmt/commit/fc6e0fe992156935bfb66bb2121c62ee8446758e" TargetMode="External"/><Relationship Id="rId97" Type="http://schemas.openxmlformats.org/officeDocument/2006/relationships/hyperlink" Target="https://github.com/llvm/llvm-project/commit/7aa34c8cbb7f81737666d08217769d6ef81181d5" TargetMode="External"/><Relationship Id="rId120" Type="http://schemas.openxmlformats.org/officeDocument/2006/relationships/hyperlink" Target="https://github.com/llvm/llvm-project/commit/5a406b63e9d70225cd56fd5c3b791e78f4aed3cc" TargetMode="External"/><Relationship Id="rId141" Type="http://schemas.openxmlformats.org/officeDocument/2006/relationships/hyperlink" Target="https://github.com/llvm/llvm-project/commit/8535bed79504ffe3ed7f2de8c158a17e79e54736" TargetMode="External"/><Relationship Id="rId7" Type="http://schemas.openxmlformats.org/officeDocument/2006/relationships/hyperlink" Target="https://github.com/apache/arrow/commit/3d0a9d58b6fe29dcb208c3fa244c789449517988" TargetMode="External"/><Relationship Id="rId162" Type="http://schemas.openxmlformats.org/officeDocument/2006/relationships/hyperlink" Target="https://github.com/llvm/llvm-project/commit/55321d82bd329bb88799e5a853a256b4a70e4106" TargetMode="External"/><Relationship Id="rId183" Type="http://schemas.openxmlformats.org/officeDocument/2006/relationships/hyperlink" Target="https://github.com/llvm/llvm-project/commit/90ede5f4bfe66a0c1b3f4616bb0cc50a6629c4ac" TargetMode="External"/><Relationship Id="rId218" Type="http://schemas.openxmlformats.org/officeDocument/2006/relationships/hyperlink" Target="https://github.com/llvm/llvm-project/commit/96f372c1e7402595edd2ae9f86b9bdfa22dc1045" TargetMode="External"/><Relationship Id="rId239" Type="http://schemas.openxmlformats.org/officeDocument/2006/relationships/hyperlink" Target="https://github.com/nanomsg/nng/commit/e3b8f31b044e4fe7d47439467fc1622266b5335c" TargetMode="External"/><Relationship Id="rId24" Type="http://schemas.openxmlformats.org/officeDocument/2006/relationships/hyperlink" Target="https://github.com/CESNET/libyang/commit/92cc8517fcb85dcfbb93842758571f721c49c9cb" TargetMode="External"/><Relationship Id="rId45" Type="http://schemas.openxmlformats.org/officeDocument/2006/relationships/hyperlink" Target="https://github.com/danmar/cppcheck/commit/26bd863d0a4c5499258c9672fbb945343c3901dd" TargetMode="External"/><Relationship Id="rId66" Type="http://schemas.openxmlformats.org/officeDocument/2006/relationships/hyperlink" Target="https://github.com/fmtlib/fmt/commit/6a1346405949ca1cf5befc5e83c6c66c86e4f9d1" TargetMode="External"/><Relationship Id="rId87" Type="http://schemas.openxmlformats.org/officeDocument/2006/relationships/hyperlink" Target="https://github.com/KhronosGroup/SPIRV-Tools/commit/ab3cdcaef56e9311f299eebfd044f9646100c9dc" TargetMode="External"/><Relationship Id="rId110" Type="http://schemas.openxmlformats.org/officeDocument/2006/relationships/hyperlink" Target="https://github.com/llvm/llvm-project/commit/6acf6661dd17af9f9858f3d3ff67eb88f7675d31" TargetMode="External"/><Relationship Id="rId131" Type="http://schemas.openxmlformats.org/officeDocument/2006/relationships/hyperlink" Target="https://github.com/llvm/llvm-project/commit/4a697c312f901a3a1ec92e24c91cefd64f6b4346" TargetMode="External"/><Relationship Id="rId152" Type="http://schemas.openxmlformats.org/officeDocument/2006/relationships/hyperlink" Target="https://github.com/llvm/llvm-project/commit/4c5702cb123b8fd705982c638fb18c999f69d63a" TargetMode="External"/><Relationship Id="rId173" Type="http://schemas.openxmlformats.org/officeDocument/2006/relationships/hyperlink" Target="https://github.com/llvm/llvm-project/commit/ac375c2fe316dae6eb770b38f90d6b67fadd22ec" TargetMode="External"/><Relationship Id="rId194" Type="http://schemas.openxmlformats.org/officeDocument/2006/relationships/hyperlink" Target="https://github.com/llvm/llvm-project/commit/26b2c114515a8d011a952fe414ac92417298ea00" TargetMode="External"/><Relationship Id="rId208" Type="http://schemas.openxmlformats.org/officeDocument/2006/relationships/hyperlink" Target="https://github.com/llvm/llvm-project/commit/5ec23863320ca12bfabb6dcff1d0425cb614b7a5" TargetMode="External"/><Relationship Id="rId229" Type="http://schemas.openxmlformats.org/officeDocument/2006/relationships/hyperlink" Target="https://github.com/llvm/llvm-project/commit/de3cb9548d77726186db2d384193e0565cb0afc5" TargetMode="External"/><Relationship Id="rId240" Type="http://schemas.openxmlformats.org/officeDocument/2006/relationships/hyperlink" Target="https://github.com/skypjack/entt/commit/ad5bb5198bae3e41beafc96a0a509725df0d3f79" TargetMode="External"/><Relationship Id="rId14" Type="http://schemas.openxmlformats.org/officeDocument/2006/relationships/hyperlink" Target="https://github.com/CESNET/libyang/commit/cdcace7230352a25eb21a488e7f42d004b3de3e1" TargetMode="External"/><Relationship Id="rId35" Type="http://schemas.openxmlformats.org/officeDocument/2006/relationships/hyperlink" Target="https://github.com/danmar/cppcheck/commit/797de4ef920dda5c569e5fd74e27731bc32053dd" TargetMode="External"/><Relationship Id="rId56" Type="http://schemas.openxmlformats.org/officeDocument/2006/relationships/hyperlink" Target="https://github.com/danmar/cppcheck/commit/caa6ff7c2a6ef64df53e04701944aaa4712a1915" TargetMode="External"/><Relationship Id="rId77" Type="http://schemas.openxmlformats.org/officeDocument/2006/relationships/hyperlink" Target="https://github.com/fmtlib/fmt/commit/971fb584c3ea548c12dcfa813b0bafb94e1c0fde" TargetMode="External"/><Relationship Id="rId100" Type="http://schemas.openxmlformats.org/officeDocument/2006/relationships/hyperlink" Target="https://github.com/llvm/llvm-project/commit/0f22e783a038b6983f0fe161eef6cf2add3a4156" TargetMode="External"/><Relationship Id="rId8" Type="http://schemas.openxmlformats.org/officeDocument/2006/relationships/hyperlink" Target="https://github.com/apache/arrow/commit/4a7e19e118907d0b1c7e1505697a5b74a541c9f7" TargetMode="External"/><Relationship Id="rId98" Type="http://schemas.openxmlformats.org/officeDocument/2006/relationships/hyperlink" Target="https://github.com/llvm/llvm-project/commit/991834a51616799456a5e65cefde2f41c350aca2" TargetMode="External"/><Relationship Id="rId121" Type="http://schemas.openxmlformats.org/officeDocument/2006/relationships/hyperlink" Target="https://github.com/llvm/llvm-project/commit/b0319ab79bf59669803cc2475fae1d12f8eeaca9" TargetMode="External"/><Relationship Id="rId142" Type="http://schemas.openxmlformats.org/officeDocument/2006/relationships/hyperlink" Target="https://github.com/llvm/llvm-project/commit/93035c8f47589590b65041603524f48a7c007e1f" TargetMode="External"/><Relationship Id="rId163" Type="http://schemas.openxmlformats.org/officeDocument/2006/relationships/hyperlink" Target="https://github.com/llvm/llvm-project/commit/74f98391a7a42eccd7aa96546892cb9b65a39edb" TargetMode="External"/><Relationship Id="rId184" Type="http://schemas.openxmlformats.org/officeDocument/2006/relationships/hyperlink" Target="https://github.com/llvm/llvm-project/commit/545a9b0f51d105041b472f8649a8179550576c72" TargetMode="External"/><Relationship Id="rId219" Type="http://schemas.openxmlformats.org/officeDocument/2006/relationships/hyperlink" Target="https://github.com/llvm/llvm-project/commit/9eb613b2de3163686b1a4bd1160f15ac56a4b083" TargetMode="External"/><Relationship Id="rId230" Type="http://schemas.openxmlformats.org/officeDocument/2006/relationships/hyperlink" Target="https://github.com/llvm/llvm-project/commit/e082dee2b5885bba65e20b22b088bcaca5546984" TargetMode="External"/><Relationship Id="rId25" Type="http://schemas.openxmlformats.org/officeDocument/2006/relationships/hyperlink" Target="https://github.com/CESNET/libyang/commit/fff4dca0da454cdff4c8fab70b4a62c0674fb862" TargetMode="External"/><Relationship Id="rId46" Type="http://schemas.openxmlformats.org/officeDocument/2006/relationships/hyperlink" Target="https://github.com/danmar/cppcheck/commit/290563b9640505d140684587e5c21e887d510495" TargetMode="External"/><Relationship Id="rId67" Type="http://schemas.openxmlformats.org/officeDocument/2006/relationships/hyperlink" Target="https://github.com/fmtlib/fmt/commit/279d698e1b37f3f0a9b5c21b12198894d31c381d" TargetMode="External"/><Relationship Id="rId88" Type="http://schemas.openxmlformats.org/officeDocument/2006/relationships/hyperlink" Target="https://github.com/KhronosGroup/SPIRV-Tools/commit/0a5d99d02cb8c0edd41c7a9d4f309c0974d076d0" TargetMode="External"/><Relationship Id="rId111" Type="http://schemas.openxmlformats.org/officeDocument/2006/relationships/hyperlink" Target="https://github.com/llvm/llvm-project/commit/ea5c94b497cfc43f9ec513f721e03aa5c669249a" TargetMode="External"/><Relationship Id="rId132" Type="http://schemas.openxmlformats.org/officeDocument/2006/relationships/hyperlink" Target="https://github.com/llvm/llvm-project/commit/01fd7c8bd4fb3385215bff758b0bf68f179e842b" TargetMode="External"/><Relationship Id="rId153" Type="http://schemas.openxmlformats.org/officeDocument/2006/relationships/hyperlink" Target="https://github.com/llvm/llvm-project/commit/aa57c1c967078a8c02e7fc2c837853dbd7cc66f4" TargetMode="External"/><Relationship Id="rId174" Type="http://schemas.openxmlformats.org/officeDocument/2006/relationships/hyperlink" Target="https://github.com/llvm/llvm-project/commit/733d7cf9649968c05f41480747ed91c7b0c3a82f" TargetMode="External"/><Relationship Id="rId195" Type="http://schemas.openxmlformats.org/officeDocument/2006/relationships/hyperlink" Target="https://github.com/llvm/llvm-project/commit/2702fb11484a6f5d99c712a0e92c221288955c56" TargetMode="External"/><Relationship Id="rId209" Type="http://schemas.openxmlformats.org/officeDocument/2006/relationships/hyperlink" Target="https://github.com/llvm/llvm-project/commit/66055230bf6673b76e7330fef76d752a1ea8638e" TargetMode="External"/><Relationship Id="rId220" Type="http://schemas.openxmlformats.org/officeDocument/2006/relationships/hyperlink" Target="https://github.com/llvm/llvm-project/commit/9ef829097bbc4cf908698e3891af11a154e1d3e2" TargetMode="External"/><Relationship Id="rId241" Type="http://schemas.openxmlformats.org/officeDocument/2006/relationships/hyperlink" Target="https://github.com/skypjack/entt/commit/cf0da32fd0d0c9fe6ac322f18a8b6176407f7679" TargetMode="External"/><Relationship Id="rId15" Type="http://schemas.openxmlformats.org/officeDocument/2006/relationships/hyperlink" Target="https://github.com/CESNET/libyang/commit/ea0f96cf45deed39fb98b28f30d0acdc304db243" TargetMode="External"/><Relationship Id="rId36" Type="http://schemas.openxmlformats.org/officeDocument/2006/relationships/hyperlink" Target="https://github.com/danmar/cppcheck/commit/0ee3f678b52d0203d4b84abf65e5cac92f26a553" TargetMode="External"/><Relationship Id="rId57" Type="http://schemas.openxmlformats.org/officeDocument/2006/relationships/hyperlink" Target="https://github.com/danmar/cppcheck/commit/d0b6079a832d5c156af1e51274e09f28ee8677a7" TargetMode="External"/><Relationship Id="rId10" Type="http://schemas.openxmlformats.org/officeDocument/2006/relationships/hyperlink" Target="https://github.com/awslabs/aws-c-common/commit/3367d5d13173664bc5018f5405adfa4d395c87ce" TargetMode="External"/><Relationship Id="rId31" Type="http://schemas.openxmlformats.org/officeDocument/2006/relationships/hyperlink" Target="https://github.com/danmar/cppcheck/commit/d2284ddbcd2a70b4a39047ae32b1c5662060407f" TargetMode="External"/><Relationship Id="rId52" Type="http://schemas.openxmlformats.org/officeDocument/2006/relationships/hyperlink" Target="https://github.com/danmar/cppcheck/commit/53734a3da1dd394aee9398127692b0e38e9ffa9f" TargetMode="External"/><Relationship Id="rId73" Type="http://schemas.openxmlformats.org/officeDocument/2006/relationships/hyperlink" Target="https://github.com/fmtlib/fmt/commit/287eaab3b2777daa5d0d0cf72d977196ba54efb7" TargetMode="External"/><Relationship Id="rId78" Type="http://schemas.openxmlformats.org/officeDocument/2006/relationships/hyperlink" Target="https://github.com/fmtlib/fmt/commit/96c18b26c28bbdb8305b79be4eacfb28ee4aa872" TargetMode="External"/><Relationship Id="rId94" Type="http://schemas.openxmlformats.org/officeDocument/2006/relationships/hyperlink" Target="https://github.com/llvm/llvm-project/commit/8723b95cefa4f2a891c2b496dca79f1734cf1d1c" TargetMode="External"/><Relationship Id="rId99" Type="http://schemas.openxmlformats.org/officeDocument/2006/relationships/hyperlink" Target="https://github.com/llvm/llvm-project/commit/7008ce3f989105a667eab5f34f7ba6fcdc1ba3d8" TargetMode="External"/><Relationship Id="rId101" Type="http://schemas.openxmlformats.org/officeDocument/2006/relationships/hyperlink" Target="https://github.com/llvm/llvm-project/commit/f3cefdd3505ebba0bd2c1625228033f2d3745564" TargetMode="External"/><Relationship Id="rId122" Type="http://schemas.openxmlformats.org/officeDocument/2006/relationships/hyperlink" Target="https://github.com/llvm/llvm-project/commit/f192a27ed3bacdf727f27857adeb6d3762383295" TargetMode="External"/><Relationship Id="rId143" Type="http://schemas.openxmlformats.org/officeDocument/2006/relationships/hyperlink" Target="https://github.com/llvm/llvm-project/commit/6cca8af2270be8bc5494b44bb8856af591d0385b" TargetMode="External"/><Relationship Id="rId148" Type="http://schemas.openxmlformats.org/officeDocument/2006/relationships/hyperlink" Target="https://github.com/llvm/llvm-project/commit/8df376db7282b955e7990cb8887ee9dcd3565040" TargetMode="External"/><Relationship Id="rId164" Type="http://schemas.openxmlformats.org/officeDocument/2006/relationships/hyperlink" Target="https://github.com/llvm/llvm-project/commit/eba76056a364d206de7f0ac944c8601c988b6405" TargetMode="External"/><Relationship Id="rId169" Type="http://schemas.openxmlformats.org/officeDocument/2006/relationships/hyperlink" Target="https://github.com/llvm/llvm-project/commit/36e03ac6ee91366225f446db6437f184de258be6" TargetMode="External"/><Relationship Id="rId185" Type="http://schemas.openxmlformats.org/officeDocument/2006/relationships/hyperlink" Target="https://github.com/llvm/llvm-project/commit/00928a1956a1618f394ffe99fc63b0d81e1f88c7" TargetMode="External"/><Relationship Id="rId4" Type="http://schemas.openxmlformats.org/officeDocument/2006/relationships/hyperlink" Target="https://github.com/apache/arrow/commit/68e0fa7499876fc0cf86b8be784a890226648645" TargetMode="External"/><Relationship Id="rId9" Type="http://schemas.openxmlformats.org/officeDocument/2006/relationships/hyperlink" Target="https://github.com/apache/arrow/commit/0b4fa2a2bf80bf3a91f9f8f42fe313f78b8a1282" TargetMode="External"/><Relationship Id="rId180" Type="http://schemas.openxmlformats.org/officeDocument/2006/relationships/hyperlink" Target="https://github.com/llvm/llvm-project/commit/d291bd510e6a4e62594186cb8f3ddc18acf2ee1a" TargetMode="External"/><Relationship Id="rId210" Type="http://schemas.openxmlformats.org/officeDocument/2006/relationships/hyperlink" Target="https://github.com/llvm/llvm-project/commit/6934202dc04ffa5ff336a1cca9ace8dae44c29d4" TargetMode="External"/><Relationship Id="rId215" Type="http://schemas.openxmlformats.org/officeDocument/2006/relationships/hyperlink" Target="https://github.com/llvm/llvm-project/commit/875891a10d50a791d3f076c9259e60af6c9af18c" TargetMode="External"/><Relationship Id="rId236" Type="http://schemas.openxmlformats.org/officeDocument/2006/relationships/hyperlink" Target="https://github.com/llvm/llvm-project/commit/fde8eb00e1466cecd0fc6697f8c2ab837c5b7cf3" TargetMode="External"/><Relationship Id="rId26" Type="http://schemas.openxmlformats.org/officeDocument/2006/relationships/hyperlink" Target="https://github.com/CLIUtils/CLI11/commit/020a21afc65fe843efca5b2f74e3d5b502425f76" TargetMode="External"/><Relationship Id="rId231" Type="http://schemas.openxmlformats.org/officeDocument/2006/relationships/hyperlink" Target="https://github.com/llvm/llvm-project/commit/e22af03a794d633915d0b51c15e05bb9cb9b4ec9" TargetMode="External"/><Relationship Id="rId47" Type="http://schemas.openxmlformats.org/officeDocument/2006/relationships/hyperlink" Target="https://github.com/danmar/cppcheck/commit/2daf7f5430f11def5fd1d67598487369f97c42f4" TargetMode="External"/><Relationship Id="rId68" Type="http://schemas.openxmlformats.org/officeDocument/2006/relationships/hyperlink" Target="https://github.com/fmtlib/fmt/commit/c04fb91b03cb6480c4a39b214efb6b05e452b20c" TargetMode="External"/><Relationship Id="rId89" Type="http://schemas.openxmlformats.org/officeDocument/2006/relationships/hyperlink" Target="https://github.com/KhronosGroup/SPIRV-Tools/commit/48a36c72e4d358ed9f0a5e53fe775a7ebb2f8f2b" TargetMode="External"/><Relationship Id="rId112" Type="http://schemas.openxmlformats.org/officeDocument/2006/relationships/hyperlink" Target="https://github.com/llvm/llvm-project/commit/252a1eecc04080d852ba58c6727970c688eb1619" TargetMode="External"/><Relationship Id="rId133" Type="http://schemas.openxmlformats.org/officeDocument/2006/relationships/hyperlink" Target="https://github.com/llvm/llvm-project/commit/f28beac4196167b0ca6184625bece102b0589b03" TargetMode="External"/><Relationship Id="rId154" Type="http://schemas.openxmlformats.org/officeDocument/2006/relationships/hyperlink" Target="https://github.com/llvm/llvm-project/commit/7fdaa5e64114bd5b614cff87bc350e4358b95200" TargetMode="External"/><Relationship Id="rId175" Type="http://schemas.openxmlformats.org/officeDocument/2006/relationships/hyperlink" Target="https://github.com/llvm/llvm-project/commit/16f58d18506bf3c0bf89cf24e3fea88d5a8154dc" TargetMode="External"/><Relationship Id="rId196" Type="http://schemas.openxmlformats.org/officeDocument/2006/relationships/hyperlink" Target="https://github.com/llvm/llvm-project/commit/2dd883439c7886182902c0aa17b34c0a8ed88b66" TargetMode="External"/><Relationship Id="rId200" Type="http://schemas.openxmlformats.org/officeDocument/2006/relationships/hyperlink" Target="https://github.com/llvm/llvm-project/commit/34cccdaed7e7952a9191231ffa62b1b22eac35c8" TargetMode="External"/><Relationship Id="rId16" Type="http://schemas.openxmlformats.org/officeDocument/2006/relationships/hyperlink" Target="https://github.com/CESNET/libyang/commit/509d721c2b61088c1e491c330c48b0cc01dc191e" TargetMode="External"/><Relationship Id="rId221" Type="http://schemas.openxmlformats.org/officeDocument/2006/relationships/hyperlink" Target="https://github.com/llvm/llvm-project/commit/a79e604462ea26c73b6869d71b41667819f90281" TargetMode="External"/><Relationship Id="rId242" Type="http://schemas.openxmlformats.org/officeDocument/2006/relationships/hyperlink" Target="https://github.com/SOCI/soci/commit/9ff3016c00108f21760d438bfbb451188886274c" TargetMode="External"/><Relationship Id="rId37" Type="http://schemas.openxmlformats.org/officeDocument/2006/relationships/hyperlink" Target="https://github.com/danmar/cppcheck/commit/46ac0d79c1036afb0c565e2bc330d9eb5ffa9eb1" TargetMode="External"/><Relationship Id="rId58" Type="http://schemas.openxmlformats.org/officeDocument/2006/relationships/hyperlink" Target="https://github.com/danmar/cppcheck/commit/d909ac856569e39cb2f53b158c6246ac82d461b7" TargetMode="External"/><Relationship Id="rId79" Type="http://schemas.openxmlformats.org/officeDocument/2006/relationships/hyperlink" Target="https://github.com/KhronosGroup/SPIRV-Tools/commit/286b3095dd187da747f85baf9ce3120580565df0" TargetMode="External"/><Relationship Id="rId102" Type="http://schemas.openxmlformats.org/officeDocument/2006/relationships/hyperlink" Target="https://github.com/llvm/llvm-project/commit/fae7debadcea335d4aaddee82406a8d10426e730" TargetMode="External"/><Relationship Id="rId123" Type="http://schemas.openxmlformats.org/officeDocument/2006/relationships/hyperlink" Target="https://github.com/llvm/llvm-project/commit/bef8294650f0119238830d73a7527023c7c8a97f" TargetMode="External"/><Relationship Id="rId144" Type="http://schemas.openxmlformats.org/officeDocument/2006/relationships/hyperlink" Target="https://github.com/llvm/llvm-project/commit/adf288c5d93e60a91fe226ae2dcebad0f760a259" TargetMode="External"/><Relationship Id="rId90" Type="http://schemas.openxmlformats.org/officeDocument/2006/relationships/hyperlink" Target="https://github.com/KhronosGroup/SPIRV-Tools/commit/d5a3bfcf2ffd154a244e7ffae54dd1766d98efa4" TargetMode="External"/><Relationship Id="rId165" Type="http://schemas.openxmlformats.org/officeDocument/2006/relationships/hyperlink" Target="https://github.com/llvm/llvm-project/commit/e4ec473b3ff94ecec6fe2c828770a124b139e1a5" TargetMode="External"/><Relationship Id="rId186" Type="http://schemas.openxmlformats.org/officeDocument/2006/relationships/hyperlink" Target="https://github.com/llvm/llvm-project/commit/01c90bbd4fd12aa86db4a47577addb47e6e84289" TargetMode="External"/><Relationship Id="rId211" Type="http://schemas.openxmlformats.org/officeDocument/2006/relationships/hyperlink" Target="https://github.com/llvm/llvm-project/commit/6d2dfd37bd50b21ed90427052198bd1f06c761f8" TargetMode="External"/><Relationship Id="rId232" Type="http://schemas.openxmlformats.org/officeDocument/2006/relationships/hyperlink" Target="https://github.com/llvm/llvm-project/commit/e5a8af7a90c6a9ac46293eb3600029d43d695b8e" TargetMode="External"/><Relationship Id="rId27" Type="http://schemas.openxmlformats.org/officeDocument/2006/relationships/hyperlink" Target="https://github.com/CLIUtils/CLI11/commit/dcbcb4721dda5dab0a56d9faaaee50e6a30f7758" TargetMode="External"/><Relationship Id="rId48" Type="http://schemas.openxmlformats.org/officeDocument/2006/relationships/hyperlink" Target="https://github.com/danmar/cppcheck/commit/398fa280213771a0fa7a649a54dd6e6625d48e20" TargetMode="External"/><Relationship Id="rId69" Type="http://schemas.openxmlformats.org/officeDocument/2006/relationships/hyperlink" Target="https://github.com/fmtlib/fmt/commit/c1d430e61ab306e0e1d454fea6e07b4f66667a65" TargetMode="External"/><Relationship Id="rId113" Type="http://schemas.openxmlformats.org/officeDocument/2006/relationships/hyperlink" Target="https://github.com/llvm/llvm-project/commit/dd881c9dbf5d940eedff7d23395141454c5a26b9" TargetMode="External"/><Relationship Id="rId134" Type="http://schemas.openxmlformats.org/officeDocument/2006/relationships/hyperlink" Target="https://github.com/llvm/llvm-project/commit/e62fc3d0b6ce923dcbc29eeb6ebc5808e6724f90" TargetMode="External"/><Relationship Id="rId80" Type="http://schemas.openxmlformats.org/officeDocument/2006/relationships/hyperlink" Target="https://github.com/KhronosGroup/SPIRV-Tools/commit/54385458ca2f7a7b06699e441822753dbc2d018d" TargetMode="External"/><Relationship Id="rId155" Type="http://schemas.openxmlformats.org/officeDocument/2006/relationships/hyperlink" Target="https://github.com/llvm/llvm-project/commit/534b9246a20498e2cd4d2b9a512e7c5e75c83bc7" TargetMode="External"/><Relationship Id="rId176" Type="http://schemas.openxmlformats.org/officeDocument/2006/relationships/hyperlink" Target="https://github.com/llvm/llvm-project/commit/e2b838dd913200702f2eee29100a788c0573bc50" TargetMode="External"/><Relationship Id="rId197" Type="http://schemas.openxmlformats.org/officeDocument/2006/relationships/hyperlink" Target="https://github.com/llvm/llvm-project/commit/2f32e5d84d3483a0d6170fc61d2cceb49fc930a3" TargetMode="External"/><Relationship Id="rId201" Type="http://schemas.openxmlformats.org/officeDocument/2006/relationships/hyperlink" Target="https://github.com/llvm/llvm-project/commit/3f8be15f2911a3d3645030911be83a115bfe9e5c" TargetMode="External"/><Relationship Id="rId222" Type="http://schemas.openxmlformats.org/officeDocument/2006/relationships/hyperlink" Target="https://github.com/llvm/llvm-project/commit/a9fe69c359de653015c39e413e48630d069abe27" TargetMode="External"/><Relationship Id="rId243" Type="http://schemas.openxmlformats.org/officeDocument/2006/relationships/hyperlink" Target="https://github.com/uncrustify/uncrustify/commit/059898e80d55dbe8d5c5eca6e6c1b10668553f92" TargetMode="External"/><Relationship Id="rId17" Type="http://schemas.openxmlformats.org/officeDocument/2006/relationships/hyperlink" Target="https://github.com/CESNET/libyang/commit/823fbe0f7a7b50b7c80cfd948eb3c189579126ab" TargetMode="External"/><Relationship Id="rId38" Type="http://schemas.openxmlformats.org/officeDocument/2006/relationships/hyperlink" Target="https://github.com/danmar/cppcheck/commit/f1169bf2b43fc1beab0da21e430adaa0a7a9eb49" TargetMode="External"/><Relationship Id="rId59" Type="http://schemas.openxmlformats.org/officeDocument/2006/relationships/hyperlink" Target="https://github.com/danmar/cppcheck/commit/f5dbfce8ffb3132bb49a155527a620c98e61b4a1" TargetMode="External"/><Relationship Id="rId103" Type="http://schemas.openxmlformats.org/officeDocument/2006/relationships/hyperlink" Target="https://github.com/llvm/llvm-project/commit/57a554800b804a0d849858972822142e1f75d37f" TargetMode="External"/><Relationship Id="rId124" Type="http://schemas.openxmlformats.org/officeDocument/2006/relationships/hyperlink" Target="https://github.com/llvm/llvm-project/commit/e7d833defb62c1e4a1944cbad740f540c0ab44d2" TargetMode="External"/><Relationship Id="rId70" Type="http://schemas.openxmlformats.org/officeDocument/2006/relationships/hyperlink" Target="https://github.com/fmtlib/fmt/commit/e6b37b4aff1a673cb735b9b287aa637142120f6d" TargetMode="External"/><Relationship Id="rId91" Type="http://schemas.openxmlformats.org/officeDocument/2006/relationships/hyperlink" Target="https://github.com/libevent/libevent/commit/4da9f87ccbe71edb3b3aaf74b8b64d7e9c41dcaf" TargetMode="External"/><Relationship Id="rId145" Type="http://schemas.openxmlformats.org/officeDocument/2006/relationships/hyperlink" Target="https://github.com/llvm/llvm-project/commit/f379a6c684d47484fb1a0e47df4321fee21f4f6e" TargetMode="External"/><Relationship Id="rId166" Type="http://schemas.openxmlformats.org/officeDocument/2006/relationships/hyperlink" Target="https://github.com/llvm/llvm-project/commit/27de9b0f7001d3da9423e3e9b7b17565a38c1b51" TargetMode="External"/><Relationship Id="rId187" Type="http://schemas.openxmlformats.org/officeDocument/2006/relationships/hyperlink" Target="https://github.com/llvm/llvm-project/commit/077bff39d46364035a5dcfa32fc69910ad0975d0" TargetMode="External"/><Relationship Id="rId1" Type="http://schemas.openxmlformats.org/officeDocument/2006/relationships/hyperlink" Target="https://github.com/apache/arrow/commit/db004443e631fd72c0fd9a16a02294cd14b456e5" TargetMode="External"/><Relationship Id="rId212" Type="http://schemas.openxmlformats.org/officeDocument/2006/relationships/hyperlink" Target="https://github.com/llvm/llvm-project/commit/6d5132b426fbe23c5bc3e591ca2ca09a315d459b" TargetMode="External"/><Relationship Id="rId233" Type="http://schemas.openxmlformats.org/officeDocument/2006/relationships/hyperlink" Target="https://github.com/llvm/llvm-project/commit/e8d5db206c2f5c4afac8288ab96193a5638270ae" TargetMode="External"/><Relationship Id="rId28" Type="http://schemas.openxmlformats.org/officeDocument/2006/relationships/hyperlink" Target="https://github.com/CLIUtils/CLI11/commit/de215ef978104a0e9efdc7b78a9d58cd529cf17a" TargetMode="External"/><Relationship Id="rId49" Type="http://schemas.openxmlformats.org/officeDocument/2006/relationships/hyperlink" Target="https://github.com/danmar/cppcheck/commit/3f1e2b42700a1eb1466d4200eb87265defd962f6" TargetMode="External"/><Relationship Id="rId114" Type="http://schemas.openxmlformats.org/officeDocument/2006/relationships/hyperlink" Target="https://github.com/llvm/llvm-project/commit/b6a0faaa0c793aede7911be241b1895a9ebea41c" TargetMode="External"/><Relationship Id="rId60" Type="http://schemas.openxmlformats.org/officeDocument/2006/relationships/hyperlink" Target="https://github.com/danmar/cppcheck/commit/fd3cb2497364d350632c288ce3771738499f718e" TargetMode="External"/><Relationship Id="rId81" Type="http://schemas.openxmlformats.org/officeDocument/2006/relationships/hyperlink" Target="https://github.com/KhronosGroup/SPIRV-Tools/commit/0a43a84e02245cca40ce187d1e427a5d0b4f3d13" TargetMode="External"/><Relationship Id="rId135" Type="http://schemas.openxmlformats.org/officeDocument/2006/relationships/hyperlink" Target="https://github.com/llvm/llvm-project/commit/f5645ea65f0dfdef2ae9c74075cc4b44f05dcb82" TargetMode="External"/><Relationship Id="rId156" Type="http://schemas.openxmlformats.org/officeDocument/2006/relationships/hyperlink" Target="https://github.com/llvm/llvm-project/commit/e420c0c78eb0700989c8ba80e845b6306d66bb5f" TargetMode="External"/><Relationship Id="rId177" Type="http://schemas.openxmlformats.org/officeDocument/2006/relationships/hyperlink" Target="https://github.com/llvm/llvm-project/commit/fd0d7b21e0b974dcb8ee6257ae4ef4fa7398e80b" TargetMode="External"/><Relationship Id="rId198" Type="http://schemas.openxmlformats.org/officeDocument/2006/relationships/hyperlink" Target="https://github.com/llvm/llvm-project/commit/307890f85b33bc190b563bcb3daeb232b8ecaa73" TargetMode="External"/><Relationship Id="rId202" Type="http://schemas.openxmlformats.org/officeDocument/2006/relationships/hyperlink" Target="https://github.com/llvm/llvm-project/commit/40e7663b1fca58b099c1cb1d5278f368494ea46d" TargetMode="External"/><Relationship Id="rId223" Type="http://schemas.openxmlformats.org/officeDocument/2006/relationships/hyperlink" Target="https://github.com/llvm/llvm-project/commit/ab3fdbdfbe7edc62049c602d87be91c3ad3f5e3b" TargetMode="External"/><Relationship Id="rId244" Type="http://schemas.openxmlformats.org/officeDocument/2006/relationships/hyperlink" Target="https://github.com/uncrustify/uncrustify/commit/dfe791684b24adc9eef81baef867f824866abdfa" TargetMode="External"/><Relationship Id="rId18" Type="http://schemas.openxmlformats.org/officeDocument/2006/relationships/hyperlink" Target="https://github.com/CESNET/libyang/commit/9cdb9e6f60d6bae42675bc3b46f5741e50b62e68" TargetMode="External"/><Relationship Id="rId39" Type="http://schemas.openxmlformats.org/officeDocument/2006/relationships/hyperlink" Target="https://github.com/danmar/cppcheck/commit/ea2916a3e49934d482cd9b30b520c7873db4de82" TargetMode="External"/><Relationship Id="rId50" Type="http://schemas.openxmlformats.org/officeDocument/2006/relationships/hyperlink" Target="https://github.com/danmar/cppcheck/commit/43e4364675d4d47125b0d919039ba73dd4f6376e" TargetMode="External"/><Relationship Id="rId104" Type="http://schemas.openxmlformats.org/officeDocument/2006/relationships/hyperlink" Target="https://github.com/llvm/llvm-project/commit/8d5804802498efe95bb3b81d2fdab607e7d1e02b" TargetMode="External"/><Relationship Id="rId125" Type="http://schemas.openxmlformats.org/officeDocument/2006/relationships/hyperlink" Target="https://github.com/llvm/llvm-project/commit/453dc4d7ec5a3c3d8f54fc358bc5673834516d48" TargetMode="External"/><Relationship Id="rId146" Type="http://schemas.openxmlformats.org/officeDocument/2006/relationships/hyperlink" Target="https://github.com/llvm/llvm-project/commit/57feeed3076137da48c43010130eddbb8e81cb54" TargetMode="External"/><Relationship Id="rId167" Type="http://schemas.openxmlformats.org/officeDocument/2006/relationships/hyperlink" Target="https://github.com/llvm/llvm-project/commit/77d90b0c39f079b8871c39772a5bad8b8bfac322" TargetMode="External"/><Relationship Id="rId188" Type="http://schemas.openxmlformats.org/officeDocument/2006/relationships/hyperlink" Target="https://github.com/llvm/llvm-project/commit/07d16424f28482a852a35bd817189d4dfb1701ef" TargetMode="External"/><Relationship Id="rId71" Type="http://schemas.openxmlformats.org/officeDocument/2006/relationships/hyperlink" Target="https://github.com/fmtlib/fmt/commit/0cc73ebf79ec39ba74f3d31a76c0acb2df824908" TargetMode="External"/><Relationship Id="rId92" Type="http://schemas.openxmlformats.org/officeDocument/2006/relationships/hyperlink" Target="https://github.com/libevent/libevent/commit/445027a5dcfe0acce431b7d4065d2ac1f6b270d7" TargetMode="External"/><Relationship Id="rId213" Type="http://schemas.openxmlformats.org/officeDocument/2006/relationships/hyperlink" Target="https://github.com/llvm/llvm-project/commit/7669455df49e6fc8ae7d9f4bd4ee95bb20e7eb6e" TargetMode="External"/><Relationship Id="rId234" Type="http://schemas.openxmlformats.org/officeDocument/2006/relationships/hyperlink" Target="https://github.com/llvm/llvm-project/commit/ea817d79be2686d1d5fad04d429dbe392ee22b5f" TargetMode="External"/><Relationship Id="rId2" Type="http://schemas.openxmlformats.org/officeDocument/2006/relationships/hyperlink" Target="https://github.com/apache/arrow/commit/c4f8436e2532524c2a2f9cc26f73c6b7dfababaa" TargetMode="External"/><Relationship Id="rId29" Type="http://schemas.openxmlformats.org/officeDocument/2006/relationships/hyperlink" Target="https://github.com/danmar/cppcheck/commit/4996ec190ecf27a4bf018eb0dcd12e2a51fd550e" TargetMode="External"/><Relationship Id="rId40" Type="http://schemas.openxmlformats.org/officeDocument/2006/relationships/hyperlink" Target="https://github.com/danmar/cppcheck/commit/0c6aabe4445f097539a5d1f2a73815e69ce3d52f" TargetMode="External"/><Relationship Id="rId115" Type="http://schemas.openxmlformats.org/officeDocument/2006/relationships/hyperlink" Target="https://github.com/llvm/llvm-project/commit/09266e4af04ec2dc3a3afc19a3f9d5658d482a44" TargetMode="External"/><Relationship Id="rId136" Type="http://schemas.openxmlformats.org/officeDocument/2006/relationships/hyperlink" Target="https://github.com/llvm/llvm-project/commit/0513b0305acde91a0a5f7f5ea4061476011f0d1d" TargetMode="External"/><Relationship Id="rId157" Type="http://schemas.openxmlformats.org/officeDocument/2006/relationships/hyperlink" Target="https://github.com/llvm/llvm-project/commit/68469a80cb7468c577701d725a56a86454b8f0cb" TargetMode="External"/><Relationship Id="rId178" Type="http://schemas.openxmlformats.org/officeDocument/2006/relationships/hyperlink" Target="https://github.com/llvm/llvm-project/commit/d30093bb8a3f12d35d176a85cf93e354a38ff116" TargetMode="External"/><Relationship Id="rId61" Type="http://schemas.openxmlformats.org/officeDocument/2006/relationships/hyperlink" Target="https://github.com/DynamoRIO/dynamorio/commit/452c17abfd19fdefff52d3f3d4e2b76af809c93d" TargetMode="External"/><Relationship Id="rId82" Type="http://schemas.openxmlformats.org/officeDocument/2006/relationships/hyperlink" Target="https://github.com/KhronosGroup/SPIRV-Tools/commit/0391d0823ebfd7c37c07a54b8726cc417183a95f" TargetMode="External"/><Relationship Id="rId199" Type="http://schemas.openxmlformats.org/officeDocument/2006/relationships/hyperlink" Target="https://github.com/llvm/llvm-project/commit/32c9991dab5cb1454959561c77f9d0089d981429" TargetMode="External"/><Relationship Id="rId203" Type="http://schemas.openxmlformats.org/officeDocument/2006/relationships/hyperlink" Target="https://github.com/llvm/llvm-project/commit/44af5924b1cbbb395e7e71250a5445053c4ec4a3" TargetMode="External"/><Relationship Id="rId19" Type="http://schemas.openxmlformats.org/officeDocument/2006/relationships/hyperlink" Target="https://github.com/CESNET/libyang/commit/f128972045a5d4a36854ddc0a75d99803ff81f6d" TargetMode="External"/><Relationship Id="rId224" Type="http://schemas.openxmlformats.org/officeDocument/2006/relationships/hyperlink" Target="https://github.com/llvm/llvm-project/commit/b6a41fddcfd375ce30487ef87ca2cd65a6be0bcc" TargetMode="External"/><Relationship Id="rId245" Type="http://schemas.openxmlformats.org/officeDocument/2006/relationships/hyperlink" Target="https://github.com/zeromq/libzmq/commit/ecc63d0d3b0e1a62c90b58b1ccdb5ac16cb2400a" TargetMode="External"/><Relationship Id="rId30" Type="http://schemas.openxmlformats.org/officeDocument/2006/relationships/hyperlink" Target="https://github.com/danmar/cppcheck/commit/c4dcfef38564e97442fb6c122f5e67c908e0c665" TargetMode="External"/><Relationship Id="rId105" Type="http://schemas.openxmlformats.org/officeDocument/2006/relationships/hyperlink" Target="https://github.com/llvm/llvm-project/commit/db357891f0cf76253be3cd75f682b68544a411da" TargetMode="External"/><Relationship Id="rId126" Type="http://schemas.openxmlformats.org/officeDocument/2006/relationships/hyperlink" Target="https://github.com/llvm/llvm-project/commit/ea8539111d444ffb93ab09c5865d9a1a0927cb2c" TargetMode="External"/><Relationship Id="rId147" Type="http://schemas.openxmlformats.org/officeDocument/2006/relationships/hyperlink" Target="https://github.com/llvm/llvm-project/commit/0efb96a8ee1b57c39fb732a098f88b3410fc4aeb" TargetMode="External"/><Relationship Id="rId168" Type="http://schemas.openxmlformats.org/officeDocument/2006/relationships/hyperlink" Target="https://github.com/llvm/llvm-project/commit/ee1c12708a4519361729205168dedb2b61bc2638" TargetMode="External"/><Relationship Id="rId51" Type="http://schemas.openxmlformats.org/officeDocument/2006/relationships/hyperlink" Target="https://github.com/danmar/cppcheck/commit/4ad90bf6f1cb0149c79324dff027cf8558c041c1" TargetMode="External"/><Relationship Id="rId72" Type="http://schemas.openxmlformats.org/officeDocument/2006/relationships/hyperlink" Target="https://github.com/fmtlib/fmt/commit/611cf0b3c644d33b9d347b824bf06bd594bfa564" TargetMode="External"/><Relationship Id="rId93" Type="http://schemas.openxmlformats.org/officeDocument/2006/relationships/hyperlink" Target="https://github.com/libevent/libevent/commit/972b456bf60e9a2f550ec45a14921c06e252c793" TargetMode="External"/><Relationship Id="rId189" Type="http://schemas.openxmlformats.org/officeDocument/2006/relationships/hyperlink" Target="https://github.com/llvm/llvm-project/commit/0be2d25ecc7d9b71e03b07529eb1581efa92674a" TargetMode="External"/><Relationship Id="rId3" Type="http://schemas.openxmlformats.org/officeDocument/2006/relationships/hyperlink" Target="https://github.com/apache/arrow/commit/171e8bfe5fe13467a1763227e495fae6bc5d011d" TargetMode="External"/><Relationship Id="rId214" Type="http://schemas.openxmlformats.org/officeDocument/2006/relationships/hyperlink" Target="https://github.com/llvm/llvm-project/commit/7b54a29c2e72e3e6bf7bb8cb5acfe254335584d7" TargetMode="External"/><Relationship Id="rId235" Type="http://schemas.openxmlformats.org/officeDocument/2006/relationships/hyperlink" Target="https://github.com/llvm/llvm-project/commit/ef7b5949e5c35fdeefb69b8f9a8eef9cfa012ed0" TargetMode="External"/><Relationship Id="rId116" Type="http://schemas.openxmlformats.org/officeDocument/2006/relationships/hyperlink" Target="https://github.com/llvm/llvm-project/commit/a5c3b5748c1176c11bdc041271ead5392295742d" TargetMode="External"/><Relationship Id="rId137" Type="http://schemas.openxmlformats.org/officeDocument/2006/relationships/hyperlink" Target="https://github.com/llvm/llvm-project/commit/b53b62eb69cd5768423786c5ced700bc2d1d2e20" TargetMode="External"/><Relationship Id="rId158" Type="http://schemas.openxmlformats.org/officeDocument/2006/relationships/hyperlink" Target="https://github.com/llvm/llvm-project/commit/f748e92295515ea7b39cd687a718915b559de6ec" TargetMode="External"/><Relationship Id="rId20" Type="http://schemas.openxmlformats.org/officeDocument/2006/relationships/hyperlink" Target="https://github.com/CESNET/libyang/commit/812a5bff4857a485db96fe7269af944d0bdb91b3" TargetMode="External"/><Relationship Id="rId41" Type="http://schemas.openxmlformats.org/officeDocument/2006/relationships/hyperlink" Target="https://github.com/danmar/cppcheck/commit/272760f9cac187bd16ab4a596a0cab870ceb42be" TargetMode="External"/><Relationship Id="rId62" Type="http://schemas.openxmlformats.org/officeDocument/2006/relationships/hyperlink" Target="https://github.com/facebook/rocksdb/commit/cc8ded6152c51ac853d2915273eed3e6f9af029b" TargetMode="External"/><Relationship Id="rId83" Type="http://schemas.openxmlformats.org/officeDocument/2006/relationships/hyperlink" Target="https://github.com/KhronosGroup/SPIRV-Tools/commit/948577c5df3a6f0d337ab417b26edcc344eb65e2" TargetMode="External"/><Relationship Id="rId179" Type="http://schemas.openxmlformats.org/officeDocument/2006/relationships/hyperlink" Target="https://github.com/llvm/llvm-project/commit/89af112cf590e76fbb1fd964086a3882b7f935f9" TargetMode="External"/><Relationship Id="rId190" Type="http://schemas.openxmlformats.org/officeDocument/2006/relationships/hyperlink" Target="https://github.com/llvm/llvm-project/commit/0e74d75a295729bc145724ffa0495fee4d1b598c" TargetMode="External"/><Relationship Id="rId204" Type="http://schemas.openxmlformats.org/officeDocument/2006/relationships/hyperlink" Target="https://github.com/llvm/llvm-project/commit/4c735439fd9a0cfea9ae366df8b36281436d4708" TargetMode="External"/><Relationship Id="rId225" Type="http://schemas.openxmlformats.org/officeDocument/2006/relationships/hyperlink" Target="https://github.com/llvm/llvm-project/commit/ce066da81c3e6175a02fa7ae831931b5e4126a2b" TargetMode="External"/><Relationship Id="rId246" Type="http://schemas.openxmlformats.org/officeDocument/2006/relationships/hyperlink" Target="https://github.com/zeromq/libzmq/commit/700f7bfede5f7a1614d2e91ffbe03dc5478f8904" TargetMode="External"/><Relationship Id="rId106" Type="http://schemas.openxmlformats.org/officeDocument/2006/relationships/hyperlink" Target="https://github.com/llvm/llvm-project/commit/160559344026824ee0b510741c7906c0e165f9a7" TargetMode="External"/><Relationship Id="rId127" Type="http://schemas.openxmlformats.org/officeDocument/2006/relationships/hyperlink" Target="https://github.com/llvm/llvm-project/commit/e79477895e1af4425aecaded2881e3b3c878faf5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libgd/libgd/commit/fb0e0cce0b9f25389ab56604c3547351617e1415" TargetMode="External"/><Relationship Id="rId117" Type="http://schemas.openxmlformats.org/officeDocument/2006/relationships/hyperlink" Target="https://github.com/the-tcpdump-group/tcpdump/commit/061e7371a944588f231cb1b66d6fb070b646e376" TargetMode="External"/><Relationship Id="rId21" Type="http://schemas.openxmlformats.org/officeDocument/2006/relationships/hyperlink" Target="https://nvd.nist.gov/vuln/detail/CVE-2016-3074" TargetMode="External"/><Relationship Id="rId42" Type="http://schemas.openxmlformats.org/officeDocument/2006/relationships/hyperlink" Target="https://github.com/nginx/njs/commit/8b39afdad9a0761e0a5d4af1a762bd9a6daef572" TargetMode="External"/><Relationship Id="rId47" Type="http://schemas.openxmlformats.org/officeDocument/2006/relationships/hyperlink" Target="https://github.com/php/php-src/commit/28a6ed9f9a36b9c517e4a8a429baf4dd382fc5d5" TargetMode="External"/><Relationship Id="rId63" Type="http://schemas.openxmlformats.org/officeDocument/2006/relationships/hyperlink" Target="https://github.com/php/php-src/commit/bab0b99f376dac9170ac81382a5ed526938d595a" TargetMode="External"/><Relationship Id="rId68" Type="http://schemas.openxmlformats.org/officeDocument/2006/relationships/hyperlink" Target="https://github.com/sqlite/sqlite/commit/e59c562b3f6894f84c715772c4b116d7b5c01348" TargetMode="External"/><Relationship Id="rId84" Type="http://schemas.openxmlformats.org/officeDocument/2006/relationships/hyperlink" Target="https://github.com/the-tcpdump-group/tcpdump/commit/42073d54c53a496be40ae84152bbfe2c923ac7bc" TargetMode="External"/><Relationship Id="rId89" Type="http://schemas.openxmlformats.org/officeDocument/2006/relationships/hyperlink" Target="https://github.com/the-tcpdump-group/tcpdump/commit/11b426ee05eb62ed103218526f1fa616851c43ce" TargetMode="External"/><Relationship Id="rId112" Type="http://schemas.openxmlformats.org/officeDocument/2006/relationships/hyperlink" Target="https://github.com/the-tcpdump-group/tcpdump/commit/289c672020280529fd382f3502efab7100d638ec" TargetMode="External"/><Relationship Id="rId16" Type="http://schemas.openxmlformats.org/officeDocument/2006/relationships/hyperlink" Target="https://github.com/libgd/libgd/commit/fb0e0cce0b9f25389ab56604c3547351617e1415" TargetMode="External"/><Relationship Id="rId107" Type="http://schemas.openxmlformats.org/officeDocument/2006/relationships/hyperlink" Target="https://github.com/the-tcpdump-group/tcpdump/commit/d10a0f980fe8f9407ab1ffbd612641433ebe175e" TargetMode="External"/><Relationship Id="rId11" Type="http://schemas.openxmlformats.org/officeDocument/2006/relationships/hyperlink" Target="https://github.com/jqlang/jq/commit/c9a51565214eece8f1053089739aea73145bfd6b" TargetMode="External"/><Relationship Id="rId32" Type="http://schemas.openxmlformats.org/officeDocument/2006/relationships/hyperlink" Target="https://github.com/libuv/libuv/commit/3530bcc30350d4a6ccf35d2f7b33e23292b9de70" TargetMode="External"/><Relationship Id="rId37" Type="http://schemas.openxmlformats.org/officeDocument/2006/relationships/hyperlink" Target="https://github.com/nginx/njs/commit/d457c9545e7e71ebb5c0479eb16b9d33175855e2" TargetMode="External"/><Relationship Id="rId53" Type="http://schemas.openxmlformats.org/officeDocument/2006/relationships/hyperlink" Target="https://github.com/php/php-src/commit/6dbb1ee46b5f4725cc6519abf91e512a2a10dfed" TargetMode="External"/><Relationship Id="rId58" Type="http://schemas.openxmlformats.org/officeDocument/2006/relationships/hyperlink" Target="https://github.com/php/php-src/commit/863d37ea66d5c960db08d6f4a2cbd2518f0f80d1" TargetMode="External"/><Relationship Id="rId74" Type="http://schemas.openxmlformats.org/officeDocument/2006/relationships/hyperlink" Target="https://github.com/the-tcpdump-group/tcpdump/commit/6f5ba2b651cd9d4b7fa8ee5c4f94460645877c45" TargetMode="External"/><Relationship Id="rId79" Type="http://schemas.openxmlformats.org/officeDocument/2006/relationships/hyperlink" Target="https://github.com/the-tcpdump-group/tcpdump/commit/3b32029db354cbc875127869d9b12a9addc75b50" TargetMode="External"/><Relationship Id="rId102" Type="http://schemas.openxmlformats.org/officeDocument/2006/relationships/hyperlink" Target="https://github.com/the-tcpdump-group/tcpdump/commit/88b2dac837e81cf56dce05e6e7b5989332c0092d" TargetMode="External"/><Relationship Id="rId123" Type="http://schemas.openxmlformats.org/officeDocument/2006/relationships/hyperlink" Target="https://github.com/znc/znc/commit/d229761821da38d984a9e4098ad96842490dc001" TargetMode="External"/><Relationship Id="rId5" Type="http://schemas.openxmlformats.org/officeDocument/2006/relationships/hyperlink" Target="https://github.com/PCRE2Project/pcre2/commit/50a51cb7e67268e6ad417eb07c9de9bfea5cc55a" TargetMode="External"/><Relationship Id="rId90" Type="http://schemas.openxmlformats.org/officeDocument/2006/relationships/hyperlink" Target="https://github.com/the-tcpdump-group/tcpdump/commit/26a6799b9ca80508c05cac7a9a3bef922991520b" TargetMode="External"/><Relationship Id="rId95" Type="http://schemas.openxmlformats.org/officeDocument/2006/relationships/hyperlink" Target="https://github.com/the-tcpdump-group/tcpdump/commit/2d669862df7cd17f539129049f6fb70d17174125" TargetMode="External"/><Relationship Id="rId22" Type="http://schemas.openxmlformats.org/officeDocument/2006/relationships/hyperlink" Target="https://github.com/libgd/libgd/commit/2bb97f407c1145c850416a3bfbcc8cf124e68a19" TargetMode="External"/><Relationship Id="rId27" Type="http://schemas.openxmlformats.org/officeDocument/2006/relationships/hyperlink" Target="https://nvd.nist.gov/vuln/detail/CVE-2016-10167" TargetMode="External"/><Relationship Id="rId43" Type="http://schemas.openxmlformats.org/officeDocument/2006/relationships/hyperlink" Target="https://github.com/nginx/njs/commit/2e00e95473861846aa8538be87db07699d9f676d" TargetMode="External"/><Relationship Id="rId48" Type="http://schemas.openxmlformats.org/officeDocument/2006/relationships/hyperlink" Target="https://github.com/php/php-src/commit/abd159cce48f3e34f08e4751c568e09677d5ec9c" TargetMode="External"/><Relationship Id="rId64" Type="http://schemas.openxmlformats.org/officeDocument/2006/relationships/hyperlink" Target="https://github.com/php/php-src/commit/523f230c831d7b33353203fa34aee4e92ac12bba" TargetMode="External"/><Relationship Id="rId69" Type="http://schemas.openxmlformats.org/officeDocument/2006/relationships/hyperlink" Target="https://github.com/sqlite/sqlite/commit/ebd70eedd5d6e6a890a670b5ee874a5eae86b4dd" TargetMode="External"/><Relationship Id="rId113" Type="http://schemas.openxmlformats.org/officeDocument/2006/relationships/hyperlink" Target="https://github.com/the-tcpdump-group/tcpdump/commit/e6511cc1a950fe1566b2236329d6b4bd0826cc7a" TargetMode="External"/><Relationship Id="rId118" Type="http://schemas.openxmlformats.org/officeDocument/2006/relationships/hyperlink" Target="https://github.com/uriparser/uriparser/commit/864f5d4c127def386dd5cc926ad96934b297f04e" TargetMode="External"/><Relationship Id="rId80" Type="http://schemas.openxmlformats.org/officeDocument/2006/relationships/hyperlink" Target="https://github.com/the-tcpdump-group/tcpdump/commit/6fca58f5f9c96749a575f52e20598ad43f5bdf30" TargetMode="External"/><Relationship Id="rId85" Type="http://schemas.openxmlformats.org/officeDocument/2006/relationships/hyperlink" Target="https://github.com/the-tcpdump-group/tcpdump/commit/b45a9a167ca6a3ef2752ae9d48d56ac14b001bfd" TargetMode="External"/><Relationship Id="rId12" Type="http://schemas.openxmlformats.org/officeDocument/2006/relationships/hyperlink" Target="https://github.com/jqlang/jq/commit/71c2ab509a8628dbbad4bc7b3f98a64aa90d3297" TargetMode="External"/><Relationship Id="rId17" Type="http://schemas.openxmlformats.org/officeDocument/2006/relationships/hyperlink" Target="https://github.com/libgd/libgd/commit/fe9ed49dafa993e3af96b6a5a589efeea9bfb36f" TargetMode="External"/><Relationship Id="rId33" Type="http://schemas.openxmlformats.org/officeDocument/2006/relationships/hyperlink" Target="https://github.com/lua/lua/commit/ae5b5ba529753c7a653901ffc29b5ea24c3fdf3a" TargetMode="External"/><Relationship Id="rId38" Type="http://schemas.openxmlformats.org/officeDocument/2006/relationships/hyperlink" Target="https://github.com/nginx/njs/commit/ad48705bf1f04b4221a5f5b07715ac48b3160d53" TargetMode="External"/><Relationship Id="rId59" Type="http://schemas.openxmlformats.org/officeDocument/2006/relationships/hyperlink" Target="https://github.com/php/php-src/commit/ca46d0acbce55019b970fcd4c1e8a10edfdded93" TargetMode="External"/><Relationship Id="rId103" Type="http://schemas.openxmlformats.org/officeDocument/2006/relationships/hyperlink" Target="https://github.com/the-tcpdump-group/tcpdump/commit/7335163a6ef82d46ff18f3e6099a157747241629" TargetMode="External"/><Relationship Id="rId108" Type="http://schemas.openxmlformats.org/officeDocument/2006/relationships/hyperlink" Target="https://github.com/the-tcpdump-group/tcpdump/commit/d515b4b4a300479cdf1a6e0d1bb95bc1f9fee514" TargetMode="External"/><Relationship Id="rId124" Type="http://schemas.openxmlformats.org/officeDocument/2006/relationships/hyperlink" Target="https://github.com/znc/znc/commit/2390ad111bde16a78c98ac44572090b33c3bd2d8" TargetMode="External"/><Relationship Id="rId54" Type="http://schemas.openxmlformats.org/officeDocument/2006/relationships/hyperlink" Target="https://github.com/php/php-src/commit/1bd103df00f49cf4d4ade2cfe3f456ac058a4eae" TargetMode="External"/><Relationship Id="rId70" Type="http://schemas.openxmlformats.org/officeDocument/2006/relationships/hyperlink" Target="https://github.com/sqlite/sqlite/commit/926f796e8feec15f3836aa0a060ed906f8ae04d3" TargetMode="External"/><Relationship Id="rId75" Type="http://schemas.openxmlformats.org/officeDocument/2006/relationships/hyperlink" Target="https://github.com/the-tcpdump-group/tcpdump/commit/2b62d1dda41590db29368ec7ba5f4faf3464765a" TargetMode="External"/><Relationship Id="rId91" Type="http://schemas.openxmlformats.org/officeDocument/2006/relationships/hyperlink" Target="https://github.com/the-tcpdump-group/tcpdump/commit/4601c685e7fd19c3724d5e499c69b8d3ec49933e" TargetMode="External"/><Relationship Id="rId96" Type="http://schemas.openxmlformats.org/officeDocument/2006/relationships/hyperlink" Target="https://github.com/the-tcpdump-group/tcpdump/commit/1bc78d795cd5cad5525498658f414a11ea0a7e9c" TargetMode="External"/><Relationship Id="rId1" Type="http://schemas.openxmlformats.org/officeDocument/2006/relationships/hyperlink" Target="https://github.com/ARMmbed/mbedtls/commit/d15795acd5074e0b44e71f7ede8bdfe1b48591fc" TargetMode="External"/><Relationship Id="rId6" Type="http://schemas.openxmlformats.org/officeDocument/2006/relationships/hyperlink" Target="https://github.com/VirusTotal/yara/commit/4a342f01e5439b9bb901aff1c6c23c536baeeb3f" TargetMode="External"/><Relationship Id="rId23" Type="http://schemas.openxmlformats.org/officeDocument/2006/relationships/hyperlink" Target="https://nvd.nist.gov/vuln/detail/CVE-2016-9933" TargetMode="External"/><Relationship Id="rId28" Type="http://schemas.openxmlformats.org/officeDocument/2006/relationships/hyperlink" Target="https://github.com/libgd/libgd/commit/fe9ed49dafa993e3af96b6a5a589efeea9bfb36f" TargetMode="External"/><Relationship Id="rId49" Type="http://schemas.openxmlformats.org/officeDocument/2006/relationships/hyperlink" Target="https://github.com/php/php-src/commit/a44c89e8af7c2410f4bfc5e097be2a5d0639a60c" TargetMode="External"/><Relationship Id="rId114" Type="http://schemas.openxmlformats.org/officeDocument/2006/relationships/hyperlink" Target="https://github.com/the-tcpdump-group/tcpdump/commit/bd4e697ebd6c8457efa8f28f6831fc929b88a014" TargetMode="External"/><Relationship Id="rId119" Type="http://schemas.openxmlformats.org/officeDocument/2006/relationships/hyperlink" Target="https://github.com/uriparser/uriparser/commit/cef25028de5ff872c2e1f0a6c562eb3ea9ecbce4" TargetMode="External"/><Relationship Id="rId44" Type="http://schemas.openxmlformats.org/officeDocument/2006/relationships/hyperlink" Target="https://github.com/nginx/njs/commit/eafe4c7a326b163612f10861392622b5da5b1792" TargetMode="External"/><Relationship Id="rId60" Type="http://schemas.openxmlformats.org/officeDocument/2006/relationships/hyperlink" Target="https://github.com/php/php-src/commit/b28b8b2fee6dfa6fcd13305c581bb835689ac3be" TargetMode="External"/><Relationship Id="rId65" Type="http://schemas.openxmlformats.org/officeDocument/2006/relationships/hyperlink" Target="https://github.com/redis/hiredis/commit/76a7b10005c70babee357a7d0f2becf28ec7ed1e" TargetMode="External"/><Relationship Id="rId81" Type="http://schemas.openxmlformats.org/officeDocument/2006/relationships/hyperlink" Target="https://github.com/the-tcpdump-group/tcpdump/commit/7a923447fd49a069a0fd3b6c3547438ab5ee2123" TargetMode="External"/><Relationship Id="rId86" Type="http://schemas.openxmlformats.org/officeDocument/2006/relationships/hyperlink" Target="https://github.com/the-tcpdump-group/tcpdump/commit/ca336198e8bebccc18502de27672fdbd6eb34856" TargetMode="External"/><Relationship Id="rId4" Type="http://schemas.openxmlformats.org/officeDocument/2006/relationships/hyperlink" Target="https://github.com/OpenIDC/cjose/commit/7325e9a5e71e2fc0e350487ecac7d84acdf0ed5e" TargetMode="External"/><Relationship Id="rId9" Type="http://schemas.openxmlformats.org/officeDocument/2006/relationships/hyperlink" Target="https://github.com/curl/curl/commit/1890d59905414ab84a35892b2e45833654aa5c13" TargetMode="External"/><Relationship Id="rId13" Type="http://schemas.openxmlformats.org/officeDocument/2006/relationships/hyperlink" Target="https://github.com/libgd/libgd/commit/2bb97f407c1145c850416a3bfbcc8cf124e68a19" TargetMode="External"/><Relationship Id="rId18" Type="http://schemas.openxmlformats.org/officeDocument/2006/relationships/hyperlink" Target="https://github.com/libgd/libgd/commit/1846f48e5fcdde996e7c27a4bbac5d0aef183e4b" TargetMode="External"/><Relationship Id="rId39" Type="http://schemas.openxmlformats.org/officeDocument/2006/relationships/hyperlink" Target="https://github.com/nginx/njs/commit/f65981b0b8fcf02d69a40bc934803c25c9f607ab" TargetMode="External"/><Relationship Id="rId109" Type="http://schemas.openxmlformats.org/officeDocument/2006/relationships/hyperlink" Target="https://github.com/the-tcpdump-group/tcpdump/commit/aa0858100096a3490edf93034a80e66a4d61aad5" TargetMode="External"/><Relationship Id="rId34" Type="http://schemas.openxmlformats.org/officeDocument/2006/relationships/hyperlink" Target="https://github.com/lua/lua/commit/1f3c6f4534c6411313361697d98d1145a1f030fa" TargetMode="External"/><Relationship Id="rId50" Type="http://schemas.openxmlformats.org/officeDocument/2006/relationships/hyperlink" Target="https://github.com/php/php-src/commit/7722455726bec8c53458a32851d2a87982cf0eac" TargetMode="External"/><Relationship Id="rId55" Type="http://schemas.openxmlformats.org/officeDocument/2006/relationships/hyperlink" Target="https://github.com/php/php-src/commit/28022c9b1fd937436ab67bb3d61f652c108baf96" TargetMode="External"/><Relationship Id="rId76" Type="http://schemas.openxmlformats.org/officeDocument/2006/relationships/hyperlink" Target="https://github.com/the-tcpdump-group/tcpdump/commit/8934a7d6307267d301182f19ed162563717e29e3" TargetMode="External"/><Relationship Id="rId97" Type="http://schemas.openxmlformats.org/officeDocument/2006/relationships/hyperlink" Target="https://github.com/the-tcpdump-group/tcpdump/commit/b8e559afaeb8fe0604a1f8e3ad4dc1445de07a00" TargetMode="External"/><Relationship Id="rId104" Type="http://schemas.openxmlformats.org/officeDocument/2006/relationships/hyperlink" Target="https://github.com/the-tcpdump-group/tcpdump/commit/f4b9e24c7384d882a7f434cc7413925bf871d63e" TargetMode="External"/><Relationship Id="rId120" Type="http://schemas.openxmlformats.org/officeDocument/2006/relationships/hyperlink" Target="https://github.com/webmproject/libvpx/commit/3fbd1dca6a4d2dad332a2110d646e4ffef36d590" TargetMode="External"/><Relationship Id="rId7" Type="http://schemas.openxmlformats.org/officeDocument/2006/relationships/hyperlink" Target="https://github.com/Yeraze/ytnef/commit/3cb0f914d6427073f262e1b2b5fd973e3043cdf7" TargetMode="External"/><Relationship Id="rId71" Type="http://schemas.openxmlformats.org/officeDocument/2006/relationships/hyperlink" Target="https://github.com/sqlite/sqlite/commit/54d501092d88c0cf89bec4279951f548fb0b8618" TargetMode="External"/><Relationship Id="rId92" Type="http://schemas.openxmlformats.org/officeDocument/2006/relationships/hyperlink" Target="https://github.com/the-tcpdump-group/tcpdump/commit/c5dd7bef5e54da5996dc4713284aa6266ae75b75" TargetMode="External"/><Relationship Id="rId2" Type="http://schemas.openxmlformats.org/officeDocument/2006/relationships/hyperlink" Target="https://github.com/CauldronDevelopmentLLC/cbang/commit/1c1dba62bd3e6fa9d0d0c0aa21926043b75382c7" TargetMode="External"/><Relationship Id="rId29" Type="http://schemas.openxmlformats.org/officeDocument/2006/relationships/hyperlink" Target="https://nvd.nist.gov/vuln/detail/CVE-2018-14553" TargetMode="External"/><Relationship Id="rId24" Type="http://schemas.openxmlformats.org/officeDocument/2006/relationships/hyperlink" Target="https://github.com/libgd/libgd/commit/77f619d48259383628c3ec4654b1ad578e9eb40e" TargetMode="External"/><Relationship Id="rId40" Type="http://schemas.openxmlformats.org/officeDocument/2006/relationships/hyperlink" Target="https://github.com/nginx/njs/commit/222d6fdcf0c6485ec8e175f3a7b70d650c234b4e" TargetMode="External"/><Relationship Id="rId45" Type="http://schemas.openxmlformats.org/officeDocument/2006/relationships/hyperlink" Target="https://github.com/nginx/njs/commit/81af26364c21c196dd21fb5e14c7fa9ce7debd17" TargetMode="External"/><Relationship Id="rId66" Type="http://schemas.openxmlformats.org/officeDocument/2006/relationships/hyperlink" Target="https://github.com/redis/redis/commit/bc7fe41e5857a0854d524e2a63a028e9394d2a5c" TargetMode="External"/><Relationship Id="rId87" Type="http://schemas.openxmlformats.org/officeDocument/2006/relationships/hyperlink" Target="https://github.com/the-tcpdump-group/tcpdump/commit/8509ef02eceb2bbb479cea10fe4a7ec6395f1a8b" TargetMode="External"/><Relationship Id="rId110" Type="http://schemas.openxmlformats.org/officeDocument/2006/relationships/hyperlink" Target="https://github.com/the-tcpdump-group/tcpdump/commit/3c8a2b0e91d8d8947e89384dacf6b54673083e71" TargetMode="External"/><Relationship Id="rId115" Type="http://schemas.openxmlformats.org/officeDocument/2006/relationships/hyperlink" Target="https://github.com/the-tcpdump-group/tcpdump/commit/5d0d76e88ee2d3236d7e032589d6f1d4ec5f7b1e" TargetMode="External"/><Relationship Id="rId61" Type="http://schemas.openxmlformats.org/officeDocument/2006/relationships/hyperlink" Target="https://github.com/php/php-src/commit/1cda0d7c2ffb62d8331c64e703131d9cabdc03ea" TargetMode="External"/><Relationship Id="rId82" Type="http://schemas.openxmlformats.org/officeDocument/2006/relationships/hyperlink" Target="https://github.com/the-tcpdump-group/tcpdump/commit/a7e5f58f402e6919ec444a57946bade7dfd6b184" TargetMode="External"/><Relationship Id="rId19" Type="http://schemas.openxmlformats.org/officeDocument/2006/relationships/hyperlink" Target="https://github.com/libgd/libgd/commit/69d2fd2c597ffc0c217de1238b9bf4d4bceba8e6" TargetMode="External"/><Relationship Id="rId14" Type="http://schemas.openxmlformats.org/officeDocument/2006/relationships/hyperlink" Target="https://github.com/libgd/libgd/commit/77f619d48259383628c3ec4654b1ad578e9eb40e" TargetMode="External"/><Relationship Id="rId30" Type="http://schemas.openxmlformats.org/officeDocument/2006/relationships/hyperlink" Target="https://github.com/libgd/libgd/commit/a93eac0e843148dc2d631c3ba80af17e9c8c860f" TargetMode="External"/><Relationship Id="rId35" Type="http://schemas.openxmlformats.org/officeDocument/2006/relationships/hyperlink" Target="https://github.com/mdadams/jasper/commit/f25486c3d4aa472fec79150f2c41ed4333395d3d" TargetMode="External"/><Relationship Id="rId56" Type="http://schemas.openxmlformats.org/officeDocument/2006/relationships/hyperlink" Target="https://github.com/php/php-src/commit/b88393f08a558eec14964a55d3c680fe67407712" TargetMode="External"/><Relationship Id="rId77" Type="http://schemas.openxmlformats.org/officeDocument/2006/relationships/hyperlink" Target="https://github.com/the-tcpdump-group/tcpdump/commit/e942fb84fbe3a73a98a00d2a279425872b5fb9d2" TargetMode="External"/><Relationship Id="rId100" Type="http://schemas.openxmlformats.org/officeDocument/2006/relationships/hyperlink" Target="https://github.com/the-tcpdump-group/tcpdump/commit/da6f1a677bfa4476abaeaf9b1afe1c4390f51b41" TargetMode="External"/><Relationship Id="rId105" Type="http://schemas.openxmlformats.org/officeDocument/2006/relationships/hyperlink" Target="https://github.com/the-tcpdump-group/tcpdump/commit/39582c04cc5e34054b2936b423072fb9df2ff6ef" TargetMode="External"/><Relationship Id="rId8" Type="http://schemas.openxmlformats.org/officeDocument/2006/relationships/hyperlink" Target="https://github.com/bblanchon/ArduinoJson/commit/5e7b9ec688d79e7b16ec7064e1d37e8481a31e72" TargetMode="External"/><Relationship Id="rId51" Type="http://schemas.openxmlformats.org/officeDocument/2006/relationships/hyperlink" Target="https://github.com/php/php-src/commit/426aeb2808955ee3d3f52e0cfb102834cdb836a5" TargetMode="External"/><Relationship Id="rId72" Type="http://schemas.openxmlformats.org/officeDocument/2006/relationships/hyperlink" Target="https://github.com/sqlite/sqlite/commit/a6c1a71cde082e09750465d5675699062922e387" TargetMode="External"/><Relationship Id="rId93" Type="http://schemas.openxmlformats.org/officeDocument/2006/relationships/hyperlink" Target="https://github.com/the-tcpdump-group/tcpdump/commit/67c7126062d59729cd421bb38f9594015c9907ba" TargetMode="External"/><Relationship Id="rId98" Type="http://schemas.openxmlformats.org/officeDocument/2006/relationships/hyperlink" Target="https://github.com/the-tcpdump-group/tcpdump/commit/7d3aba9f06899d0128ef46e8a2fa143c6fad8f62" TargetMode="External"/><Relationship Id="rId121" Type="http://schemas.openxmlformats.org/officeDocument/2006/relationships/hyperlink" Target="https://github.com/wez/atomicparsley/commit/d72ccf06c98259d7261e0f3ac4fd8717778782c1" TargetMode="External"/><Relationship Id="rId3" Type="http://schemas.openxmlformats.org/officeDocument/2006/relationships/hyperlink" Target="https://github.com/DaveGamble/cJSON/commit/be749d7efa7c9021da746e685bd6dec79f9dd99b" TargetMode="External"/><Relationship Id="rId25" Type="http://schemas.openxmlformats.org/officeDocument/2006/relationships/hyperlink" Target="https://nvd.nist.gov/vuln/detail/CVE-2016-6906" TargetMode="External"/><Relationship Id="rId46" Type="http://schemas.openxmlformats.org/officeDocument/2006/relationships/hyperlink" Target="https://github.com/nginx/njs/commit/5c6130a2a0b4c41ab415f6b8992aa323636338b9" TargetMode="External"/><Relationship Id="rId67" Type="http://schemas.openxmlformats.org/officeDocument/2006/relationships/hyperlink" Target="https://github.com/sqlite/sqlite/commit/522ebfa7cee96fb325a22ea3a2464a63485886a8" TargetMode="External"/><Relationship Id="rId116" Type="http://schemas.openxmlformats.org/officeDocument/2006/relationships/hyperlink" Target="https://github.com/the-tcpdump-group/tcpdump/commit/0cb1b8a434b599b8d636db029aadb757c24e39d6" TargetMode="External"/><Relationship Id="rId20" Type="http://schemas.openxmlformats.org/officeDocument/2006/relationships/hyperlink" Target="https://github.com/libgd/libgd/commit/a93eac0e843148dc2d631c3ba80af17e9c8c860f" TargetMode="External"/><Relationship Id="rId41" Type="http://schemas.openxmlformats.org/officeDocument/2006/relationships/hyperlink" Target="https://github.com/nginx/njs/commit/ab1702c7af9959366a5ddc4a75b4357d4e9ebdc1" TargetMode="External"/><Relationship Id="rId62" Type="http://schemas.openxmlformats.org/officeDocument/2006/relationships/hyperlink" Target="https://github.com/php/php-src/commit/8d2539fa0faf3f63e1d1e7635347c5b9e777d47b" TargetMode="External"/><Relationship Id="rId83" Type="http://schemas.openxmlformats.org/officeDocument/2006/relationships/hyperlink" Target="https://github.com/the-tcpdump-group/tcpdump/commit/8512734883227c11568bb35da1d48b9f8466f43f" TargetMode="External"/><Relationship Id="rId88" Type="http://schemas.openxmlformats.org/officeDocument/2006/relationships/hyperlink" Target="https://github.com/the-tcpdump-group/tcpdump/commit/985122081165753c7442bd7824c473eb9ff56308" TargetMode="External"/><Relationship Id="rId111" Type="http://schemas.openxmlformats.org/officeDocument/2006/relationships/hyperlink" Target="https://github.com/the-tcpdump-group/tcpdump/commit/331530a4076c69bbd2e3214db6ccbe834fb75640" TargetMode="External"/><Relationship Id="rId15" Type="http://schemas.openxmlformats.org/officeDocument/2006/relationships/hyperlink" Target="https://github.com/libgd/libgd/commit/58b6dde319c301b0eae27d12e2a659e067d80558" TargetMode="External"/><Relationship Id="rId36" Type="http://schemas.openxmlformats.org/officeDocument/2006/relationships/hyperlink" Target="https://github.com/mongodb/mongo-c-driver/commit/0d9a4d98bfdf4acd2c0138d4aaeb4e2e0934bd84" TargetMode="External"/><Relationship Id="rId57" Type="http://schemas.openxmlformats.org/officeDocument/2006/relationships/hyperlink" Target="https://github.com/php/php-src/commit/b2af4e8868726a040234de113436c6e4f6372d17" TargetMode="External"/><Relationship Id="rId106" Type="http://schemas.openxmlformats.org/officeDocument/2006/relationships/hyperlink" Target="https://github.com/the-tcpdump-group/tcpdump/commit/c2f6833dddecf2d5fb89c9c898eee9981da342ed" TargetMode="External"/><Relationship Id="rId10" Type="http://schemas.openxmlformats.org/officeDocument/2006/relationships/hyperlink" Target="https://github.com/dlundquist/sniproxy/commit/f8d9a433fe22ab2fa15c00179048ab02ae23d583" TargetMode="External"/><Relationship Id="rId31" Type="http://schemas.openxmlformats.org/officeDocument/2006/relationships/hyperlink" Target="https://github.com/libuv/libuv/commit/0f2d7e784a256b54b2385043438848047bc2a629" TargetMode="External"/><Relationship Id="rId52" Type="http://schemas.openxmlformats.org/officeDocument/2006/relationships/hyperlink" Target="https://github.com/php/php-src/commit/698a691724c0a949295991e5df091ce16f899e02" TargetMode="External"/><Relationship Id="rId73" Type="http://schemas.openxmlformats.org/officeDocument/2006/relationships/hyperlink" Target="https://github.com/the-tcpdump-group/tcpdump/commit/f76e7feb41a4327d2b0978449bbdafe98d4a3771" TargetMode="External"/><Relationship Id="rId78" Type="http://schemas.openxmlformats.org/officeDocument/2006/relationships/hyperlink" Target="https://github.com/the-tcpdump-group/tcpdump/commit/3a76fd7c95fced2c2f8c8148a9055c3a542eff29" TargetMode="External"/><Relationship Id="rId94" Type="http://schemas.openxmlformats.org/officeDocument/2006/relationships/hyperlink" Target="https://github.com/the-tcpdump-group/tcpdump/commit/a77ff09c46560bc895dea11dc9fe643486b056ac" TargetMode="External"/><Relationship Id="rId99" Type="http://schemas.openxmlformats.org/officeDocument/2006/relationships/hyperlink" Target="https://github.com/the-tcpdump-group/tcpdump/commit/29e5470e6ab84badbc31f4532bb7554a796d9d52" TargetMode="External"/><Relationship Id="rId101" Type="http://schemas.openxmlformats.org/officeDocument/2006/relationships/hyperlink" Target="https://github.com/the-tcpdump-group/tcpdump/commit/571a6f33f47e7a2394fa08f925e534135c29cf1e" TargetMode="External"/><Relationship Id="rId122" Type="http://schemas.openxmlformats.org/officeDocument/2006/relationships/hyperlink" Target="https://github.com/yhirose/cpp-peglib/commit/b3b29ce8f3acf3a32733d930105a17d7b0ba34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62"/>
  <sheetViews>
    <sheetView workbookViewId="0"/>
  </sheetViews>
  <sheetFormatPr baseColWidth="10" defaultColWidth="12.6640625" defaultRowHeight="15.75" customHeight="1" x14ac:dyDescent="0.15"/>
  <cols>
    <col min="1" max="1" width="20.6640625" customWidth="1"/>
    <col min="2" max="2" width="12.5" customWidth="1"/>
    <col min="3" max="3" width="28.3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s="3" t="str">
        <f ca="1">IFERROR(__xludf.DUMMYFUNCTION("index(split(C2,""/""),3) "),"apache")</f>
        <v>apache</v>
      </c>
      <c r="B2" s="4" t="str">
        <f ca="1">IFERROR(__xludf.DUMMYFUNCTION("HYPERLINK(C2, LEFT ( index(split(C2,""/""),counta(split(C2,""/""))) , 8 ) )"),"db004443")</f>
        <v>db004443</v>
      </c>
      <c r="C2" s="4" t="s">
        <v>5</v>
      </c>
      <c r="D2" s="1">
        <v>1</v>
      </c>
      <c r="E2" s="1" t="s">
        <v>6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x14ac:dyDescent="0.2">
      <c r="A3" s="3" t="str">
        <f ca="1">IFERROR(__xludf.DUMMYFUNCTION("index(split(C3,""/""),3) "),"apache")</f>
        <v>apache</v>
      </c>
      <c r="B3" s="4" t="str">
        <f ca="1">IFERROR(__xludf.DUMMYFUNCTION("HYPERLINK(C3, LEFT ( index(split(C3,""/""),counta(split(C3,""/""))) , 8 ) )"),"c4f8436e")</f>
        <v>c4f8436e</v>
      </c>
      <c r="C3" s="4" t="s">
        <v>7</v>
      </c>
      <c r="D3" s="1">
        <v>1</v>
      </c>
      <c r="E3" s="1" t="s">
        <v>8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x14ac:dyDescent="0.2">
      <c r="A4" s="3" t="str">
        <f ca="1">IFERROR(__xludf.DUMMYFUNCTION("index(split(C4,""/""),3) "),"apache")</f>
        <v>apache</v>
      </c>
      <c r="B4" s="4" t="str">
        <f ca="1">IFERROR(__xludf.DUMMYFUNCTION("HYPERLINK(C4, LEFT ( index(split(C4,""/""),counta(split(C4,""/""))) , 8 ) )"),"171e8bfe")</f>
        <v>171e8bfe</v>
      </c>
      <c r="C4" s="4" t="s">
        <v>9</v>
      </c>
      <c r="D4" s="1">
        <v>1</v>
      </c>
      <c r="E4" s="1" t="s">
        <v>6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2">
      <c r="A5" s="3" t="str">
        <f ca="1">IFERROR(__xludf.DUMMYFUNCTION("index(split(C5,""/""),3) "),"apache")</f>
        <v>apache</v>
      </c>
      <c r="B5" s="4" t="str">
        <f ca="1">IFERROR(__xludf.DUMMYFUNCTION("HYPERLINK(C5, LEFT ( index(split(C5,""/""),counta(split(C5,""/""))) , 8 ) )"),"68e0fa74")</f>
        <v>68e0fa74</v>
      </c>
      <c r="C5" s="4" t="s">
        <v>10</v>
      </c>
      <c r="D5" s="1">
        <v>1</v>
      </c>
      <c r="E5" s="1" t="s">
        <v>11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">
      <c r="A6" s="3" t="str">
        <f ca="1">IFERROR(__xludf.DUMMYFUNCTION("index(split(C6,""/""),3) "),"apache")</f>
        <v>apache</v>
      </c>
      <c r="B6" s="4" t="str">
        <f ca="1">IFERROR(__xludf.DUMMYFUNCTION("HYPERLINK(C6, LEFT ( index(split(C6,""/""),counta(split(C6,""/""))) , 8 ) )"),"912e2bb3")</f>
        <v>912e2bb3</v>
      </c>
      <c r="C6" s="4" t="s">
        <v>12</v>
      </c>
      <c r="D6" s="1">
        <v>1</v>
      </c>
      <c r="E6" s="1" t="s">
        <v>13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2">
      <c r="A7" s="3" t="str">
        <f ca="1">IFERROR(__xludf.DUMMYFUNCTION("index(split(C7,""/""),3) "),"apache")</f>
        <v>apache</v>
      </c>
      <c r="B7" s="4" t="str">
        <f ca="1">IFERROR(__xludf.DUMMYFUNCTION("HYPERLINK(C7, LEFT ( index(split(C7,""/""),counta(split(C7,""/""))) , 8 ) )"),"eea4a54f")</f>
        <v>eea4a54f</v>
      </c>
      <c r="C7" s="4" t="s">
        <v>14</v>
      </c>
      <c r="D7" s="1">
        <v>1</v>
      </c>
      <c r="E7" s="1" t="s">
        <v>15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2">
      <c r="A8" s="3" t="str">
        <f ca="1">IFERROR(__xludf.DUMMYFUNCTION("index(split(C8,""/""),3) "),"apache")</f>
        <v>apache</v>
      </c>
      <c r="B8" s="4" t="str">
        <f ca="1">IFERROR(__xludf.DUMMYFUNCTION("HYPERLINK(C8, LEFT ( index(split(C8,""/""),counta(split(C8,""/""))) , 8 ) )"),"3d0a9d58")</f>
        <v>3d0a9d58</v>
      </c>
      <c r="C8" s="4" t="s">
        <v>16</v>
      </c>
      <c r="D8" s="1">
        <v>1</v>
      </c>
      <c r="E8" s="1" t="s">
        <v>17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">
      <c r="A9" s="3" t="str">
        <f ca="1">IFERROR(__xludf.DUMMYFUNCTION("index(split(C9,""/""),3) "),"apache")</f>
        <v>apache</v>
      </c>
      <c r="B9" s="4" t="str">
        <f ca="1">IFERROR(__xludf.DUMMYFUNCTION("HYPERLINK(C9, LEFT ( index(split(C9,""/""),counta(split(C9,""/""))) , 8 ) )"),"4a7e19e1")</f>
        <v>4a7e19e1</v>
      </c>
      <c r="C9" s="4" t="s">
        <v>18</v>
      </c>
      <c r="D9" s="1">
        <v>1</v>
      </c>
      <c r="E9" s="1" t="s">
        <v>19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x14ac:dyDescent="0.2">
      <c r="A10" s="3" t="str">
        <f ca="1">IFERROR(__xludf.DUMMYFUNCTION("index(split(C10,""/""),3) "),"apache")</f>
        <v>apache</v>
      </c>
      <c r="B10" s="4" t="str">
        <f ca="1">IFERROR(__xludf.DUMMYFUNCTION("HYPERLINK(C10, LEFT ( index(split(C10,""/""),counta(split(C10,""/""))) , 8 ) )"),"0b4fa2a2")</f>
        <v>0b4fa2a2</v>
      </c>
      <c r="C10" s="4" t="s">
        <v>20</v>
      </c>
      <c r="D10" s="1">
        <v>1</v>
      </c>
      <c r="E10" s="1" t="s">
        <v>21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">
      <c r="A11" s="3" t="str">
        <f ca="1">IFERROR(__xludf.DUMMYFUNCTION("index(split(C11,""/""),3) "),"awslabs")</f>
        <v>awslabs</v>
      </c>
      <c r="B11" s="4" t="str">
        <f ca="1">IFERROR(__xludf.DUMMYFUNCTION("HYPERLINK(C11, LEFT ( index(split(C11,""/""),counta(split(C11,""/""))) , 8 ) )"),"3367d5d1")</f>
        <v>3367d5d1</v>
      </c>
      <c r="C11" s="4" t="s">
        <v>22</v>
      </c>
      <c r="D11" s="1">
        <v>1</v>
      </c>
      <c r="E11" s="1" t="s">
        <v>6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">
      <c r="A12" s="3" t="str">
        <f ca="1">IFERROR(__xludf.DUMMYFUNCTION("index(split(C12,""/""),3) "),"CESNET")</f>
        <v>CESNET</v>
      </c>
      <c r="B12" s="4" t="str">
        <f ca="1">IFERROR(__xludf.DUMMYFUNCTION("HYPERLINK(C12, LEFT ( index(split(C12,""/""),counta(split(C12,""/""))) , 8 ) )"),"24bd22f5")</f>
        <v>24bd22f5</v>
      </c>
      <c r="C12" s="4" t="s">
        <v>23</v>
      </c>
      <c r="D12" s="1">
        <v>1</v>
      </c>
      <c r="E12" s="1" t="s">
        <v>13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">
      <c r="A13" s="3" t="str">
        <f ca="1">IFERROR(__xludf.DUMMYFUNCTION("index(split(C13,""/""),3) "),"CESNET")</f>
        <v>CESNET</v>
      </c>
      <c r="B13" s="4" t="str">
        <f ca="1">IFERROR(__xludf.DUMMYFUNCTION("HYPERLINK(C13, LEFT ( index(split(C13,""/""),counta(split(C13,""/""))) , 8 ) )"),"b6ecaeaa")</f>
        <v>b6ecaeaa</v>
      </c>
      <c r="C13" s="4" t="s">
        <v>24</v>
      </c>
      <c r="D13" s="1">
        <v>1</v>
      </c>
      <c r="E13" s="1" t="s">
        <v>13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">
      <c r="A14" s="3" t="str">
        <f ca="1">IFERROR(__xludf.DUMMYFUNCTION("index(split(C14,""/""),3) "),"CESNET")</f>
        <v>CESNET</v>
      </c>
      <c r="B14" s="4" t="str">
        <f ca="1">IFERROR(__xludf.DUMMYFUNCTION("HYPERLINK(C14, LEFT ( index(split(C14,""/""),counta(split(C14,""/""))) , 8 ) )"),"350a6bf6")</f>
        <v>350a6bf6</v>
      </c>
      <c r="C14" s="4" t="s">
        <v>25</v>
      </c>
      <c r="D14" s="1">
        <v>1</v>
      </c>
      <c r="E14" s="1" t="s">
        <v>13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">
      <c r="A15" s="3" t="str">
        <f ca="1">IFERROR(__xludf.DUMMYFUNCTION("index(split(C15,""/""),3) "),"CESNET")</f>
        <v>CESNET</v>
      </c>
      <c r="B15" s="4" t="str">
        <f ca="1">IFERROR(__xludf.DUMMYFUNCTION("HYPERLINK(C15, LEFT ( index(split(C15,""/""),counta(split(C15,""/""))) , 8 ) )"),"cdcace72")</f>
        <v>cdcace72</v>
      </c>
      <c r="C15" s="4" t="s">
        <v>26</v>
      </c>
      <c r="D15" s="1">
        <v>1</v>
      </c>
      <c r="E15" s="1" t="s">
        <v>13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">
      <c r="A16" s="3" t="str">
        <f ca="1">IFERROR(__xludf.DUMMYFUNCTION("index(split(C16,""/""),3) "),"CESNET")</f>
        <v>CESNET</v>
      </c>
      <c r="B16" s="4" t="str">
        <f ca="1">IFERROR(__xludf.DUMMYFUNCTION("HYPERLINK(C16, LEFT ( index(split(C16,""/""),counta(split(C16,""/""))) , 8 ) )"),"ea0f96cf")</f>
        <v>ea0f96cf</v>
      </c>
      <c r="C16" s="4" t="s">
        <v>27</v>
      </c>
      <c r="D16" s="1">
        <v>1</v>
      </c>
      <c r="E16" s="1" t="s">
        <v>21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">
      <c r="A17" s="3" t="str">
        <f ca="1">IFERROR(__xludf.DUMMYFUNCTION("index(split(C17,""/""),3) "),"CESNET")</f>
        <v>CESNET</v>
      </c>
      <c r="B17" s="4" t="str">
        <f ca="1">IFERROR(__xludf.DUMMYFUNCTION("HYPERLINK(C17, LEFT ( index(split(C17,""/""),counta(split(C17,""/""))) , 8 ) )"),"509d721c")</f>
        <v>509d721c</v>
      </c>
      <c r="C17" s="4" t="s">
        <v>28</v>
      </c>
      <c r="D17" s="1">
        <v>1</v>
      </c>
      <c r="E17" s="1" t="s">
        <v>29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">
      <c r="A18" s="3" t="str">
        <f ca="1">IFERROR(__xludf.DUMMYFUNCTION("index(split(C18,""/""),3) "),"CESNET")</f>
        <v>CESNET</v>
      </c>
      <c r="B18" s="4" t="str">
        <f ca="1">IFERROR(__xludf.DUMMYFUNCTION("HYPERLINK(C18, LEFT ( index(split(C18,""/""),counta(split(C18,""/""))) , 8 ) )"),"823fbe0f")</f>
        <v>823fbe0f</v>
      </c>
      <c r="C18" s="4" t="s">
        <v>30</v>
      </c>
      <c r="D18" s="1">
        <v>1</v>
      </c>
      <c r="E18" s="1" t="s">
        <v>21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">
      <c r="A19" s="3" t="str">
        <f ca="1">IFERROR(__xludf.DUMMYFUNCTION("index(split(C19,""/""),3) "),"CESNET")</f>
        <v>CESNET</v>
      </c>
      <c r="B19" s="4" t="str">
        <f ca="1">IFERROR(__xludf.DUMMYFUNCTION("HYPERLINK(C19, LEFT ( index(split(C19,""/""),counta(split(C19,""/""))) , 8 ) )"),"9cdb9e6f")</f>
        <v>9cdb9e6f</v>
      </c>
      <c r="C19" s="4" t="s">
        <v>31</v>
      </c>
      <c r="D19" s="1">
        <v>1</v>
      </c>
      <c r="E19" s="1" t="s">
        <v>13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">
      <c r="A20" s="3" t="str">
        <f ca="1">IFERROR(__xludf.DUMMYFUNCTION("index(split(C20,""/""),3) "),"CESNET")</f>
        <v>CESNET</v>
      </c>
      <c r="B20" s="4" t="str">
        <f ca="1">IFERROR(__xludf.DUMMYFUNCTION("HYPERLINK(C20, LEFT ( index(split(C20,""/""),counta(split(C20,""/""))) , 8 ) )"),"f1289720")</f>
        <v>f1289720</v>
      </c>
      <c r="C20" s="4" t="s">
        <v>32</v>
      </c>
      <c r="D20" s="1">
        <v>1</v>
      </c>
      <c r="E20" s="1" t="s">
        <v>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">
      <c r="A21" s="3" t="str">
        <f ca="1">IFERROR(__xludf.DUMMYFUNCTION("index(split(C21,""/""),3) "),"CESNET")</f>
        <v>CESNET</v>
      </c>
      <c r="B21" s="4" t="str">
        <f ca="1">IFERROR(__xludf.DUMMYFUNCTION("HYPERLINK(C21, LEFT ( index(split(C21,""/""),counta(split(C21,""/""))) , 8 ) )"),"812a5bff")</f>
        <v>812a5bff</v>
      </c>
      <c r="C21" s="4" t="s">
        <v>33</v>
      </c>
      <c r="D21" s="1">
        <v>1</v>
      </c>
      <c r="E21" s="1" t="s">
        <v>29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">
      <c r="A22" s="3" t="str">
        <f ca="1">IFERROR(__xludf.DUMMYFUNCTION("index(split(C22,""/""),3) "),"CESNET")</f>
        <v>CESNET</v>
      </c>
      <c r="B22" s="4" t="str">
        <f ca="1">IFERROR(__xludf.DUMMYFUNCTION("HYPERLINK(C22, LEFT ( index(split(C22,""/""),counta(split(C22,""/""))) , 8 ) )"),"7c7783df")</f>
        <v>7c7783df</v>
      </c>
      <c r="C22" s="4" t="s">
        <v>34</v>
      </c>
      <c r="D22" s="1">
        <v>1</v>
      </c>
      <c r="E22" s="1" t="s">
        <v>21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">
      <c r="A23" s="3" t="str">
        <f ca="1">IFERROR(__xludf.DUMMYFUNCTION("index(split(C23,""/""),3) "),"CESNET")</f>
        <v>CESNET</v>
      </c>
      <c r="B23" s="4" t="str">
        <f ca="1">IFERROR(__xludf.DUMMYFUNCTION("HYPERLINK(C23, LEFT ( index(split(C23,""/""),counta(split(C23,""/""))) , 8 ) )"),"a353cce8")</f>
        <v>a353cce8</v>
      </c>
      <c r="C23" s="4" t="s">
        <v>35</v>
      </c>
      <c r="D23" s="1">
        <v>1</v>
      </c>
      <c r="E23" s="1" t="s">
        <v>13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">
      <c r="A24" s="3" t="str">
        <f ca="1">IFERROR(__xludf.DUMMYFUNCTION("index(split(C24,""/""),3) "),"CESNET")</f>
        <v>CESNET</v>
      </c>
      <c r="B24" s="4" t="str">
        <f ca="1">IFERROR(__xludf.DUMMYFUNCTION("HYPERLINK(C24, LEFT ( index(split(C24,""/""),counta(split(C24,""/""))) , 8 ) )"),"140ede9c")</f>
        <v>140ede9c</v>
      </c>
      <c r="C24" s="4" t="s">
        <v>36</v>
      </c>
      <c r="D24" s="1">
        <v>1</v>
      </c>
      <c r="E24" s="1" t="s">
        <v>37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">
      <c r="A25" s="3" t="str">
        <f ca="1">IFERROR(__xludf.DUMMYFUNCTION("index(split(C25,""/""),3) "),"CESNET")</f>
        <v>CESNET</v>
      </c>
      <c r="B25" s="4" t="str">
        <f ca="1">IFERROR(__xludf.DUMMYFUNCTION("HYPERLINK(C25, LEFT ( index(split(C25,""/""),counta(split(C25,""/""))) , 8 ) )"),"92cc8517")</f>
        <v>92cc8517</v>
      </c>
      <c r="C25" s="4" t="s">
        <v>38</v>
      </c>
      <c r="D25" s="1">
        <v>1</v>
      </c>
      <c r="E25" s="1" t="s">
        <v>21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">
      <c r="A26" s="3" t="str">
        <f ca="1">IFERROR(__xludf.DUMMYFUNCTION("index(split(C26,""/""),3) "),"CESNET")</f>
        <v>CESNET</v>
      </c>
      <c r="B26" s="4" t="str">
        <f ca="1">IFERROR(__xludf.DUMMYFUNCTION("HYPERLINK(C26, LEFT ( index(split(C26,""/""),counta(split(C26,""/""))) , 8 ) )"),"fff4dca0")</f>
        <v>fff4dca0</v>
      </c>
      <c r="C26" s="4" t="s">
        <v>39</v>
      </c>
      <c r="D26" s="1">
        <v>1</v>
      </c>
      <c r="E26" s="1" t="s">
        <v>29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">
      <c r="A27" s="3" t="str">
        <f ca="1">IFERROR(__xludf.DUMMYFUNCTION("index(split(C27,""/""),3) "),"CLIUtils")</f>
        <v>CLIUtils</v>
      </c>
      <c r="B27" s="4" t="str">
        <f ca="1">IFERROR(__xludf.DUMMYFUNCTION("HYPERLINK(C27, LEFT ( index(split(C27,""/""),counta(split(C27,""/""))) , 8 ) )"),"020a21af")</f>
        <v>020a21af</v>
      </c>
      <c r="C27" s="4" t="s">
        <v>40</v>
      </c>
      <c r="D27" s="1">
        <v>1</v>
      </c>
      <c r="E27" s="1" t="s">
        <v>37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">
      <c r="A28" s="3" t="str">
        <f ca="1">IFERROR(__xludf.DUMMYFUNCTION("index(split(C28,""/""),3) "),"CLIUtils")</f>
        <v>CLIUtils</v>
      </c>
      <c r="B28" s="4" t="str">
        <f ca="1">IFERROR(__xludf.DUMMYFUNCTION("HYPERLINK(C28, LEFT ( index(split(C28,""/""),counta(split(C28,""/""))) , 8 ) )"),"dcbcb472")</f>
        <v>dcbcb472</v>
      </c>
      <c r="C28" s="4" t="s">
        <v>41</v>
      </c>
      <c r="D28" s="1">
        <v>1</v>
      </c>
      <c r="E28" s="1" t="s">
        <v>21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">
      <c r="A29" s="3" t="str">
        <f ca="1">IFERROR(__xludf.DUMMYFUNCTION("index(split(C29,""/""),3) "),"CLIUtils")</f>
        <v>CLIUtils</v>
      </c>
      <c r="B29" s="4" t="str">
        <f ca="1">IFERROR(__xludf.DUMMYFUNCTION("HYPERLINK(C29, LEFT ( index(split(C29,""/""),counta(split(C29,""/""))) , 8 ) )"),"de215ef9")</f>
        <v>de215ef9</v>
      </c>
      <c r="C29" s="4" t="s">
        <v>42</v>
      </c>
      <c r="D29" s="1">
        <v>1</v>
      </c>
      <c r="E29" s="1" t="s">
        <v>13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">
      <c r="A30" s="3" t="str">
        <f ca="1">IFERROR(__xludf.DUMMYFUNCTION("index(split(C30,""/""),3) "),"danmar")</f>
        <v>danmar</v>
      </c>
      <c r="B30" s="4" t="str">
        <f ca="1">IFERROR(__xludf.DUMMYFUNCTION("HYPERLINK(C30, LEFT ( index(split(C30,""/""),counta(split(C30,""/""))) , 8 ) )"),"4996ec19")</f>
        <v>4996ec19</v>
      </c>
      <c r="C30" s="4" t="s">
        <v>43</v>
      </c>
      <c r="D30" s="1">
        <v>2</v>
      </c>
      <c r="E30" s="1" t="s">
        <v>29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">
      <c r="A31" s="3" t="str">
        <f ca="1">IFERROR(__xludf.DUMMYFUNCTION("index(split(C31,""/""),3) "),"danmar")</f>
        <v>danmar</v>
      </c>
      <c r="B31" s="4" t="str">
        <f ca="1">IFERROR(__xludf.DUMMYFUNCTION("HYPERLINK(C31, LEFT ( index(split(C31,""/""),counta(split(C31,""/""))) , 8 ) )"),"c4dcfef3")</f>
        <v>c4dcfef3</v>
      </c>
      <c r="C31" s="4" t="s">
        <v>44</v>
      </c>
      <c r="D31" s="1">
        <v>1</v>
      </c>
      <c r="E31" s="1" t="s">
        <v>13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">
      <c r="A32" s="3" t="str">
        <f ca="1">IFERROR(__xludf.DUMMYFUNCTION("index(split(C32,""/""),3) "),"danmar")</f>
        <v>danmar</v>
      </c>
      <c r="B32" s="4" t="str">
        <f ca="1">IFERROR(__xludf.DUMMYFUNCTION("HYPERLINK(C32, LEFT ( index(split(C32,""/""),counta(split(C32,""/""))) , 8 ) )"),"d2284ddb")</f>
        <v>d2284ddb</v>
      </c>
      <c r="C32" s="4" t="s">
        <v>45</v>
      </c>
      <c r="D32" s="1">
        <v>1</v>
      </c>
      <c r="E32" s="1" t="s">
        <v>13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">
      <c r="A33" s="3" t="str">
        <f ca="1">IFERROR(__xludf.DUMMYFUNCTION("index(split(C33,""/""),3) "),"danmar")</f>
        <v>danmar</v>
      </c>
      <c r="B33" s="4" t="str">
        <f ca="1">IFERROR(__xludf.DUMMYFUNCTION("HYPERLINK(C33, LEFT ( index(split(C33,""/""),counta(split(C33,""/""))) , 8 ) )"),"68d77b73")</f>
        <v>68d77b73</v>
      </c>
      <c r="C33" s="4" t="s">
        <v>46</v>
      </c>
      <c r="D33" s="1">
        <v>1</v>
      </c>
      <c r="E33" s="1" t="s">
        <v>21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">
      <c r="A34" s="3" t="str">
        <f ca="1">IFERROR(__xludf.DUMMYFUNCTION("index(split(C34,""/""),3) "),"danmar")</f>
        <v>danmar</v>
      </c>
      <c r="B34" s="4" t="str">
        <f ca="1">IFERROR(__xludf.DUMMYFUNCTION("HYPERLINK(C34, LEFT ( index(split(C34,""/""),counta(split(C34,""/""))) , 8 ) )"),"6f2879a5")</f>
        <v>6f2879a5</v>
      </c>
      <c r="C34" s="4" t="s">
        <v>47</v>
      </c>
      <c r="D34" s="1">
        <v>1</v>
      </c>
      <c r="E34" s="1" t="s">
        <v>13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">
      <c r="A35" s="3" t="str">
        <f ca="1">IFERROR(__xludf.DUMMYFUNCTION("index(split(C35,""/""),3) "),"danmar")</f>
        <v>danmar</v>
      </c>
      <c r="B35" s="4" t="str">
        <f ca="1">IFERROR(__xludf.DUMMYFUNCTION("HYPERLINK(C35, LEFT ( index(split(C35,""/""),counta(split(C35,""/""))) , 8 ) )"),"0c659a14")</f>
        <v>0c659a14</v>
      </c>
      <c r="C35" s="4" t="s">
        <v>48</v>
      </c>
      <c r="D35" s="1">
        <v>1</v>
      </c>
      <c r="E35" s="1" t="s">
        <v>13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">
      <c r="A36" s="3" t="str">
        <f ca="1">IFERROR(__xludf.DUMMYFUNCTION("index(split(C36,""/""),3) "),"danmar")</f>
        <v>danmar</v>
      </c>
      <c r="B36" s="4" t="str">
        <f ca="1">IFERROR(__xludf.DUMMYFUNCTION("HYPERLINK(C36, LEFT ( index(split(C36,""/""),counta(split(C36,""/""))) , 8 ) )"),"797de4ef")</f>
        <v>797de4ef</v>
      </c>
      <c r="C36" s="4" t="s">
        <v>49</v>
      </c>
      <c r="D36" s="1">
        <v>1</v>
      </c>
      <c r="E36" s="1" t="s">
        <v>11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">
      <c r="A37" s="3" t="str">
        <f ca="1">IFERROR(__xludf.DUMMYFUNCTION("index(split(C37,""/""),3) "),"danmar")</f>
        <v>danmar</v>
      </c>
      <c r="B37" s="4" t="str">
        <f ca="1">IFERROR(__xludf.DUMMYFUNCTION("HYPERLINK(C37, LEFT ( index(split(C37,""/""),counta(split(C37,""/""))) , 8 ) )"),"0ee3f678")</f>
        <v>0ee3f678</v>
      </c>
      <c r="C37" s="4" t="s">
        <v>50</v>
      </c>
      <c r="D37" s="1">
        <v>1</v>
      </c>
      <c r="E37" s="1" t="s">
        <v>13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">
      <c r="A38" s="3" t="str">
        <f ca="1">IFERROR(__xludf.DUMMYFUNCTION("index(split(C38,""/""),3) "),"danmar")</f>
        <v>danmar</v>
      </c>
      <c r="B38" s="4" t="str">
        <f ca="1">IFERROR(__xludf.DUMMYFUNCTION("HYPERLINK(C38, LEFT ( index(split(C38,""/""),counta(split(C38,""/""))) , 8 ) )"),"46ac0d79")</f>
        <v>46ac0d79</v>
      </c>
      <c r="C38" s="4" t="s">
        <v>51</v>
      </c>
      <c r="D38" s="1">
        <v>1</v>
      </c>
      <c r="E38" s="1" t="s">
        <v>15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">
      <c r="A39" s="3" t="str">
        <f ca="1">IFERROR(__xludf.DUMMYFUNCTION("index(split(C39,""/""),3) "),"danmar")</f>
        <v>danmar</v>
      </c>
      <c r="B39" s="4" t="str">
        <f ca="1">IFERROR(__xludf.DUMMYFUNCTION("HYPERLINK(C39, LEFT ( index(split(C39,""/""),counta(split(C39,""/""))) , 8 ) )"),"f1169bf2")</f>
        <v>f1169bf2</v>
      </c>
      <c r="C39" s="4" t="s">
        <v>52</v>
      </c>
      <c r="D39" s="1">
        <v>1</v>
      </c>
      <c r="E39" s="1" t="s">
        <v>21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">
      <c r="A40" s="3" t="str">
        <f ca="1">IFERROR(__xludf.DUMMYFUNCTION("index(split(C40,""/""),3) "),"danmar")</f>
        <v>danmar</v>
      </c>
      <c r="B40" s="4" t="str">
        <f ca="1">IFERROR(__xludf.DUMMYFUNCTION("HYPERLINK(C40, LEFT ( index(split(C40,""/""),counta(split(C40,""/""))) , 8 ) )"),"ea2916a3")</f>
        <v>ea2916a3</v>
      </c>
      <c r="C40" s="4" t="s">
        <v>53</v>
      </c>
      <c r="D40" s="1">
        <v>1</v>
      </c>
      <c r="E40" s="1" t="s">
        <v>13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">
      <c r="A41" s="3" t="str">
        <f ca="1">IFERROR(__xludf.DUMMYFUNCTION("index(split(C41,""/""),3) "),"danmar")</f>
        <v>danmar</v>
      </c>
      <c r="B41" s="4" t="str">
        <f ca="1">IFERROR(__xludf.DUMMYFUNCTION("HYPERLINK(C41, LEFT ( index(split(C41,""/""),counta(split(C41,""/""))) , 8 ) )"),"0c6aabe4")</f>
        <v>0c6aabe4</v>
      </c>
      <c r="C41" s="4" t="s">
        <v>54</v>
      </c>
      <c r="D41" s="1">
        <v>1</v>
      </c>
      <c r="E41" s="1" t="s">
        <v>13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">
      <c r="A42" s="3" t="str">
        <f ca="1">IFERROR(__xludf.DUMMYFUNCTION("index(split(C42,""/""),3) "),"danmar")</f>
        <v>danmar</v>
      </c>
      <c r="B42" s="4" t="str">
        <f ca="1">IFERROR(__xludf.DUMMYFUNCTION("HYPERLINK(C42, LEFT ( index(split(C42,""/""),counta(split(C42,""/""))) , 8 ) )"),"272760f9")</f>
        <v>272760f9</v>
      </c>
      <c r="C42" s="4" t="s">
        <v>55</v>
      </c>
      <c r="D42" s="1">
        <v>1</v>
      </c>
      <c r="E42" s="1" t="s">
        <v>6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">
      <c r="A43" s="3" t="str">
        <f ca="1">IFERROR(__xludf.DUMMYFUNCTION("index(split(C43,""/""),3) "),"danmar")</f>
        <v>danmar</v>
      </c>
      <c r="B43" s="4" t="str">
        <f ca="1">IFERROR(__xludf.DUMMYFUNCTION("HYPERLINK(C43, LEFT ( index(split(C43,""/""),counta(split(C43,""/""))) , 8 ) )"),"4779f0e1")</f>
        <v>4779f0e1</v>
      </c>
      <c r="C43" s="4" t="s">
        <v>56</v>
      </c>
      <c r="D43" s="1">
        <v>1</v>
      </c>
      <c r="E43" s="1" t="s">
        <v>13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">
      <c r="A44" s="3" t="str">
        <f ca="1">IFERROR(__xludf.DUMMYFUNCTION("index(split(C44,""/""),3) "),"danmar")</f>
        <v>danmar</v>
      </c>
      <c r="B44" s="4" t="str">
        <f ca="1">IFERROR(__xludf.DUMMYFUNCTION("HYPERLINK(C44, LEFT ( index(split(C44,""/""),counta(split(C44,""/""))) , 8 ) )"),"099b4435")</f>
        <v>099b4435</v>
      </c>
      <c r="C44" s="4" t="s">
        <v>57</v>
      </c>
      <c r="D44" s="1">
        <v>1</v>
      </c>
      <c r="E44" s="1" t="s">
        <v>21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">
      <c r="A45" s="3" t="str">
        <f ca="1">IFERROR(__xludf.DUMMYFUNCTION("index(split(C45,""/""),3) "),"danmar")</f>
        <v>danmar</v>
      </c>
      <c r="B45" s="4" t="str">
        <f ca="1">IFERROR(__xludf.DUMMYFUNCTION("HYPERLINK(C45, LEFT ( index(split(C45,""/""),counta(split(C45,""/""))) , 8 ) )"),"192c30ab")</f>
        <v>192c30ab</v>
      </c>
      <c r="C45" s="4" t="s">
        <v>58</v>
      </c>
      <c r="D45" s="1">
        <v>1</v>
      </c>
      <c r="E45" s="1" t="s">
        <v>17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">
      <c r="A46" s="3" t="str">
        <f ca="1">IFERROR(__xludf.DUMMYFUNCTION("index(split(C46,""/""),3) "),"danmar")</f>
        <v>danmar</v>
      </c>
      <c r="B46" s="4" t="str">
        <f ca="1">IFERROR(__xludf.DUMMYFUNCTION("HYPERLINK(C46, LEFT ( index(split(C46,""/""),counta(split(C46,""/""))) , 8 ) )"),"26bd863d")</f>
        <v>26bd863d</v>
      </c>
      <c r="C46" s="4" t="s">
        <v>59</v>
      </c>
      <c r="D46" s="1">
        <v>1</v>
      </c>
      <c r="E46" s="1" t="s">
        <v>19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">
      <c r="A47" s="3" t="str">
        <f ca="1">IFERROR(__xludf.DUMMYFUNCTION("index(split(C47,""/""),3) "),"danmar")</f>
        <v>danmar</v>
      </c>
      <c r="B47" s="4" t="str">
        <f ca="1">IFERROR(__xludf.DUMMYFUNCTION("HYPERLINK(C47, LEFT ( index(split(C47,""/""),counta(split(C47,""/""))) , 8 ) )"),"290563b9")</f>
        <v>290563b9</v>
      </c>
      <c r="C47" s="4" t="s">
        <v>60</v>
      </c>
      <c r="D47" s="1">
        <v>1</v>
      </c>
      <c r="E47" s="1" t="s">
        <v>13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">
      <c r="A48" s="3" t="str">
        <f ca="1">IFERROR(__xludf.DUMMYFUNCTION("index(split(C48,""/""),3) "),"danmar")</f>
        <v>danmar</v>
      </c>
      <c r="B48" s="4" t="str">
        <f ca="1">IFERROR(__xludf.DUMMYFUNCTION("HYPERLINK(C48, LEFT ( index(split(C48,""/""),counta(split(C48,""/""))) , 8 ) )"),"2daf7f54")</f>
        <v>2daf7f54</v>
      </c>
      <c r="C48" s="4" t="s">
        <v>61</v>
      </c>
      <c r="D48" s="1">
        <v>2</v>
      </c>
      <c r="E48" s="1" t="s">
        <v>13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">
      <c r="A49" s="3" t="str">
        <f ca="1">IFERROR(__xludf.DUMMYFUNCTION("index(split(C49,""/""),3) "),"danmar")</f>
        <v>danmar</v>
      </c>
      <c r="B49" s="4" t="str">
        <f ca="1">IFERROR(__xludf.DUMMYFUNCTION("HYPERLINK(C49, LEFT ( index(split(C49,""/""),counta(split(C49,""/""))) , 8 ) )"),"398fa280")</f>
        <v>398fa280</v>
      </c>
      <c r="C49" s="4" t="s">
        <v>62</v>
      </c>
      <c r="D49" s="1">
        <v>1</v>
      </c>
      <c r="E49" s="1" t="s">
        <v>37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">
      <c r="A50" s="3" t="str">
        <f ca="1">IFERROR(__xludf.DUMMYFUNCTION("index(split(C50,""/""),3) "),"danmar")</f>
        <v>danmar</v>
      </c>
      <c r="B50" s="4" t="str">
        <f ca="1">IFERROR(__xludf.DUMMYFUNCTION("HYPERLINK(C50, LEFT ( index(split(C50,""/""),counta(split(C50,""/""))) , 8 ) )"),"3f1e2b42")</f>
        <v>3f1e2b42</v>
      </c>
      <c r="C50" s="4" t="s">
        <v>63</v>
      </c>
      <c r="D50" s="1">
        <v>1</v>
      </c>
      <c r="E50" s="1" t="s">
        <v>13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">
      <c r="A51" s="3" t="str">
        <f ca="1">IFERROR(__xludf.DUMMYFUNCTION("index(split(C51,""/""),3) "),"danmar")</f>
        <v>danmar</v>
      </c>
      <c r="B51" s="4" t="str">
        <f ca="1">IFERROR(__xludf.DUMMYFUNCTION("HYPERLINK(C51, LEFT ( index(split(C51,""/""),counta(split(C51,""/""))) , 8 ) )"),"43e43646")</f>
        <v>43e43646</v>
      </c>
      <c r="C51" s="4" t="s">
        <v>64</v>
      </c>
      <c r="D51" s="1">
        <v>1</v>
      </c>
      <c r="E51" s="1" t="s">
        <v>13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">
      <c r="A52" s="3" t="str">
        <f ca="1">IFERROR(__xludf.DUMMYFUNCTION("index(split(C52,""/""),3) "),"danmar")</f>
        <v>danmar</v>
      </c>
      <c r="B52" s="4" t="str">
        <f ca="1">IFERROR(__xludf.DUMMYFUNCTION("HYPERLINK(C52, LEFT ( index(split(C52,""/""),counta(split(C52,""/""))) , 8 ) )"),"4ad90bf6")</f>
        <v>4ad90bf6</v>
      </c>
      <c r="C52" s="4" t="s">
        <v>65</v>
      </c>
      <c r="D52" s="1">
        <v>1</v>
      </c>
      <c r="E52" s="1" t="s">
        <v>37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">
      <c r="A53" s="3" t="str">
        <f ca="1">IFERROR(__xludf.DUMMYFUNCTION("index(split(C53,""/""),3) "),"danmar")</f>
        <v>danmar</v>
      </c>
      <c r="B53" s="4" t="str">
        <f ca="1">IFERROR(__xludf.DUMMYFUNCTION("HYPERLINK(C53, LEFT ( index(split(C53,""/""),counta(split(C53,""/""))) , 8 ) )"),"53734a3d")</f>
        <v>53734a3d</v>
      </c>
      <c r="C53" s="4" t="s">
        <v>66</v>
      </c>
      <c r="D53" s="1">
        <v>1</v>
      </c>
      <c r="E53" s="1" t="s">
        <v>13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">
      <c r="A54" s="3" t="str">
        <f ca="1">IFERROR(__xludf.DUMMYFUNCTION("index(split(C54,""/""),3) "),"danmar")</f>
        <v>danmar</v>
      </c>
      <c r="B54" s="4" t="str">
        <f ca="1">IFERROR(__xludf.DUMMYFUNCTION("HYPERLINK(C54, LEFT ( index(split(C54,""/""),counta(split(C54,""/""))) , 8 ) )"),"6a81b4c1")</f>
        <v>6a81b4c1</v>
      </c>
      <c r="C54" s="4" t="s">
        <v>67</v>
      </c>
      <c r="D54" s="1">
        <v>1</v>
      </c>
      <c r="E54" s="1" t="s">
        <v>19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2">
      <c r="A55" s="3" t="str">
        <f ca="1">IFERROR(__xludf.DUMMYFUNCTION("index(split(C55,""/""),3) "),"danmar")</f>
        <v>danmar</v>
      </c>
      <c r="B55" s="4" t="str">
        <f ca="1">IFERROR(__xludf.DUMMYFUNCTION("HYPERLINK(C55, LEFT ( index(split(C55,""/""),counta(split(C55,""/""))) , 8 ) )"),"81a1d744")</f>
        <v>81a1d744</v>
      </c>
      <c r="C55" s="4" t="s">
        <v>68</v>
      </c>
      <c r="D55" s="1">
        <v>1</v>
      </c>
      <c r="E55" s="1" t="s">
        <v>13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">
      <c r="A56" s="3" t="str">
        <f ca="1">IFERROR(__xludf.DUMMYFUNCTION("index(split(C56,""/""),3) "),"danmar")</f>
        <v>danmar</v>
      </c>
      <c r="B56" s="4" t="str">
        <f ca="1">IFERROR(__xludf.DUMMYFUNCTION("HYPERLINK(C56, LEFT ( index(split(C56,""/""),counta(split(C56,""/""))) , 8 ) )"),"a0c37ceb")</f>
        <v>a0c37ceb</v>
      </c>
      <c r="C56" s="4" t="s">
        <v>69</v>
      </c>
      <c r="D56" s="1">
        <v>1</v>
      </c>
      <c r="E56" s="1" t="s">
        <v>37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">
      <c r="A57" s="3" t="str">
        <f ca="1">IFERROR(__xludf.DUMMYFUNCTION("index(split(C57,""/""),3) "),"danmar")</f>
        <v>danmar</v>
      </c>
      <c r="B57" s="4" t="str">
        <f ca="1">IFERROR(__xludf.DUMMYFUNCTION("HYPERLINK(C57, LEFT ( index(split(C57,""/""),counta(split(C57,""/""))) , 8 ) )"),"caa6ff7c")</f>
        <v>caa6ff7c</v>
      </c>
      <c r="C57" s="4" t="s">
        <v>70</v>
      </c>
      <c r="D57" s="1">
        <v>1</v>
      </c>
      <c r="E57" s="1" t="s">
        <v>13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">
      <c r="A58" s="3" t="str">
        <f ca="1">IFERROR(__xludf.DUMMYFUNCTION("index(split(C58,""/""),3) "),"danmar")</f>
        <v>danmar</v>
      </c>
      <c r="B58" s="4" t="str">
        <f ca="1">IFERROR(__xludf.DUMMYFUNCTION("HYPERLINK(C58, LEFT ( index(split(C58,""/""),counta(split(C58,""/""))) , 8 ) )"),"d0b6079a")</f>
        <v>d0b6079a</v>
      </c>
      <c r="C58" s="4" t="s">
        <v>71</v>
      </c>
      <c r="D58" s="1">
        <v>1</v>
      </c>
      <c r="E58" s="1" t="s">
        <v>37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">
      <c r="A59" s="3" t="str">
        <f ca="1">IFERROR(__xludf.DUMMYFUNCTION("index(split(C59,""/""),3) "),"danmar")</f>
        <v>danmar</v>
      </c>
      <c r="B59" s="4" t="str">
        <f ca="1">IFERROR(__xludf.DUMMYFUNCTION("HYPERLINK(C59, LEFT ( index(split(C59,""/""),counta(split(C59,""/""))) , 8 ) )"),"d909ac85")</f>
        <v>d909ac85</v>
      </c>
      <c r="C59" s="4" t="s">
        <v>72</v>
      </c>
      <c r="D59" s="1">
        <v>1</v>
      </c>
      <c r="E59" s="1" t="s">
        <v>17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">
      <c r="A60" s="3" t="str">
        <f ca="1">IFERROR(__xludf.DUMMYFUNCTION("index(split(C60,""/""),3) "),"danmar")</f>
        <v>danmar</v>
      </c>
      <c r="B60" s="4" t="str">
        <f ca="1">IFERROR(__xludf.DUMMYFUNCTION("HYPERLINK(C60, LEFT ( index(split(C60,""/""),counta(split(C60,""/""))) , 8 ) )"),"f5dbfce8")</f>
        <v>f5dbfce8</v>
      </c>
      <c r="C60" s="4" t="s">
        <v>73</v>
      </c>
      <c r="D60" s="1">
        <v>2</v>
      </c>
      <c r="E60" s="1" t="s">
        <v>13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">
      <c r="A61" s="3" t="str">
        <f ca="1">IFERROR(__xludf.DUMMYFUNCTION("index(split(C61,""/""),3) "),"danmar")</f>
        <v>danmar</v>
      </c>
      <c r="B61" s="4" t="str">
        <f ca="1">IFERROR(__xludf.DUMMYFUNCTION("HYPERLINK(C61, LEFT ( index(split(C61,""/""),counta(split(C61,""/""))) , 8 ) )"),"fd3cb249")</f>
        <v>fd3cb249</v>
      </c>
      <c r="C61" s="4" t="s">
        <v>74</v>
      </c>
      <c r="D61" s="1">
        <v>1</v>
      </c>
      <c r="E61" s="1" t="s">
        <v>15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">
      <c r="A62" s="3" t="str">
        <f ca="1">IFERROR(__xludf.DUMMYFUNCTION("index(split(C62,""/""),3) "),"DynamoRIO")</f>
        <v>DynamoRIO</v>
      </c>
      <c r="B62" s="4" t="str">
        <f ca="1">IFERROR(__xludf.DUMMYFUNCTION("HYPERLINK(C62, LEFT ( index(split(C62,""/""),counta(split(C62,""/""))) , 8 ) )"),"452c17ab")</f>
        <v>452c17ab</v>
      </c>
      <c r="C62" s="4" t="s">
        <v>75</v>
      </c>
      <c r="D62" s="1">
        <v>1</v>
      </c>
      <c r="E62" s="1" t="s">
        <v>21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">
      <c r="A63" s="3" t="str">
        <f ca="1">IFERROR(__xludf.DUMMYFUNCTION("index(split(C63,""/""),3) "),"facebook")</f>
        <v>facebook</v>
      </c>
      <c r="B63" s="4" t="str">
        <f ca="1">IFERROR(__xludf.DUMMYFUNCTION("HYPERLINK(C63, LEFT ( index(split(C63,""/""),counta(split(C63,""/""))) , 8 ) )"),"cc8ded61")</f>
        <v>cc8ded61</v>
      </c>
      <c r="C63" s="4" t="s">
        <v>76</v>
      </c>
      <c r="D63" s="1">
        <v>1</v>
      </c>
      <c r="E63" s="1" t="s">
        <v>8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">
      <c r="A64" s="3" t="str">
        <f ca="1">IFERROR(__xludf.DUMMYFUNCTION("index(split(C64,""/""),3) "),"facebook")</f>
        <v>facebook</v>
      </c>
      <c r="B64" s="4" t="str">
        <f ca="1">IFERROR(__xludf.DUMMYFUNCTION("HYPERLINK(C64, LEFT ( index(split(C64,""/""),counta(split(C64,""/""))) , 8 ) )"),"b87c3557")</f>
        <v>b87c3557</v>
      </c>
      <c r="C64" s="4" t="s">
        <v>77</v>
      </c>
      <c r="D64" s="1">
        <v>1</v>
      </c>
      <c r="E64" s="1" t="s">
        <v>13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">
      <c r="A65" s="3" t="str">
        <f ca="1">IFERROR(__xludf.DUMMYFUNCTION("index(split(C65,""/""),3) "),"facebook")</f>
        <v>facebook</v>
      </c>
      <c r="B65" s="4" t="str">
        <f ca="1">IFERROR(__xludf.DUMMYFUNCTION("HYPERLINK(C65, LEFT ( index(split(C65,""/""),counta(split(C65,""/""))) , 8 ) )"),"1d2950b8")</f>
        <v>1d2950b8</v>
      </c>
      <c r="C65" s="4" t="s">
        <v>78</v>
      </c>
      <c r="D65" s="1">
        <v>1</v>
      </c>
      <c r="E65" s="1" t="s">
        <v>13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">
      <c r="A66" s="3" t="str">
        <f ca="1">IFERROR(__xludf.DUMMYFUNCTION("index(split(C66,""/""),3) "),"fmtlib")</f>
        <v>fmtlib</v>
      </c>
      <c r="B66" s="4" t="str">
        <f ca="1">IFERROR(__xludf.DUMMYFUNCTION("HYPERLINK(C66, LEFT ( index(split(C66,""/""),counta(split(C66,""/""))) , 8 ) )"),"cd7202e0")</f>
        <v>cd7202e0</v>
      </c>
      <c r="C66" s="4" t="s">
        <v>79</v>
      </c>
      <c r="D66" s="1">
        <v>1</v>
      </c>
      <c r="E66" s="1" t="s">
        <v>11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">
      <c r="A67" s="3" t="str">
        <f ca="1">IFERROR(__xludf.DUMMYFUNCTION("index(split(C67,""/""),3) "),"fmtlib")</f>
        <v>fmtlib</v>
      </c>
      <c r="B67" s="4" t="str">
        <f ca="1">IFERROR(__xludf.DUMMYFUNCTION("HYPERLINK(C67, LEFT ( index(split(C67,""/""),counta(split(C67,""/""))) , 8 ) )"),"6a134640")</f>
        <v>6a134640</v>
      </c>
      <c r="C67" s="4" t="s">
        <v>80</v>
      </c>
      <c r="D67" s="1">
        <v>1</v>
      </c>
      <c r="E67" s="1" t="s">
        <v>13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">
      <c r="A68" s="3" t="str">
        <f ca="1">IFERROR(__xludf.DUMMYFUNCTION("index(split(C68,""/""),3) "),"fmtlib")</f>
        <v>fmtlib</v>
      </c>
      <c r="B68" s="4" t="str">
        <f ca="1">IFERROR(__xludf.DUMMYFUNCTION("HYPERLINK(C68, LEFT ( index(split(C68,""/""),counta(split(C68,""/""))) , 8 ) )"),"279d698e")</f>
        <v>279d698e</v>
      </c>
      <c r="C68" s="4" t="s">
        <v>81</v>
      </c>
      <c r="D68" s="1">
        <v>1</v>
      </c>
      <c r="E68" s="1" t="s">
        <v>15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">
      <c r="A69" s="3" t="str">
        <f ca="1">IFERROR(__xludf.DUMMYFUNCTION("index(split(C69,""/""),3) "),"fmtlib")</f>
        <v>fmtlib</v>
      </c>
      <c r="B69" s="4" t="str">
        <f ca="1">IFERROR(__xludf.DUMMYFUNCTION("HYPERLINK(C69, LEFT ( index(split(C69,""/""),counta(split(C69,""/""))) , 8 ) )"),"c04fb91b")</f>
        <v>c04fb91b</v>
      </c>
      <c r="C69" s="4" t="s">
        <v>82</v>
      </c>
      <c r="D69" s="1">
        <v>1</v>
      </c>
      <c r="E69" s="1" t="s">
        <v>8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">
      <c r="A70" s="3" t="str">
        <f ca="1">IFERROR(__xludf.DUMMYFUNCTION("index(split(C70,""/""),3) "),"fmtlib")</f>
        <v>fmtlib</v>
      </c>
      <c r="B70" s="4" t="str">
        <f ca="1">IFERROR(__xludf.DUMMYFUNCTION("HYPERLINK(C70, LEFT ( index(split(C70,""/""),counta(split(C70,""/""))) , 8 ) )"),"c1d430e6")</f>
        <v>c1d430e6</v>
      </c>
      <c r="C70" s="4" t="s">
        <v>83</v>
      </c>
      <c r="D70" s="1">
        <v>1</v>
      </c>
      <c r="E70" s="1" t="s">
        <v>15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">
      <c r="A71" s="3" t="str">
        <f ca="1">IFERROR(__xludf.DUMMYFUNCTION("index(split(C71,""/""),3) "),"fmtlib")</f>
        <v>fmtlib</v>
      </c>
      <c r="B71" s="4" t="str">
        <f ca="1">IFERROR(__xludf.DUMMYFUNCTION("HYPERLINK(C71, LEFT ( index(split(C71,""/""),counta(split(C71,""/""))) , 8 ) )"),"e6b37b4a")</f>
        <v>e6b37b4a</v>
      </c>
      <c r="C71" s="4" t="s">
        <v>84</v>
      </c>
      <c r="D71" s="1">
        <v>1</v>
      </c>
      <c r="E71" s="1" t="s">
        <v>11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">
      <c r="A72" s="3" t="str">
        <f ca="1">IFERROR(__xludf.DUMMYFUNCTION("index(split(C72,""/""),3) "),"fmtlib")</f>
        <v>fmtlib</v>
      </c>
      <c r="B72" s="4" t="str">
        <f ca="1">IFERROR(__xludf.DUMMYFUNCTION("HYPERLINK(C72, LEFT ( index(split(C72,""/""),counta(split(C72,""/""))) , 8 ) )"),"0cc73ebf")</f>
        <v>0cc73ebf</v>
      </c>
      <c r="C72" s="4" t="s">
        <v>85</v>
      </c>
      <c r="D72" s="1">
        <v>1</v>
      </c>
      <c r="E72" s="1" t="s">
        <v>8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">
      <c r="A73" s="3" t="str">
        <f ca="1">IFERROR(__xludf.DUMMYFUNCTION("index(split(C73,""/""),3) "),"fmtlib")</f>
        <v>fmtlib</v>
      </c>
      <c r="B73" s="4" t="str">
        <f ca="1">IFERROR(__xludf.DUMMYFUNCTION("HYPERLINK(C73, LEFT ( index(split(C73,""/""),counta(split(C73,""/""))) , 8 ) )"),"611cf0b3")</f>
        <v>611cf0b3</v>
      </c>
      <c r="C73" s="4" t="s">
        <v>86</v>
      </c>
      <c r="D73" s="1">
        <v>1</v>
      </c>
      <c r="E73" s="1" t="s">
        <v>13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">
      <c r="A74" s="3" t="str">
        <f ca="1">IFERROR(__xludf.DUMMYFUNCTION("index(split(C74,""/""),3) "),"fmtlib")</f>
        <v>fmtlib</v>
      </c>
      <c r="B74" s="4" t="str">
        <f ca="1">IFERROR(__xludf.DUMMYFUNCTION("HYPERLINK(C74, LEFT ( index(split(C74,""/""),counta(split(C74,""/""))) , 8 ) )"),"287eaab3")</f>
        <v>287eaab3</v>
      </c>
      <c r="C74" s="4" t="s">
        <v>87</v>
      </c>
      <c r="D74" s="1">
        <v>1</v>
      </c>
      <c r="E74" s="1" t="s">
        <v>21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">
      <c r="A75" s="3" t="str">
        <f ca="1">IFERROR(__xludf.DUMMYFUNCTION("index(split(C75,""/""),3) "),"fmtlib")</f>
        <v>fmtlib</v>
      </c>
      <c r="B75" s="4" t="str">
        <f ca="1">IFERROR(__xludf.DUMMYFUNCTION("HYPERLINK(C75, LEFT ( index(split(C75,""/""),counta(split(C75,""/""))) , 8 ) )"),"ce98e0c6")</f>
        <v>ce98e0c6</v>
      </c>
      <c r="C75" s="7" t="s">
        <v>88</v>
      </c>
      <c r="D75" s="8">
        <v>1</v>
      </c>
      <c r="E75" s="8" t="s">
        <v>37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">
      <c r="A76" s="3" t="str">
        <f ca="1">IFERROR(__xludf.DUMMYFUNCTION("index(split(C76,""/""),3) "),"fmtlib")</f>
        <v>fmtlib</v>
      </c>
      <c r="B76" s="4" t="str">
        <f ca="1">IFERROR(__xludf.DUMMYFUNCTION("HYPERLINK(C76, LEFT ( index(split(C76,""/""),counta(split(C76,""/""))) , 8 ) )"),"2b7a146f")</f>
        <v>2b7a146f</v>
      </c>
      <c r="C76" s="4" t="s">
        <v>89</v>
      </c>
      <c r="D76" s="1">
        <v>1</v>
      </c>
      <c r="E76" s="1" t="s">
        <v>13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">
      <c r="A77" s="3" t="str">
        <f ca="1">IFERROR(__xludf.DUMMYFUNCTION("index(split(C77,""/""),3) "),"fmtlib")</f>
        <v>fmtlib</v>
      </c>
      <c r="B77" s="4" t="str">
        <f ca="1">IFERROR(__xludf.DUMMYFUNCTION("HYPERLINK(C77, LEFT ( index(split(C77,""/""),counta(split(C77,""/""))) , 8 ) )"),"fc6e0fe9")</f>
        <v>fc6e0fe9</v>
      </c>
      <c r="C77" s="4" t="s">
        <v>90</v>
      </c>
      <c r="D77" s="1">
        <v>1</v>
      </c>
      <c r="E77" s="1" t="s">
        <v>6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">
      <c r="A78" s="3" t="str">
        <f ca="1">IFERROR(__xludf.DUMMYFUNCTION("index(split(C78,""/""),3) "),"fmtlib")</f>
        <v>fmtlib</v>
      </c>
      <c r="B78" s="4" t="str">
        <f ca="1">IFERROR(__xludf.DUMMYFUNCTION("HYPERLINK(C78, LEFT ( index(split(C78,""/""),counta(split(C78,""/""))) , 8 ) )"),"971fb584")</f>
        <v>971fb584</v>
      </c>
      <c r="C78" s="4" t="s">
        <v>91</v>
      </c>
      <c r="D78" s="1">
        <v>1</v>
      </c>
      <c r="E78" s="1" t="s">
        <v>21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">
      <c r="A79" s="3" t="str">
        <f ca="1">IFERROR(__xludf.DUMMYFUNCTION("index(split(C79,""/""),3) "),"fmtlib")</f>
        <v>fmtlib</v>
      </c>
      <c r="B79" s="4" t="str">
        <f ca="1">IFERROR(__xludf.DUMMYFUNCTION("HYPERLINK(C79, LEFT ( index(split(C79,""/""),counta(split(C79,""/""))) , 8 ) )"),"96c18b26")</f>
        <v>96c18b26</v>
      </c>
      <c r="C79" s="4" t="s">
        <v>92</v>
      </c>
      <c r="D79" s="1">
        <v>1</v>
      </c>
      <c r="E79" s="1" t="s">
        <v>21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">
      <c r="A80" s="3" t="str">
        <f ca="1">IFERROR(__xludf.DUMMYFUNCTION("index(split(C80,""/""),3) "),"KhronosGroup")</f>
        <v>KhronosGroup</v>
      </c>
      <c r="B80" s="4" t="str">
        <f ca="1">IFERROR(__xludf.DUMMYFUNCTION("HYPERLINK(C80, LEFT ( index(split(C80,""/""),counta(split(C80,""/""))) , 8 ) )"),"286b3095")</f>
        <v>286b3095</v>
      </c>
      <c r="C80" s="4" t="s">
        <v>93</v>
      </c>
      <c r="D80" s="1">
        <v>1</v>
      </c>
      <c r="E80" s="1" t="s">
        <v>13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">
      <c r="A81" s="3" t="str">
        <f ca="1">IFERROR(__xludf.DUMMYFUNCTION("index(split(C81,""/""),3) "),"KhronosGroup")</f>
        <v>KhronosGroup</v>
      </c>
      <c r="B81" s="4" t="str">
        <f ca="1">IFERROR(__xludf.DUMMYFUNCTION("HYPERLINK(C81, LEFT ( index(split(C81,""/""),counta(split(C81,""/""))) , 8 ) )"),"54385458")</f>
        <v>54385458</v>
      </c>
      <c r="C81" s="4" t="s">
        <v>94</v>
      </c>
      <c r="D81" s="1">
        <v>1</v>
      </c>
      <c r="E81" s="1" t="s">
        <v>21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">
      <c r="A82" s="3" t="str">
        <f ca="1">IFERROR(__xludf.DUMMYFUNCTION("index(split(C82,""/""),3) "),"KhronosGroup")</f>
        <v>KhronosGroup</v>
      </c>
      <c r="B82" s="4" t="str">
        <f ca="1">IFERROR(__xludf.DUMMYFUNCTION("HYPERLINK(C82, LEFT ( index(split(C82,""/""),counta(split(C82,""/""))) , 8 ) )"),"0a43a84e")</f>
        <v>0a43a84e</v>
      </c>
      <c r="C82" s="4" t="s">
        <v>95</v>
      </c>
      <c r="D82" s="1">
        <v>1</v>
      </c>
      <c r="E82" s="1" t="s">
        <v>13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">
      <c r="A83" s="3" t="str">
        <f ca="1">IFERROR(__xludf.DUMMYFUNCTION("index(split(C83,""/""),3) "),"KhronosGroup")</f>
        <v>KhronosGroup</v>
      </c>
      <c r="B83" s="4" t="str">
        <f ca="1">IFERROR(__xludf.DUMMYFUNCTION("HYPERLINK(C83, LEFT ( index(split(C83,""/""),counta(split(C83,""/""))) , 8 ) )"),"0391d082")</f>
        <v>0391d082</v>
      </c>
      <c r="C83" s="4" t="s">
        <v>96</v>
      </c>
      <c r="D83" s="1">
        <v>1</v>
      </c>
      <c r="E83" s="1" t="s">
        <v>13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">
      <c r="A84" s="3" t="str">
        <f ca="1">IFERROR(__xludf.DUMMYFUNCTION("index(split(C84,""/""),3) "),"KhronosGroup")</f>
        <v>KhronosGroup</v>
      </c>
      <c r="B84" s="4" t="str">
        <f ca="1">IFERROR(__xludf.DUMMYFUNCTION("HYPERLINK(C84, LEFT ( index(split(C84,""/""),counta(split(C84,""/""))) , 8 ) )"),"948577c5")</f>
        <v>948577c5</v>
      </c>
      <c r="C84" s="4" t="s">
        <v>97</v>
      </c>
      <c r="D84" s="1">
        <v>1</v>
      </c>
      <c r="E84" s="1" t="s">
        <v>13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">
      <c r="A85" s="3" t="str">
        <f ca="1">IFERROR(__xludf.DUMMYFUNCTION("index(split(C85,""/""),3) "),"KhronosGroup")</f>
        <v>KhronosGroup</v>
      </c>
      <c r="B85" s="4" t="str">
        <f ca="1">IFERROR(__xludf.DUMMYFUNCTION("HYPERLINK(C85, LEFT ( index(split(C85,""/""),counta(split(C85,""/""))) , 8 ) )"),"4fa1a6f9")</f>
        <v>4fa1a6f9</v>
      </c>
      <c r="C85" s="4" t="s">
        <v>98</v>
      </c>
      <c r="D85" s="1">
        <v>1</v>
      </c>
      <c r="E85" s="1" t="s">
        <v>19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">
      <c r="A86" s="3" t="str">
        <f ca="1">IFERROR(__xludf.DUMMYFUNCTION("index(split(C86,""/""),3) "),"KhronosGroup")</f>
        <v>KhronosGroup</v>
      </c>
      <c r="B86" s="4" t="str">
        <f ca="1">IFERROR(__xludf.DUMMYFUNCTION("HYPERLINK(C86, LEFT ( index(split(C86,""/""),counta(split(C86,""/""))) , 8 ) )"),"0ad83f91")</f>
        <v>0ad83f91</v>
      </c>
      <c r="C86" s="4" t="s">
        <v>99</v>
      </c>
      <c r="D86" s="1">
        <v>1</v>
      </c>
      <c r="E86" s="1" t="s">
        <v>15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">
      <c r="A87" s="3" t="str">
        <f ca="1">IFERROR(__xludf.DUMMYFUNCTION("index(split(C87,""/""),3) "),"KhronosGroup")</f>
        <v>KhronosGroup</v>
      </c>
      <c r="B87" s="4" t="str">
        <f ca="1">IFERROR(__xludf.DUMMYFUNCTION("HYPERLINK(C87, LEFT ( index(split(C87,""/""),counta(split(C87,""/""))) , 8 ) )"),"6a9be627")</f>
        <v>6a9be627</v>
      </c>
      <c r="C87" s="4" t="s">
        <v>100</v>
      </c>
      <c r="D87" s="1">
        <v>1</v>
      </c>
      <c r="E87" s="1" t="s">
        <v>15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">
      <c r="A88" s="3" t="str">
        <f ca="1">IFERROR(__xludf.DUMMYFUNCTION("index(split(C88,""/""),3) "),"KhronosGroup")</f>
        <v>KhronosGroup</v>
      </c>
      <c r="B88" s="4" t="str">
        <f ca="1">IFERROR(__xludf.DUMMYFUNCTION("HYPERLINK(C88, LEFT ( index(split(C88,""/""),counta(split(C88,""/""))) , 8 ) )"),"ab3cdcae")</f>
        <v>ab3cdcae</v>
      </c>
      <c r="C88" s="4" t="s">
        <v>101</v>
      </c>
      <c r="D88" s="1">
        <v>1</v>
      </c>
      <c r="E88" s="1" t="s">
        <v>11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">
      <c r="A89" s="3" t="str">
        <f ca="1">IFERROR(__xludf.DUMMYFUNCTION("index(split(C89,""/""),3) "),"KhronosGroup")</f>
        <v>KhronosGroup</v>
      </c>
      <c r="B89" s="4" t="str">
        <f ca="1">IFERROR(__xludf.DUMMYFUNCTION("HYPERLINK(C89, LEFT ( index(split(C89,""/""),counta(split(C89,""/""))) , 8 ) )"),"0a5d99d0")</f>
        <v>0a5d99d0</v>
      </c>
      <c r="C89" s="4" t="s">
        <v>102</v>
      </c>
      <c r="D89" s="1">
        <v>1</v>
      </c>
      <c r="E89" s="1" t="s">
        <v>8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">
      <c r="A90" s="3" t="str">
        <f ca="1">IFERROR(__xludf.DUMMYFUNCTION("index(split(C90,""/""),3) "),"KhronosGroup")</f>
        <v>KhronosGroup</v>
      </c>
      <c r="B90" s="4" t="str">
        <f ca="1">IFERROR(__xludf.DUMMYFUNCTION("HYPERLINK(C90, LEFT ( index(split(C90,""/""),counta(split(C90,""/""))) , 8 ) )"),"48a36c72")</f>
        <v>48a36c72</v>
      </c>
      <c r="C90" s="4" t="s">
        <v>103</v>
      </c>
      <c r="D90" s="1">
        <v>2</v>
      </c>
      <c r="E90" s="1" t="s">
        <v>13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">
      <c r="A91" s="3" t="str">
        <f ca="1">IFERROR(__xludf.DUMMYFUNCTION("index(split(C91,""/""),3) "),"KhronosGroup")</f>
        <v>KhronosGroup</v>
      </c>
      <c r="B91" s="4" t="str">
        <f ca="1">IFERROR(__xludf.DUMMYFUNCTION("HYPERLINK(C91, LEFT ( index(split(C91,""/""),counta(split(C91,""/""))) , 8 ) )"),"d5a3bfcf")</f>
        <v>d5a3bfcf</v>
      </c>
      <c r="C91" s="4" t="s">
        <v>104</v>
      </c>
      <c r="D91" s="1">
        <v>1</v>
      </c>
      <c r="E91" s="1" t="s">
        <v>21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">
      <c r="A92" s="3" t="str">
        <f ca="1">IFERROR(__xludf.DUMMYFUNCTION("index(split(C92,""/""),3) "),"libevent")</f>
        <v>libevent</v>
      </c>
      <c r="B92" s="4" t="str">
        <f ca="1">IFERROR(__xludf.DUMMYFUNCTION("HYPERLINK(C92, LEFT ( index(split(C92,""/""),counta(split(C92,""/""))) , 8 ) )"),"4da9f87c")</f>
        <v>4da9f87c</v>
      </c>
      <c r="C92" s="4" t="s">
        <v>105</v>
      </c>
      <c r="D92" s="1">
        <v>1</v>
      </c>
      <c r="E92" s="1" t="s">
        <v>21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">
      <c r="A93" s="3" t="str">
        <f ca="1">IFERROR(__xludf.DUMMYFUNCTION("index(split(C93,""/""),3) "),"libevent")</f>
        <v>libevent</v>
      </c>
      <c r="B93" s="4" t="str">
        <f ca="1">IFERROR(__xludf.DUMMYFUNCTION("HYPERLINK(C93, LEFT ( index(split(C93,""/""),counta(split(C93,""/""))) , 8 ) )"),"445027a5")</f>
        <v>445027a5</v>
      </c>
      <c r="C93" s="4" t="s">
        <v>106</v>
      </c>
      <c r="D93" s="1">
        <v>1</v>
      </c>
      <c r="E93" s="1" t="s">
        <v>15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">
      <c r="A94" s="3" t="str">
        <f ca="1">IFERROR(__xludf.DUMMYFUNCTION("index(split(C94,""/""),3) "),"libevent")</f>
        <v>libevent</v>
      </c>
      <c r="B94" s="4" t="str">
        <f ca="1">IFERROR(__xludf.DUMMYFUNCTION("HYPERLINK(C94, LEFT ( index(split(C94,""/""),counta(split(C94,""/""))) , 8 ) )"),"972b456b")</f>
        <v>972b456b</v>
      </c>
      <c r="C94" s="4" t="s">
        <v>107</v>
      </c>
      <c r="D94" s="1">
        <v>1</v>
      </c>
      <c r="E94" s="1" t="s">
        <v>21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">
      <c r="A95" s="3" t="str">
        <f ca="1">IFERROR(__xludf.DUMMYFUNCTION("index(split(C95,""/""),3) "),"llvm")</f>
        <v>llvm</v>
      </c>
      <c r="B95" s="4" t="str">
        <f ca="1">IFERROR(__xludf.DUMMYFUNCTION("HYPERLINK(C95, LEFT ( index(split(C95,""/""),counta(split(C95,""/""))) , 8 ) )"),"8723b95c")</f>
        <v>8723b95c</v>
      </c>
      <c r="C95" s="4" t="s">
        <v>108</v>
      </c>
      <c r="D95" s="1">
        <v>2</v>
      </c>
      <c r="E95" s="1" t="s">
        <v>19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">
      <c r="A96" s="3" t="str">
        <f ca="1">IFERROR(__xludf.DUMMYFUNCTION("index(split(C96,""/""),3) "),"llvm")</f>
        <v>llvm</v>
      </c>
      <c r="B96" s="4" t="str">
        <f ca="1">IFERROR(__xludf.DUMMYFUNCTION("HYPERLINK(C96, LEFT ( index(split(C96,""/""),counta(split(C96,""/""))) , 8 ) )"),"69bfa402")</f>
        <v>69bfa402</v>
      </c>
      <c r="C96" s="4" t="s">
        <v>109</v>
      </c>
      <c r="D96" s="1">
        <v>2</v>
      </c>
      <c r="E96" s="1" t="s">
        <v>8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">
      <c r="A97" s="3" t="str">
        <f ca="1">IFERROR(__xludf.DUMMYFUNCTION("index(split(C97,""/""),3) "),"llvm")</f>
        <v>llvm</v>
      </c>
      <c r="B97" s="4" t="str">
        <f ca="1">IFERROR(__xludf.DUMMYFUNCTION("HYPERLINK(C97, LEFT ( index(split(C97,""/""),counta(split(C97,""/""))) , 8 ) )"),"ea8a2111")</f>
        <v>ea8a2111</v>
      </c>
      <c r="C97" s="4" t="s">
        <v>110</v>
      </c>
      <c r="D97" s="1">
        <v>1</v>
      </c>
      <c r="E97" s="1" t="s">
        <v>6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">
      <c r="A98" s="3" t="str">
        <f ca="1">IFERROR(__xludf.DUMMYFUNCTION("index(split(C98,""/""),3) "),"llvm")</f>
        <v>llvm</v>
      </c>
      <c r="B98" s="4" t="str">
        <f ca="1">IFERROR(__xludf.DUMMYFUNCTION("HYPERLINK(C98, LEFT ( index(split(C98,""/""),counta(split(C98,""/""))) , 8 ) )"),"7aa34c8c")</f>
        <v>7aa34c8c</v>
      </c>
      <c r="C98" s="4" t="s">
        <v>111</v>
      </c>
      <c r="D98" s="1">
        <v>1</v>
      </c>
      <c r="E98" s="1" t="s">
        <v>13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">
      <c r="A99" s="3" t="str">
        <f ca="1">IFERROR(__xludf.DUMMYFUNCTION("index(split(C99,""/""),3) "),"llvm")</f>
        <v>llvm</v>
      </c>
      <c r="B99" s="4" t="str">
        <f ca="1">IFERROR(__xludf.DUMMYFUNCTION("HYPERLINK(C99, LEFT ( index(split(C99,""/""),counta(split(C99,""/""))) , 8 ) )"),"991834a5")</f>
        <v>991834a5</v>
      </c>
      <c r="C99" s="4" t="s">
        <v>112</v>
      </c>
      <c r="D99" s="1">
        <v>2</v>
      </c>
      <c r="E99" s="1" t="s">
        <v>13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">
      <c r="A100" s="3" t="str">
        <f ca="1">IFERROR(__xludf.DUMMYFUNCTION("index(split(C100,""/""),3) "),"llvm")</f>
        <v>llvm</v>
      </c>
      <c r="B100" s="4" t="str">
        <f ca="1">IFERROR(__xludf.DUMMYFUNCTION("HYPERLINK(C100, LEFT ( index(split(C100,""/""),counta(split(C100,""/""))) , 8 ) )"),"7008ce3f")</f>
        <v>7008ce3f</v>
      </c>
      <c r="C100" s="4" t="s">
        <v>113</v>
      </c>
      <c r="D100" s="1">
        <v>1</v>
      </c>
      <c r="E100" s="1" t="s">
        <v>8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">
      <c r="A101" s="3" t="str">
        <f ca="1">IFERROR(__xludf.DUMMYFUNCTION("index(split(C101,""/""),3) "),"llvm")</f>
        <v>llvm</v>
      </c>
      <c r="B101" s="4" t="str">
        <f ca="1">IFERROR(__xludf.DUMMYFUNCTION("HYPERLINK(C101, LEFT ( index(split(C101,""/""),counta(split(C101,""/""))) , 8 ) )"),"0f22e783")</f>
        <v>0f22e783</v>
      </c>
      <c r="C101" s="4" t="s">
        <v>114</v>
      </c>
      <c r="D101" s="1">
        <v>2</v>
      </c>
      <c r="E101" s="1" t="s">
        <v>15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">
      <c r="A102" s="3" t="str">
        <f ca="1">IFERROR(__xludf.DUMMYFUNCTION("index(split(C102,""/""),3) "),"llvm")</f>
        <v>llvm</v>
      </c>
      <c r="B102" s="4" t="str">
        <f ca="1">IFERROR(__xludf.DUMMYFUNCTION("HYPERLINK(C102, LEFT ( index(split(C102,""/""),counta(split(C102,""/""))) , 8 ) )"),"f3cefdd3")</f>
        <v>f3cefdd3</v>
      </c>
      <c r="C102" s="4" t="s">
        <v>115</v>
      </c>
      <c r="D102" s="1">
        <v>1</v>
      </c>
      <c r="E102" s="1" t="s">
        <v>13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">
      <c r="A103" s="3" t="str">
        <f ca="1">IFERROR(__xludf.DUMMYFUNCTION("index(split(C103,""/""),3) "),"llvm")</f>
        <v>llvm</v>
      </c>
      <c r="B103" s="4" t="str">
        <f ca="1">IFERROR(__xludf.DUMMYFUNCTION("HYPERLINK(C103, LEFT ( index(split(C103,""/""),counta(split(C103,""/""))) , 8 ) )"),"fae7deba")</f>
        <v>fae7deba</v>
      </c>
      <c r="C103" s="4" t="s">
        <v>116</v>
      </c>
      <c r="D103" s="1">
        <v>1</v>
      </c>
      <c r="E103" s="1" t="s">
        <v>21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">
      <c r="A104" s="3" t="str">
        <f ca="1">IFERROR(__xludf.DUMMYFUNCTION("index(split(C104,""/""),3) "),"llvm")</f>
        <v>llvm</v>
      </c>
      <c r="B104" s="4" t="str">
        <f ca="1">IFERROR(__xludf.DUMMYFUNCTION("HYPERLINK(C104, LEFT ( index(split(C104,""/""),counta(split(C104,""/""))) , 8 ) )"),"57a55480")</f>
        <v>57a55480</v>
      </c>
      <c r="C104" s="4" t="s">
        <v>117</v>
      </c>
      <c r="D104" s="1">
        <v>1</v>
      </c>
      <c r="E104" s="1" t="s">
        <v>13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">
      <c r="A105" s="3" t="str">
        <f ca="1">IFERROR(__xludf.DUMMYFUNCTION("index(split(C105,""/""),3) "),"llvm")</f>
        <v>llvm</v>
      </c>
      <c r="B105" s="4" t="str">
        <f ca="1">IFERROR(__xludf.DUMMYFUNCTION("HYPERLINK(C105, LEFT ( index(split(C105,""/""),counta(split(C105,""/""))) , 8 ) )"),"8d580480")</f>
        <v>8d580480</v>
      </c>
      <c r="C105" s="4" t="s">
        <v>118</v>
      </c>
      <c r="D105" s="1">
        <v>1</v>
      </c>
      <c r="E105" s="1" t="s">
        <v>29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">
      <c r="A106" s="3" t="str">
        <f ca="1">IFERROR(__xludf.DUMMYFUNCTION("index(split(C106,""/""),3) "),"llvm")</f>
        <v>llvm</v>
      </c>
      <c r="B106" s="4" t="str">
        <f ca="1">IFERROR(__xludf.DUMMYFUNCTION("HYPERLINK(C106, LEFT ( index(split(C106,""/""),counta(split(C106,""/""))) , 8 ) )"),"db357891")</f>
        <v>db357891</v>
      </c>
      <c r="C106" s="4" t="s">
        <v>119</v>
      </c>
      <c r="D106" s="1">
        <v>1</v>
      </c>
      <c r="E106" s="1" t="s">
        <v>19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">
      <c r="A107" s="3" t="str">
        <f ca="1">IFERROR(__xludf.DUMMYFUNCTION("index(split(C107,""/""),3) "),"llvm")</f>
        <v>llvm</v>
      </c>
      <c r="B107" s="4" t="str">
        <f ca="1">IFERROR(__xludf.DUMMYFUNCTION("HYPERLINK(C107, LEFT ( index(split(C107,""/""),counta(split(C107,""/""))) , 8 ) )"),"16055934")</f>
        <v>16055934</v>
      </c>
      <c r="C107" s="4" t="s">
        <v>120</v>
      </c>
      <c r="D107" s="1">
        <v>2</v>
      </c>
      <c r="E107" s="1" t="s">
        <v>8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">
      <c r="A108" s="3" t="str">
        <f ca="1">IFERROR(__xludf.DUMMYFUNCTION("index(split(C108,""/""),3) "),"llvm")</f>
        <v>llvm</v>
      </c>
      <c r="B108" s="4" t="str">
        <f ca="1">IFERROR(__xludf.DUMMYFUNCTION("HYPERLINK(C108, LEFT ( index(split(C108,""/""),counta(split(C108,""/""))) , 8 ) )"),"ccfa5257")</f>
        <v>ccfa5257</v>
      </c>
      <c r="C108" s="4" t="s">
        <v>121</v>
      </c>
      <c r="D108" s="1">
        <v>1</v>
      </c>
      <c r="E108" s="1" t="s">
        <v>13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">
      <c r="A109" s="3" t="str">
        <f ca="1">IFERROR(__xludf.DUMMYFUNCTION("index(split(C109,""/""),3) "),"llvm")</f>
        <v>llvm</v>
      </c>
      <c r="B109" s="4" t="str">
        <f ca="1">IFERROR(__xludf.DUMMYFUNCTION("HYPERLINK(C109, LEFT ( index(split(C109,""/""),counta(split(C109,""/""))) , 8 ) )"),"5b3b21f0")</f>
        <v>5b3b21f0</v>
      </c>
      <c r="C109" s="4" t="s">
        <v>122</v>
      </c>
      <c r="D109" s="1">
        <v>1</v>
      </c>
      <c r="E109" s="1" t="s">
        <v>21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">
      <c r="A110" s="3" t="str">
        <f ca="1">IFERROR(__xludf.DUMMYFUNCTION("index(split(C110,""/""),3) "),"llvm")</f>
        <v>llvm</v>
      </c>
      <c r="B110" s="4" t="str">
        <f ca="1">IFERROR(__xludf.DUMMYFUNCTION("HYPERLINK(C110, LEFT ( index(split(C110,""/""),counta(split(C110,""/""))) , 8 ) )"),"d47eac59")</f>
        <v>d47eac59</v>
      </c>
      <c r="C110" s="4" t="s">
        <v>123</v>
      </c>
      <c r="D110" s="1">
        <v>1</v>
      </c>
      <c r="E110" s="1" t="s">
        <v>21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">
      <c r="A111" s="3" t="str">
        <f ca="1">IFERROR(__xludf.DUMMYFUNCTION("index(split(C111,""/""),3) "),"llvm")</f>
        <v>llvm</v>
      </c>
      <c r="B111" s="4" t="str">
        <f ca="1">IFERROR(__xludf.DUMMYFUNCTION("HYPERLINK(C111, LEFT ( index(split(C111,""/""),counta(split(C111,""/""))) , 8 ) )"),"6acf6661")</f>
        <v>6acf6661</v>
      </c>
      <c r="C111" s="4" t="s">
        <v>124</v>
      </c>
      <c r="D111" s="1">
        <v>1</v>
      </c>
      <c r="E111" s="1" t="s">
        <v>13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">
      <c r="A112" s="3" t="str">
        <f ca="1">IFERROR(__xludf.DUMMYFUNCTION("index(split(C112,""/""),3) "),"llvm")</f>
        <v>llvm</v>
      </c>
      <c r="B112" s="4" t="str">
        <f ca="1">IFERROR(__xludf.DUMMYFUNCTION("HYPERLINK(C112, LEFT ( index(split(C112,""/""),counta(split(C112,""/""))) , 8 ) )"),"ea5c94b4")</f>
        <v>ea5c94b4</v>
      </c>
      <c r="C112" s="4" t="s">
        <v>125</v>
      </c>
      <c r="D112" s="1">
        <v>1</v>
      </c>
      <c r="E112" s="1" t="s">
        <v>21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2">
      <c r="A113" s="3" t="str">
        <f ca="1">IFERROR(__xludf.DUMMYFUNCTION("index(split(C113,""/""),3) "),"llvm")</f>
        <v>llvm</v>
      </c>
      <c r="B113" s="4" t="str">
        <f ca="1">IFERROR(__xludf.DUMMYFUNCTION("HYPERLINK(C113, LEFT ( index(split(C113,""/""),counta(split(C113,""/""))) , 8 ) )"),"252a1eec")</f>
        <v>252a1eec</v>
      </c>
      <c r="C113" s="4" t="s">
        <v>126</v>
      </c>
      <c r="D113" s="1">
        <v>2</v>
      </c>
      <c r="E113" s="1" t="s">
        <v>13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2">
      <c r="A114" s="3" t="str">
        <f ca="1">IFERROR(__xludf.DUMMYFUNCTION("index(split(C114,""/""),3) "),"llvm")</f>
        <v>llvm</v>
      </c>
      <c r="B114" s="4" t="str">
        <f ca="1">IFERROR(__xludf.DUMMYFUNCTION("HYPERLINK(C114, LEFT ( index(split(C114,""/""),counta(split(C114,""/""))) , 8 ) )"),"dd881c9d")</f>
        <v>dd881c9d</v>
      </c>
      <c r="C114" s="4" t="s">
        <v>127</v>
      </c>
      <c r="D114" s="1">
        <v>1</v>
      </c>
      <c r="E114" s="1" t="s">
        <v>37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2">
      <c r="A115" s="3" t="str">
        <f ca="1">IFERROR(__xludf.DUMMYFUNCTION("index(split(C115,""/""),3) "),"llvm")</f>
        <v>llvm</v>
      </c>
      <c r="B115" s="4" t="str">
        <f ca="1">IFERROR(__xludf.DUMMYFUNCTION("HYPERLINK(C115, LEFT ( index(split(C115,""/""),counta(split(C115,""/""))) , 8 ) )"),"b6a0faaa")</f>
        <v>b6a0faaa</v>
      </c>
      <c r="C115" s="4" t="s">
        <v>128</v>
      </c>
      <c r="D115" s="1">
        <v>2</v>
      </c>
      <c r="E115" s="1" t="s">
        <v>13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2">
      <c r="A116" s="3" t="str">
        <f ca="1">IFERROR(__xludf.DUMMYFUNCTION("index(split(C116,""/""),3) "),"llvm")</f>
        <v>llvm</v>
      </c>
      <c r="B116" s="4" t="str">
        <f ca="1">IFERROR(__xludf.DUMMYFUNCTION("HYPERLINK(C116, LEFT ( index(split(C116,""/""),counta(split(C116,""/""))) , 8 ) )"),"09266e4a")</f>
        <v>09266e4a</v>
      </c>
      <c r="C116" s="4" t="s">
        <v>129</v>
      </c>
      <c r="D116" s="1">
        <v>1</v>
      </c>
      <c r="E116" s="1" t="s">
        <v>21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">
      <c r="A117" s="3" t="str">
        <f ca="1">IFERROR(__xludf.DUMMYFUNCTION("index(split(C117,""/""),3) "),"llvm")</f>
        <v>llvm</v>
      </c>
      <c r="B117" s="4" t="str">
        <f ca="1">IFERROR(__xludf.DUMMYFUNCTION("HYPERLINK(C117, LEFT ( index(split(C117,""/""),counta(split(C117,""/""))) , 8 ) )"),"a5c3b574")</f>
        <v>a5c3b574</v>
      </c>
      <c r="C117" s="4" t="s">
        <v>130</v>
      </c>
      <c r="D117" s="1">
        <v>1</v>
      </c>
      <c r="E117" s="1" t="s">
        <v>19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">
      <c r="A118" s="3" t="str">
        <f ca="1">IFERROR(__xludf.DUMMYFUNCTION("index(split(C118,""/""),3) "),"llvm")</f>
        <v>llvm</v>
      </c>
      <c r="B118" s="4" t="str">
        <f ca="1">IFERROR(__xludf.DUMMYFUNCTION("HYPERLINK(C118, LEFT ( index(split(C118,""/""),counta(split(C118,""/""))) , 8 ) )"),"831e99fe")</f>
        <v>831e99fe</v>
      </c>
      <c r="C118" s="9" t="s">
        <v>131</v>
      </c>
      <c r="D118" s="1">
        <v>1</v>
      </c>
      <c r="E118" s="1" t="s">
        <v>15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2">
      <c r="A119" s="3" t="str">
        <f ca="1">IFERROR(__xludf.DUMMYFUNCTION("index(split(C119,""/""),3) "),"llvm")</f>
        <v>llvm</v>
      </c>
      <c r="B119" s="4" t="str">
        <f ca="1">IFERROR(__xludf.DUMMYFUNCTION("HYPERLINK(C119, LEFT ( index(split(C119,""/""),counta(split(C119,""/""))) , 8 ) )"),"cfdc9671")</f>
        <v>cfdc9671</v>
      </c>
      <c r="C119" s="4" t="s">
        <v>132</v>
      </c>
      <c r="D119" s="1">
        <v>1</v>
      </c>
      <c r="E119" s="1" t="s">
        <v>15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2">
      <c r="A120" s="3" t="str">
        <f ca="1">IFERROR(__xludf.DUMMYFUNCTION("index(split(C120,""/""),3) "),"llvm")</f>
        <v>llvm</v>
      </c>
      <c r="B120" s="4" t="str">
        <f ca="1">IFERROR(__xludf.DUMMYFUNCTION("HYPERLINK(C120, LEFT ( index(split(C120,""/""),counta(split(C120,""/""))) , 8 ) )"),"9cf1881f")</f>
        <v>9cf1881f</v>
      </c>
      <c r="C120" s="4" t="s">
        <v>133</v>
      </c>
      <c r="D120" s="1">
        <v>2</v>
      </c>
      <c r="E120" s="1" t="s">
        <v>21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2">
      <c r="A121" s="3" t="str">
        <f ca="1">IFERROR(__xludf.DUMMYFUNCTION("index(split(C121,""/""),3) "),"llvm")</f>
        <v>llvm</v>
      </c>
      <c r="B121" s="4" t="str">
        <f ca="1">IFERROR(__xludf.DUMMYFUNCTION("HYPERLINK(C121, LEFT ( index(split(C121,""/""),counta(split(C121,""/""))) , 8 ) )"),"5a406b63")</f>
        <v>5a406b63</v>
      </c>
      <c r="C121" s="4" t="s">
        <v>134</v>
      </c>
      <c r="D121" s="1">
        <v>1</v>
      </c>
      <c r="E121" s="1" t="s">
        <v>8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2">
      <c r="A122" s="3" t="str">
        <f ca="1">IFERROR(__xludf.DUMMYFUNCTION("index(split(C122,""/""),3) "),"llvm")</f>
        <v>llvm</v>
      </c>
      <c r="B122" s="4" t="str">
        <f ca="1">IFERROR(__xludf.DUMMYFUNCTION("HYPERLINK(C122, LEFT ( index(split(C122,""/""),counta(split(C122,""/""))) , 8 ) )"),"b0319ab7")</f>
        <v>b0319ab7</v>
      </c>
      <c r="C122" s="4" t="s">
        <v>135</v>
      </c>
      <c r="D122" s="1">
        <v>1</v>
      </c>
      <c r="E122" s="1" t="s">
        <v>19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2">
      <c r="A123" s="3" t="str">
        <f ca="1">IFERROR(__xludf.DUMMYFUNCTION("index(split(C123,""/""),3) "),"llvm")</f>
        <v>llvm</v>
      </c>
      <c r="B123" s="4" t="str">
        <f ca="1">IFERROR(__xludf.DUMMYFUNCTION("HYPERLINK(C123, LEFT ( index(split(C123,""/""),counta(split(C123,""/""))) , 8 ) )"),"f192a27e")</f>
        <v>f192a27e</v>
      </c>
      <c r="C123" s="9" t="s">
        <v>136</v>
      </c>
      <c r="D123" s="1">
        <v>1</v>
      </c>
      <c r="E123" s="1" t="s">
        <v>21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2">
      <c r="A124" s="3" t="str">
        <f ca="1">IFERROR(__xludf.DUMMYFUNCTION("index(split(C124,""/""),3) "),"llvm")</f>
        <v>llvm</v>
      </c>
      <c r="B124" s="4" t="str">
        <f ca="1">IFERROR(__xludf.DUMMYFUNCTION("HYPERLINK(C124, LEFT ( index(split(C124,""/""),counta(split(C124,""/""))) , 8 ) )"),"bef82946")</f>
        <v>bef82946</v>
      </c>
      <c r="C124" s="4" t="s">
        <v>137</v>
      </c>
      <c r="D124" s="1">
        <v>1</v>
      </c>
      <c r="E124" s="1" t="s">
        <v>19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2">
      <c r="A125" s="3" t="str">
        <f ca="1">IFERROR(__xludf.DUMMYFUNCTION("index(split(C125,""/""),3) "),"llvm")</f>
        <v>llvm</v>
      </c>
      <c r="B125" s="4" t="str">
        <f ca="1">IFERROR(__xludf.DUMMYFUNCTION("HYPERLINK(C125, LEFT ( index(split(C125,""/""),counta(split(C125,""/""))) , 8 ) )"),"e7d833de")</f>
        <v>e7d833de</v>
      </c>
      <c r="C125" s="4" t="s">
        <v>138</v>
      </c>
      <c r="D125" s="1">
        <v>1</v>
      </c>
      <c r="E125" s="1" t="s">
        <v>21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2">
      <c r="A126" s="3" t="str">
        <f ca="1">IFERROR(__xludf.DUMMYFUNCTION("index(split(C126,""/""),3) "),"llvm")</f>
        <v>llvm</v>
      </c>
      <c r="B126" s="4" t="str">
        <f ca="1">IFERROR(__xludf.DUMMYFUNCTION("HYPERLINK(C126, LEFT ( index(split(C126,""/""),counta(split(C126,""/""))) , 8 ) )"),"453dc4d7")</f>
        <v>453dc4d7</v>
      </c>
      <c r="C126" s="4" t="s">
        <v>139</v>
      </c>
      <c r="D126" s="1">
        <v>1</v>
      </c>
      <c r="E126" s="1" t="s">
        <v>8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2">
      <c r="A127" s="3" t="str">
        <f ca="1">IFERROR(__xludf.DUMMYFUNCTION("index(split(C127,""/""),3) "),"llvm")</f>
        <v>llvm</v>
      </c>
      <c r="B127" s="4" t="str">
        <f ca="1">IFERROR(__xludf.DUMMYFUNCTION("HYPERLINK(C127, LEFT ( index(split(C127,""/""),counta(split(C127,""/""))) , 8 ) )"),"ea853911")</f>
        <v>ea853911</v>
      </c>
      <c r="C127" s="4" t="s">
        <v>140</v>
      </c>
      <c r="D127" s="1">
        <v>1</v>
      </c>
      <c r="E127" s="1" t="s">
        <v>8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">
      <c r="A128" s="3" t="str">
        <f ca="1">IFERROR(__xludf.DUMMYFUNCTION("index(split(C128,""/""),3) "),"llvm")</f>
        <v>llvm</v>
      </c>
      <c r="B128" s="4" t="str">
        <f ca="1">IFERROR(__xludf.DUMMYFUNCTION("HYPERLINK(C128, LEFT ( index(split(C128,""/""),counta(split(C128,""/""))) , 8 ) )"),"e7947789")</f>
        <v>e7947789</v>
      </c>
      <c r="C128" s="4" t="s">
        <v>141</v>
      </c>
      <c r="D128" s="1">
        <v>1</v>
      </c>
      <c r="E128" s="1" t="s">
        <v>6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2">
      <c r="A129" s="3" t="str">
        <f ca="1">IFERROR(__xludf.DUMMYFUNCTION("index(split(C129,""/""),3) "),"llvm")</f>
        <v>llvm</v>
      </c>
      <c r="B129" s="4" t="str">
        <f ca="1">IFERROR(__xludf.DUMMYFUNCTION("HYPERLINK(C129, LEFT ( index(split(C129,""/""),counta(split(C129,""/""))) , 8 ) )"),"1a58be2a")</f>
        <v>1a58be2a</v>
      </c>
      <c r="C129" s="4" t="s">
        <v>142</v>
      </c>
      <c r="D129" s="1">
        <v>1</v>
      </c>
      <c r="E129" s="1" t="s">
        <v>37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2">
      <c r="A130" s="3" t="str">
        <f ca="1">IFERROR(__xludf.DUMMYFUNCTION("index(split(C130,""/""),3) "),"llvm")</f>
        <v>llvm</v>
      </c>
      <c r="B130" s="4" t="str">
        <f ca="1">IFERROR(__xludf.DUMMYFUNCTION("HYPERLINK(C130, LEFT ( index(split(C130,""/""),counta(split(C130,""/""))) , 8 ) )"),"596a3bd9")</f>
        <v>596a3bd9</v>
      </c>
      <c r="C130" s="4" t="s">
        <v>143</v>
      </c>
      <c r="D130" s="1">
        <v>1</v>
      </c>
      <c r="E130" s="1" t="s">
        <v>21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">
      <c r="A131" s="3" t="str">
        <f ca="1">IFERROR(__xludf.DUMMYFUNCTION("index(split(C131,""/""),3) "),"llvm")</f>
        <v>llvm</v>
      </c>
      <c r="B131" s="4" t="str">
        <f ca="1">IFERROR(__xludf.DUMMYFUNCTION("HYPERLINK(C131, LEFT ( index(split(C131,""/""),counta(split(C131,""/""))) , 8 ) )"),"bfee5a9b")</f>
        <v>bfee5a9b</v>
      </c>
      <c r="C131" s="4" t="s">
        <v>144</v>
      </c>
      <c r="D131" s="1">
        <v>1</v>
      </c>
      <c r="E131" s="1" t="s">
        <v>13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2">
      <c r="A132" s="3" t="str">
        <f ca="1">IFERROR(__xludf.DUMMYFUNCTION("index(split(C132,""/""),3) "),"llvm")</f>
        <v>llvm</v>
      </c>
      <c r="B132" s="4" t="str">
        <f ca="1">IFERROR(__xludf.DUMMYFUNCTION("HYPERLINK(C132, LEFT ( index(split(C132,""/""),counta(split(C132,""/""))) , 8 ) )"),"4a697c31")</f>
        <v>4a697c31</v>
      </c>
      <c r="C132" s="4" t="s">
        <v>145</v>
      </c>
      <c r="D132" s="1">
        <v>1</v>
      </c>
      <c r="E132" s="1" t="s">
        <v>21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2">
      <c r="A133" s="3" t="str">
        <f ca="1">IFERROR(__xludf.DUMMYFUNCTION("index(split(C133,""/""),3) "),"llvm")</f>
        <v>llvm</v>
      </c>
      <c r="B133" s="4" t="str">
        <f ca="1">IFERROR(__xludf.DUMMYFUNCTION("HYPERLINK(C133, LEFT ( index(split(C133,""/""),counta(split(C133,""/""))) , 8 ) )"),"01fd7c8b")</f>
        <v>01fd7c8b</v>
      </c>
      <c r="C133" s="4" t="s">
        <v>146</v>
      </c>
      <c r="D133" s="1">
        <v>1</v>
      </c>
      <c r="E133" s="1" t="s">
        <v>37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2">
      <c r="A134" s="3" t="str">
        <f ca="1">IFERROR(__xludf.DUMMYFUNCTION("index(split(C134,""/""),3) "),"llvm")</f>
        <v>llvm</v>
      </c>
      <c r="B134" s="4" t="str">
        <f ca="1">IFERROR(__xludf.DUMMYFUNCTION("HYPERLINK(C134, LEFT ( index(split(C134,""/""),counta(split(C134,""/""))) , 8 ) )"),"f28beac4")</f>
        <v>f28beac4</v>
      </c>
      <c r="C134" s="4" t="s">
        <v>147</v>
      </c>
      <c r="D134" s="1">
        <v>1</v>
      </c>
      <c r="E134" s="1" t="s">
        <v>17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2">
      <c r="A135" s="3" t="str">
        <f ca="1">IFERROR(__xludf.DUMMYFUNCTION("index(split(C135,""/""),3) "),"llvm")</f>
        <v>llvm</v>
      </c>
      <c r="B135" s="4" t="str">
        <f ca="1">IFERROR(__xludf.DUMMYFUNCTION("HYPERLINK(C135, LEFT ( index(split(C135,""/""),counta(split(C135,""/""))) , 8 ) )"),"e62fc3d0")</f>
        <v>e62fc3d0</v>
      </c>
      <c r="C135" s="4" t="s">
        <v>148</v>
      </c>
      <c r="D135" s="1">
        <v>1</v>
      </c>
      <c r="E135" s="1" t="s">
        <v>21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2">
      <c r="A136" s="3" t="str">
        <f ca="1">IFERROR(__xludf.DUMMYFUNCTION("index(split(C136,""/""),3) "),"llvm")</f>
        <v>llvm</v>
      </c>
      <c r="B136" s="4" t="str">
        <f ca="1">IFERROR(__xludf.DUMMYFUNCTION("HYPERLINK(C136, LEFT ( index(split(C136,""/""),counta(split(C136,""/""))) , 8 ) )"),"f5645ea6")</f>
        <v>f5645ea6</v>
      </c>
      <c r="C136" s="4" t="s">
        <v>149</v>
      </c>
      <c r="D136" s="1">
        <v>1</v>
      </c>
      <c r="E136" s="1" t="s">
        <v>21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2">
      <c r="A137" s="3" t="str">
        <f ca="1">IFERROR(__xludf.DUMMYFUNCTION("index(split(C137,""/""),3) "),"llvm")</f>
        <v>llvm</v>
      </c>
      <c r="B137" s="4" t="str">
        <f ca="1">IFERROR(__xludf.DUMMYFUNCTION("HYPERLINK(C137, LEFT ( index(split(C137,""/""),counta(split(C137,""/""))) , 8 ) )"),"0513b030")</f>
        <v>0513b030</v>
      </c>
      <c r="C137" s="4" t="s">
        <v>150</v>
      </c>
      <c r="D137" s="1">
        <v>1</v>
      </c>
      <c r="E137" s="1" t="s">
        <v>6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2">
      <c r="A138" s="3" t="str">
        <f ca="1">IFERROR(__xludf.DUMMYFUNCTION("index(split(C138,""/""),3) "),"llvm")</f>
        <v>llvm</v>
      </c>
      <c r="B138" s="4" t="str">
        <f ca="1">IFERROR(__xludf.DUMMYFUNCTION("HYPERLINK(C138, LEFT ( index(split(C138,""/""),counta(split(C138,""/""))) , 8 ) )"),"b53b62eb")</f>
        <v>b53b62eb</v>
      </c>
      <c r="C138" s="4" t="s">
        <v>151</v>
      </c>
      <c r="D138" s="1">
        <v>1</v>
      </c>
      <c r="E138" s="1" t="s">
        <v>37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2">
      <c r="A139" s="3" t="str">
        <f ca="1">IFERROR(__xludf.DUMMYFUNCTION("index(split(C139,""/""),3) "),"llvm")</f>
        <v>llvm</v>
      </c>
      <c r="B139" s="4" t="str">
        <f ca="1">IFERROR(__xludf.DUMMYFUNCTION("HYPERLINK(C139, LEFT ( index(split(C139,""/""),counta(split(C139,""/""))) , 8 ) )"),"c1fa1633")</f>
        <v>c1fa1633</v>
      </c>
      <c r="C139" s="4" t="s">
        <v>152</v>
      </c>
      <c r="D139" s="1">
        <v>1</v>
      </c>
      <c r="E139" s="1" t="s">
        <v>21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2">
      <c r="A140" s="3" t="str">
        <f ca="1">IFERROR(__xludf.DUMMYFUNCTION("index(split(C140,""/""),3) "),"llvm")</f>
        <v>llvm</v>
      </c>
      <c r="B140" s="4" t="str">
        <f ca="1">IFERROR(__xludf.DUMMYFUNCTION("HYPERLINK(C140, LEFT ( index(split(C140,""/""),counta(split(C140,""/""))) , 8 ) )"),"2f6ef2fc")</f>
        <v>2f6ef2fc</v>
      </c>
      <c r="C140" s="4" t="s">
        <v>153</v>
      </c>
      <c r="D140" s="1">
        <v>1</v>
      </c>
      <c r="E140" s="1" t="s">
        <v>15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">
      <c r="A141" s="3" t="str">
        <f ca="1">IFERROR(__xludf.DUMMYFUNCTION("index(split(C141,""/""),3) "),"llvm")</f>
        <v>llvm</v>
      </c>
      <c r="B141" s="4" t="str">
        <f ca="1">IFERROR(__xludf.DUMMYFUNCTION("HYPERLINK(C141, LEFT ( index(split(C141,""/""),counta(split(C141,""/""))) , 8 ) )"),"dc81e69e")</f>
        <v>dc81e69e</v>
      </c>
      <c r="C141" s="4" t="s">
        <v>154</v>
      </c>
      <c r="D141" s="1">
        <v>1</v>
      </c>
      <c r="E141" s="1" t="s">
        <v>13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 x14ac:dyDescent="0.2">
      <c r="A142" s="3" t="str">
        <f ca="1">IFERROR(__xludf.DUMMYFUNCTION("index(split(C142,""/""),3) "),"llvm")</f>
        <v>llvm</v>
      </c>
      <c r="B142" s="4" t="str">
        <f ca="1">IFERROR(__xludf.DUMMYFUNCTION("HYPERLINK(C142, LEFT ( index(split(C142,""/""),counta(split(C142,""/""))) , 8 ) )"),"8535bed7")</f>
        <v>8535bed7</v>
      </c>
      <c r="C142" s="4" t="s">
        <v>155</v>
      </c>
      <c r="D142" s="1">
        <v>1</v>
      </c>
      <c r="E142" s="1" t="s">
        <v>6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 x14ac:dyDescent="0.2">
      <c r="A143" s="3" t="str">
        <f ca="1">IFERROR(__xludf.DUMMYFUNCTION("index(split(C143,""/""),3) "),"llvm")</f>
        <v>llvm</v>
      </c>
      <c r="B143" s="4" t="str">
        <f ca="1">IFERROR(__xludf.DUMMYFUNCTION("HYPERLINK(C143, LEFT ( index(split(C143,""/""),counta(split(C143,""/""))) , 8 ) )"),"93035c8f")</f>
        <v>93035c8f</v>
      </c>
      <c r="C143" s="4" t="s">
        <v>156</v>
      </c>
      <c r="D143" s="1">
        <v>1</v>
      </c>
      <c r="E143" s="1" t="s">
        <v>21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1:16" x14ac:dyDescent="0.2">
      <c r="A144" s="3" t="str">
        <f ca="1">IFERROR(__xludf.DUMMYFUNCTION("index(split(C144,""/""),3) "),"llvm")</f>
        <v>llvm</v>
      </c>
      <c r="B144" s="4" t="str">
        <f ca="1">IFERROR(__xludf.DUMMYFUNCTION("HYPERLINK(C144, LEFT ( index(split(C144,""/""),counta(split(C144,""/""))) , 8 ) )"),"6cca8af2")</f>
        <v>6cca8af2</v>
      </c>
      <c r="C144" s="4" t="s">
        <v>157</v>
      </c>
      <c r="D144" s="1">
        <v>1</v>
      </c>
      <c r="E144" s="1" t="s">
        <v>37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 x14ac:dyDescent="0.2">
      <c r="A145" s="3" t="str">
        <f ca="1">IFERROR(__xludf.DUMMYFUNCTION("index(split(C145,""/""),3) "),"llvm")</f>
        <v>llvm</v>
      </c>
      <c r="B145" s="4" t="str">
        <f ca="1">IFERROR(__xludf.DUMMYFUNCTION("HYPERLINK(C145, LEFT ( index(split(C145,""/""),counta(split(C145,""/""))) , 8 ) )"),"adf288c5")</f>
        <v>adf288c5</v>
      </c>
      <c r="C145" s="4" t="s">
        <v>158</v>
      </c>
      <c r="D145" s="1">
        <v>1</v>
      </c>
      <c r="E145" s="1" t="s">
        <v>13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">
      <c r="A146" s="3" t="str">
        <f ca="1">IFERROR(__xludf.DUMMYFUNCTION("index(split(C146,""/""),3) "),"llvm")</f>
        <v>llvm</v>
      </c>
      <c r="B146" s="4" t="str">
        <f ca="1">IFERROR(__xludf.DUMMYFUNCTION("HYPERLINK(C146, LEFT ( index(split(C146,""/""),counta(split(C146,""/""))) , 8 ) )"),"f379a6c6")</f>
        <v>f379a6c6</v>
      </c>
      <c r="C146" s="4" t="s">
        <v>159</v>
      </c>
      <c r="D146" s="1">
        <v>1</v>
      </c>
      <c r="E146" s="1" t="s">
        <v>17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 x14ac:dyDescent="0.2">
      <c r="A147" s="3" t="str">
        <f ca="1">IFERROR(__xludf.DUMMYFUNCTION("index(split(C147,""/""),3) "),"llvm")</f>
        <v>llvm</v>
      </c>
      <c r="B147" s="4" t="str">
        <f ca="1">IFERROR(__xludf.DUMMYFUNCTION("HYPERLINK(C147, LEFT ( index(split(C147,""/""),counta(split(C147,""/""))) , 8 ) )"),"57feeed3")</f>
        <v>57feeed3</v>
      </c>
      <c r="C147" s="4" t="s">
        <v>160</v>
      </c>
      <c r="D147" s="1">
        <v>1</v>
      </c>
      <c r="E147" s="1" t="s">
        <v>21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 x14ac:dyDescent="0.2">
      <c r="A148" s="3" t="str">
        <f ca="1">IFERROR(__xludf.DUMMYFUNCTION("index(split(C148,""/""),3) "),"llvm")</f>
        <v>llvm</v>
      </c>
      <c r="B148" s="4" t="str">
        <f ca="1">IFERROR(__xludf.DUMMYFUNCTION("HYPERLINK(C148, LEFT ( index(split(C148,""/""),counta(split(C148,""/""))) , 8 ) )"),"0efb96a8")</f>
        <v>0efb96a8</v>
      </c>
      <c r="C148" s="4" t="s">
        <v>161</v>
      </c>
      <c r="D148" s="1">
        <v>1</v>
      </c>
      <c r="E148" s="1" t="s">
        <v>21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 x14ac:dyDescent="0.2">
      <c r="A149" s="3" t="str">
        <f ca="1">IFERROR(__xludf.DUMMYFUNCTION("index(split(C149,""/""),3) "),"llvm")</f>
        <v>llvm</v>
      </c>
      <c r="B149" s="4" t="str">
        <f ca="1">IFERROR(__xludf.DUMMYFUNCTION("HYPERLINK(C149, LEFT ( index(split(C149,""/""),counta(split(C149,""/""))) , 8 ) )"),"8df376db")</f>
        <v>8df376db</v>
      </c>
      <c r="C149" s="4" t="s">
        <v>162</v>
      </c>
      <c r="D149" s="1">
        <v>1</v>
      </c>
      <c r="E149" s="1" t="s">
        <v>21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 x14ac:dyDescent="0.2">
      <c r="A150" s="3" t="str">
        <f ca="1">IFERROR(__xludf.DUMMYFUNCTION("index(split(C150,""/""),3) "),"llvm")</f>
        <v>llvm</v>
      </c>
      <c r="B150" s="4" t="str">
        <f ca="1">IFERROR(__xludf.DUMMYFUNCTION("HYPERLINK(C150, LEFT ( index(split(C150,""/""),counta(split(C150,""/""))) , 8 ) )"),"17b0c784")</f>
        <v>17b0c784</v>
      </c>
      <c r="C150" s="4" t="s">
        <v>163</v>
      </c>
      <c r="D150" s="1">
        <v>1</v>
      </c>
      <c r="E150" s="1" t="s">
        <v>19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 x14ac:dyDescent="0.2">
      <c r="A151" s="3" t="str">
        <f ca="1">IFERROR(__xludf.DUMMYFUNCTION("index(split(C151,""/""),3) "),"llvm")</f>
        <v>llvm</v>
      </c>
      <c r="B151" s="4" t="str">
        <f ca="1">IFERROR(__xludf.DUMMYFUNCTION("HYPERLINK(C151, LEFT ( index(split(C151,""/""),counta(split(C151,""/""))) , 8 ) )"),"0c8f3f93")</f>
        <v>0c8f3f93</v>
      </c>
      <c r="C151" s="4" t="s">
        <v>164</v>
      </c>
      <c r="D151" s="1">
        <v>1</v>
      </c>
      <c r="E151" s="1" t="s">
        <v>13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 x14ac:dyDescent="0.2">
      <c r="A152" s="3" t="str">
        <f ca="1">IFERROR(__xludf.DUMMYFUNCTION("index(split(C152,""/""),3) "),"llvm")</f>
        <v>llvm</v>
      </c>
      <c r="B152" s="4" t="str">
        <f ca="1">IFERROR(__xludf.DUMMYFUNCTION("HYPERLINK(C152, LEFT ( index(split(C152,""/""),counta(split(C152,""/""))) , 8 ) )"),"0c3518e8")</f>
        <v>0c3518e8</v>
      </c>
      <c r="C152" s="4" t="s">
        <v>165</v>
      </c>
      <c r="D152" s="1">
        <v>1</v>
      </c>
      <c r="E152" s="1" t="s">
        <v>37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 x14ac:dyDescent="0.2">
      <c r="A153" s="3" t="str">
        <f ca="1">IFERROR(__xludf.DUMMYFUNCTION("index(split(C153,""/""),3) "),"llvm")</f>
        <v>llvm</v>
      </c>
      <c r="B153" s="4" t="str">
        <f ca="1">IFERROR(__xludf.DUMMYFUNCTION("HYPERLINK(C153, LEFT ( index(split(C153,""/""),counta(split(C153,""/""))) , 8 ) )"),"4c5702cb")</f>
        <v>4c5702cb</v>
      </c>
      <c r="C153" s="4" t="s">
        <v>166</v>
      </c>
      <c r="D153" s="1">
        <v>1</v>
      </c>
      <c r="E153" s="1" t="s">
        <v>15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 x14ac:dyDescent="0.2">
      <c r="A154" s="3" t="str">
        <f ca="1">IFERROR(__xludf.DUMMYFUNCTION("index(split(C154,""/""),3) "),"llvm")</f>
        <v>llvm</v>
      </c>
      <c r="B154" s="4" t="str">
        <f ca="1">IFERROR(__xludf.DUMMYFUNCTION("HYPERLINK(C154, LEFT ( index(split(C154,""/""),counta(split(C154,""/""))) , 8 ) )"),"aa57c1c9")</f>
        <v>aa57c1c9</v>
      </c>
      <c r="C154" s="4" t="s">
        <v>167</v>
      </c>
      <c r="D154" s="1">
        <v>1</v>
      </c>
      <c r="E154" s="1" t="s">
        <v>29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 x14ac:dyDescent="0.2">
      <c r="A155" s="3" t="str">
        <f ca="1">IFERROR(__xludf.DUMMYFUNCTION("index(split(C155,""/""),3) "),"llvm")</f>
        <v>llvm</v>
      </c>
      <c r="B155" s="4" t="str">
        <f ca="1">IFERROR(__xludf.DUMMYFUNCTION("HYPERLINK(C155, LEFT ( index(split(C155,""/""),counta(split(C155,""/""))) , 8 ) )"),"7fdaa5e6")</f>
        <v>7fdaa5e6</v>
      </c>
      <c r="C155" s="4" t="s">
        <v>168</v>
      </c>
      <c r="D155" s="1">
        <v>1</v>
      </c>
      <c r="E155" s="1" t="s">
        <v>13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 x14ac:dyDescent="0.2">
      <c r="A156" s="3" t="str">
        <f ca="1">IFERROR(__xludf.DUMMYFUNCTION("index(split(C156,""/""),3) "),"llvm")</f>
        <v>llvm</v>
      </c>
      <c r="B156" s="4" t="str">
        <f ca="1">IFERROR(__xludf.DUMMYFUNCTION("HYPERLINK(C156, LEFT ( index(split(C156,""/""),counta(split(C156,""/""))) , 8 ) )"),"534b9246")</f>
        <v>534b9246</v>
      </c>
      <c r="C156" s="4" t="s">
        <v>169</v>
      </c>
      <c r="D156" s="1">
        <v>1</v>
      </c>
      <c r="E156" s="1" t="s">
        <v>13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 x14ac:dyDescent="0.2">
      <c r="A157" s="3" t="str">
        <f ca="1">IFERROR(__xludf.DUMMYFUNCTION("index(split(C157,""/""),3) "),"llvm")</f>
        <v>llvm</v>
      </c>
      <c r="B157" s="4" t="str">
        <f ca="1">IFERROR(__xludf.DUMMYFUNCTION("HYPERLINK(C157, LEFT ( index(split(C157,""/""),counta(split(C157,""/""))) , 8 ) )"),"e420c0c7")</f>
        <v>e420c0c7</v>
      </c>
      <c r="C157" s="4" t="s">
        <v>170</v>
      </c>
      <c r="D157" s="1">
        <v>1</v>
      </c>
      <c r="E157" s="1" t="s">
        <v>13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 x14ac:dyDescent="0.2">
      <c r="A158" s="3" t="str">
        <f ca="1">IFERROR(__xludf.DUMMYFUNCTION("index(split(C158,""/""),3) "),"llvm")</f>
        <v>llvm</v>
      </c>
      <c r="B158" s="4" t="str">
        <f ca="1">IFERROR(__xludf.DUMMYFUNCTION("HYPERLINK(C158, LEFT ( index(split(C158,""/""),counta(split(C158,""/""))) , 8 ) )"),"68469a80")</f>
        <v>68469a80</v>
      </c>
      <c r="C158" s="4" t="s">
        <v>171</v>
      </c>
      <c r="D158" s="1">
        <v>1</v>
      </c>
      <c r="E158" s="1" t="s">
        <v>21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 x14ac:dyDescent="0.2">
      <c r="A159" s="3" t="str">
        <f ca="1">IFERROR(__xludf.DUMMYFUNCTION("index(split(C159,""/""),3) "),"llvm")</f>
        <v>llvm</v>
      </c>
      <c r="B159" s="4" t="str">
        <f ca="1">IFERROR(__xludf.DUMMYFUNCTION("HYPERLINK(C159, LEFT ( index(split(C159,""/""),counta(split(C159,""/""))) , 8 ) )"),"f748e922")</f>
        <v>f748e922</v>
      </c>
      <c r="C159" s="4" t="s">
        <v>172</v>
      </c>
      <c r="D159" s="1">
        <v>1</v>
      </c>
      <c r="E159" s="1" t="s">
        <v>19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 x14ac:dyDescent="0.2">
      <c r="A160" s="3" t="str">
        <f ca="1">IFERROR(__xludf.DUMMYFUNCTION("index(split(C160,""/""),3) "),"llvm")</f>
        <v>llvm</v>
      </c>
      <c r="B160" s="4" t="str">
        <f ca="1">IFERROR(__xludf.DUMMYFUNCTION("HYPERLINK(C160, LEFT ( index(split(C160,""/""),counta(split(C160,""/""))) , 8 ) )"),"c15ccfb2")</f>
        <v>c15ccfb2</v>
      </c>
      <c r="C160" s="4" t="s">
        <v>173</v>
      </c>
      <c r="D160" s="1">
        <v>1</v>
      </c>
      <c r="E160" s="1" t="s">
        <v>37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 x14ac:dyDescent="0.2">
      <c r="A161" s="3" t="str">
        <f ca="1">IFERROR(__xludf.DUMMYFUNCTION("index(split(C161,""/""),3) "),"llvm")</f>
        <v>llvm</v>
      </c>
      <c r="B161" s="4" t="str">
        <f ca="1">IFERROR(__xludf.DUMMYFUNCTION("HYPERLINK(C161, LEFT ( index(split(C161,""/""),counta(split(C161,""/""))) , 8 ) )"),"b69e5b73")</f>
        <v>b69e5b73</v>
      </c>
      <c r="C161" s="4" t="s">
        <v>174</v>
      </c>
      <c r="D161" s="1">
        <v>1</v>
      </c>
      <c r="E161" s="1" t="s">
        <v>19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 x14ac:dyDescent="0.2">
      <c r="A162" s="3" t="str">
        <f ca="1">IFERROR(__xludf.DUMMYFUNCTION("index(split(C162,""/""),3) "),"llvm")</f>
        <v>llvm</v>
      </c>
      <c r="B162" s="4" t="str">
        <f ca="1">IFERROR(__xludf.DUMMYFUNCTION("HYPERLINK(C162, LEFT ( index(split(C162,""/""),counta(split(C162,""/""))) , 8 ) )"),"11707435")</f>
        <v>11707435</v>
      </c>
      <c r="C162" s="4" t="s">
        <v>175</v>
      </c>
      <c r="D162" s="1">
        <v>1</v>
      </c>
      <c r="E162" s="1" t="s">
        <v>21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 x14ac:dyDescent="0.2">
      <c r="A163" s="3" t="str">
        <f ca="1">IFERROR(__xludf.DUMMYFUNCTION("index(split(C163,""/""),3) "),"llvm")</f>
        <v>llvm</v>
      </c>
      <c r="B163" s="4" t="str">
        <f ca="1">IFERROR(__xludf.DUMMYFUNCTION("HYPERLINK(C163, LEFT ( index(split(C163,""/""),counta(split(C163,""/""))) , 8 ) )"),"55321d82")</f>
        <v>55321d82</v>
      </c>
      <c r="C163" s="4" t="s">
        <v>176</v>
      </c>
      <c r="D163" s="1">
        <v>1</v>
      </c>
      <c r="E163" s="1" t="s">
        <v>21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 x14ac:dyDescent="0.2">
      <c r="A164" s="3" t="str">
        <f ca="1">IFERROR(__xludf.DUMMYFUNCTION("index(split(C164,""/""),3) "),"llvm")</f>
        <v>llvm</v>
      </c>
      <c r="B164" s="4" t="str">
        <f ca="1">IFERROR(__xludf.DUMMYFUNCTION("HYPERLINK(C164, LEFT ( index(split(C164,""/""),counta(split(C164,""/""))) , 8 ) )"),"74f98391")</f>
        <v>74f98391</v>
      </c>
      <c r="C164" s="4" t="s">
        <v>177</v>
      </c>
      <c r="D164" s="1">
        <v>1</v>
      </c>
      <c r="E164" s="1" t="s">
        <v>13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 x14ac:dyDescent="0.2">
      <c r="A165" s="3" t="str">
        <f ca="1">IFERROR(__xludf.DUMMYFUNCTION("index(split(C165,""/""),3) "),"llvm")</f>
        <v>llvm</v>
      </c>
      <c r="B165" s="4" t="str">
        <f ca="1">IFERROR(__xludf.DUMMYFUNCTION("HYPERLINK(C165, LEFT ( index(split(C165,""/""),counta(split(C165,""/""))) , 8 ) )"),"eba76056")</f>
        <v>eba76056</v>
      </c>
      <c r="C165" s="4" t="s">
        <v>178</v>
      </c>
      <c r="D165" s="1">
        <v>1</v>
      </c>
      <c r="E165" s="1" t="s">
        <v>21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 x14ac:dyDescent="0.2">
      <c r="A166" s="3" t="str">
        <f ca="1">IFERROR(__xludf.DUMMYFUNCTION("index(split(C166,""/""),3) "),"llvm")</f>
        <v>llvm</v>
      </c>
      <c r="B166" s="4" t="str">
        <f ca="1">IFERROR(__xludf.DUMMYFUNCTION("HYPERLINK(C166, LEFT ( index(split(C166,""/""),counta(split(C166,""/""))) , 8 ) )"),"e4ec473b")</f>
        <v>e4ec473b</v>
      </c>
      <c r="C166" s="4" t="s">
        <v>179</v>
      </c>
      <c r="D166" s="1">
        <v>1</v>
      </c>
      <c r="E166" s="1" t="s">
        <v>8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 x14ac:dyDescent="0.2">
      <c r="A167" s="3" t="str">
        <f ca="1">IFERROR(__xludf.DUMMYFUNCTION("index(split(C167,""/""),3) "),"llvm")</f>
        <v>llvm</v>
      </c>
      <c r="B167" s="4" t="str">
        <f ca="1">IFERROR(__xludf.DUMMYFUNCTION("HYPERLINK(C167, LEFT ( index(split(C167,""/""),counta(split(C167,""/""))) , 8 ) )"),"27de9b0f")</f>
        <v>27de9b0f</v>
      </c>
      <c r="C167" s="4" t="s">
        <v>180</v>
      </c>
      <c r="D167" s="1">
        <v>1</v>
      </c>
      <c r="E167" s="1" t="s">
        <v>13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 x14ac:dyDescent="0.2">
      <c r="A168" s="3" t="str">
        <f ca="1">IFERROR(__xludf.DUMMYFUNCTION("index(split(C168,""/""),3) "),"llvm")</f>
        <v>llvm</v>
      </c>
      <c r="B168" s="4" t="str">
        <f ca="1">IFERROR(__xludf.DUMMYFUNCTION("HYPERLINK(C168, LEFT ( index(split(C168,""/""),counta(split(C168,""/""))) , 8 ) )"),"77d90b0c")</f>
        <v>77d90b0c</v>
      </c>
      <c r="C168" s="4" t="s">
        <v>181</v>
      </c>
      <c r="D168" s="1">
        <v>2</v>
      </c>
      <c r="E168" s="1" t="s">
        <v>21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 x14ac:dyDescent="0.2">
      <c r="A169" s="3" t="str">
        <f ca="1">IFERROR(__xludf.DUMMYFUNCTION("index(split(C169,""/""),3) "),"llvm")</f>
        <v>llvm</v>
      </c>
      <c r="B169" s="4" t="str">
        <f ca="1">IFERROR(__xludf.DUMMYFUNCTION("HYPERLINK(C169, LEFT ( index(split(C169,""/""),counta(split(C169,""/""))) , 8 ) )"),"ee1c1270")</f>
        <v>ee1c1270</v>
      </c>
      <c r="C169" s="4" t="s">
        <v>182</v>
      </c>
      <c r="D169" s="1">
        <v>1</v>
      </c>
      <c r="E169" s="1" t="s">
        <v>21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 x14ac:dyDescent="0.2">
      <c r="A170" s="3" t="str">
        <f ca="1">IFERROR(__xludf.DUMMYFUNCTION("index(split(C170,""/""),3) "),"llvm")</f>
        <v>llvm</v>
      </c>
      <c r="B170" s="4" t="str">
        <f ca="1">IFERROR(__xludf.DUMMYFUNCTION("HYPERLINK(C170, LEFT ( index(split(C170,""/""),counta(split(C170,""/""))) , 8 ) )"),"36e03ac6")</f>
        <v>36e03ac6</v>
      </c>
      <c r="C170" s="4" t="s">
        <v>183</v>
      </c>
      <c r="D170" s="1">
        <v>1</v>
      </c>
      <c r="E170" s="1" t="s">
        <v>6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x14ac:dyDescent="0.2">
      <c r="A171" s="3" t="str">
        <f ca="1">IFERROR(__xludf.DUMMYFUNCTION("index(split(C171,""/""),3) "),"llvm")</f>
        <v>llvm</v>
      </c>
      <c r="B171" s="4" t="str">
        <f ca="1">IFERROR(__xludf.DUMMYFUNCTION("HYPERLINK(C171, LEFT ( index(split(C171,""/""),counta(split(C171,""/""))) , 8 ) )"),"4f799c02")</f>
        <v>4f799c02</v>
      </c>
      <c r="C171" s="4" t="s">
        <v>184</v>
      </c>
      <c r="D171" s="1">
        <v>1</v>
      </c>
      <c r="E171" s="1" t="s">
        <v>37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 x14ac:dyDescent="0.2">
      <c r="A172" s="3" t="str">
        <f ca="1">IFERROR(__xludf.DUMMYFUNCTION("index(split(C172,""/""),3) "),"llvm")</f>
        <v>llvm</v>
      </c>
      <c r="B172" s="4" t="str">
        <f ca="1">IFERROR(__xludf.DUMMYFUNCTION("HYPERLINK(C172, LEFT ( index(split(C172,""/""),counta(split(C172,""/""))) , 8 ) )"),"ee20294a")</f>
        <v>ee20294a</v>
      </c>
      <c r="C172" s="4" t="s">
        <v>185</v>
      </c>
      <c r="D172" s="1">
        <v>1</v>
      </c>
      <c r="E172" s="1" t="s">
        <v>13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 x14ac:dyDescent="0.2">
      <c r="A173" s="3" t="str">
        <f ca="1">IFERROR(__xludf.DUMMYFUNCTION("index(split(C173,""/""),3) "),"llvm")</f>
        <v>llvm</v>
      </c>
      <c r="B173" s="4" t="str">
        <f ca="1">IFERROR(__xludf.DUMMYFUNCTION("HYPERLINK(C173, LEFT ( index(split(C173,""/""),counta(split(C173,""/""))) , 8 ) )"),"036e636a")</f>
        <v>036e636a</v>
      </c>
      <c r="C173" s="4" t="s">
        <v>186</v>
      </c>
      <c r="D173" s="1">
        <v>2</v>
      </c>
      <c r="E173" s="1" t="s">
        <v>15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x14ac:dyDescent="0.2">
      <c r="A174" s="3" t="str">
        <f ca="1">IFERROR(__xludf.DUMMYFUNCTION("index(split(C174,""/""),3) "),"llvm")</f>
        <v>llvm</v>
      </c>
      <c r="B174" s="4" t="str">
        <f ca="1">IFERROR(__xludf.DUMMYFUNCTION("HYPERLINK(C174, LEFT ( index(split(C174,""/""),counta(split(C174,""/""))) , 8 ) )"),"ac375c2f")</f>
        <v>ac375c2f</v>
      </c>
      <c r="C174" s="4" t="s">
        <v>187</v>
      </c>
      <c r="D174" s="1">
        <v>1</v>
      </c>
      <c r="E174" s="1" t="s">
        <v>21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 x14ac:dyDescent="0.2">
      <c r="A175" s="3" t="str">
        <f ca="1">IFERROR(__xludf.DUMMYFUNCTION("index(split(C175,""/""),3) "),"llvm")</f>
        <v>llvm</v>
      </c>
      <c r="B175" s="4" t="str">
        <f ca="1">IFERROR(__xludf.DUMMYFUNCTION("HYPERLINK(C175, LEFT ( index(split(C175,""/""),counta(split(C175,""/""))) , 8 ) )"),"733d7cf9")</f>
        <v>733d7cf9</v>
      </c>
      <c r="C175" s="4" t="s">
        <v>188</v>
      </c>
      <c r="D175" s="1">
        <v>1</v>
      </c>
      <c r="E175" s="1" t="s">
        <v>21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 x14ac:dyDescent="0.2">
      <c r="A176" s="3" t="str">
        <f ca="1">IFERROR(__xludf.DUMMYFUNCTION("index(split(C176,""/""),3) "),"llvm")</f>
        <v>llvm</v>
      </c>
      <c r="B176" s="4" t="str">
        <f ca="1">IFERROR(__xludf.DUMMYFUNCTION("HYPERLINK(C176, LEFT ( index(split(C176,""/""),counta(split(C176,""/""))) , 8 ) )"),"16f58d18")</f>
        <v>16f58d18</v>
      </c>
      <c r="C176" s="4" t="s">
        <v>189</v>
      </c>
      <c r="D176" s="1">
        <v>1</v>
      </c>
      <c r="E176" s="1" t="s">
        <v>37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 x14ac:dyDescent="0.2">
      <c r="A177" s="3" t="str">
        <f ca="1">IFERROR(__xludf.DUMMYFUNCTION("index(split(C177,""/""),3) "),"llvm")</f>
        <v>llvm</v>
      </c>
      <c r="B177" s="4" t="str">
        <f ca="1">IFERROR(__xludf.DUMMYFUNCTION("HYPERLINK(C177, LEFT ( index(split(C177,""/""),counta(split(C177,""/""))) , 8 ) )"),"e2b838dd")</f>
        <v>e2b838dd</v>
      </c>
      <c r="C177" s="4" t="s">
        <v>190</v>
      </c>
      <c r="D177" s="1">
        <v>1</v>
      </c>
      <c r="E177" s="1" t="s">
        <v>37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x14ac:dyDescent="0.2">
      <c r="A178" s="3" t="str">
        <f ca="1">IFERROR(__xludf.DUMMYFUNCTION("index(split(C178,""/""),3) "),"llvm")</f>
        <v>llvm</v>
      </c>
      <c r="B178" s="4" t="str">
        <f ca="1">IFERROR(__xludf.DUMMYFUNCTION("HYPERLINK(C178, LEFT ( index(split(C178,""/""),counta(split(C178,""/""))) , 8 ) )"),"fd0d7b21")</f>
        <v>fd0d7b21</v>
      </c>
      <c r="C178" s="4" t="s">
        <v>191</v>
      </c>
      <c r="D178" s="1">
        <v>1</v>
      </c>
      <c r="E178" s="1" t="s">
        <v>21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x14ac:dyDescent="0.2">
      <c r="A179" s="3" t="str">
        <f ca="1">IFERROR(__xludf.DUMMYFUNCTION("index(split(C179,""/""),3) "),"llvm")</f>
        <v>llvm</v>
      </c>
      <c r="B179" s="4" t="str">
        <f ca="1">IFERROR(__xludf.DUMMYFUNCTION("HYPERLINK(C179, LEFT ( index(split(C179,""/""),counta(split(C179,""/""))) , 8 ) )"),"d30093bb")</f>
        <v>d30093bb</v>
      </c>
      <c r="C179" s="4" t="s">
        <v>192</v>
      </c>
      <c r="D179" s="1">
        <v>1</v>
      </c>
      <c r="E179" s="1" t="s">
        <v>19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x14ac:dyDescent="0.2">
      <c r="A180" s="3" t="str">
        <f ca="1">IFERROR(__xludf.DUMMYFUNCTION("index(split(C180,""/""),3) "),"llvm")</f>
        <v>llvm</v>
      </c>
      <c r="B180" s="4" t="str">
        <f ca="1">IFERROR(__xludf.DUMMYFUNCTION("HYPERLINK(C180, LEFT ( index(split(C180,""/""),counta(split(C180,""/""))) , 8 ) )"),"89af112c")</f>
        <v>89af112c</v>
      </c>
      <c r="C180" s="4" t="s">
        <v>193</v>
      </c>
      <c r="D180" s="1">
        <v>1</v>
      </c>
      <c r="E180" s="1" t="s">
        <v>17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 x14ac:dyDescent="0.2">
      <c r="A181" s="3" t="str">
        <f ca="1">IFERROR(__xludf.DUMMYFUNCTION("index(split(C181,""/""),3) "),"llvm")</f>
        <v>llvm</v>
      </c>
      <c r="B181" s="4" t="str">
        <f ca="1">IFERROR(__xludf.DUMMYFUNCTION("HYPERLINK(C181, LEFT ( index(split(C181,""/""),counta(split(C181,""/""))) , 8 ) )"),"d291bd51")</f>
        <v>d291bd51</v>
      </c>
      <c r="C181" s="4" t="s">
        <v>194</v>
      </c>
      <c r="D181" s="1">
        <v>2</v>
      </c>
      <c r="E181" s="1" t="s">
        <v>21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 x14ac:dyDescent="0.2">
      <c r="A182" s="3" t="str">
        <f ca="1">IFERROR(__xludf.DUMMYFUNCTION("index(split(C182,""/""),3) "),"llvm")</f>
        <v>llvm</v>
      </c>
      <c r="B182" s="4" t="str">
        <f ca="1">IFERROR(__xludf.DUMMYFUNCTION("HYPERLINK(C182, LEFT ( index(split(C182,""/""),counta(split(C182,""/""))) , 8 ) )"),"0cf0be99")</f>
        <v>0cf0be99</v>
      </c>
      <c r="C182" s="4" t="s">
        <v>195</v>
      </c>
      <c r="D182" s="1">
        <v>1</v>
      </c>
      <c r="E182" s="1" t="s">
        <v>37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x14ac:dyDescent="0.2">
      <c r="A183" s="3" t="str">
        <f ca="1">IFERROR(__xludf.DUMMYFUNCTION("index(split(C183,""/""),3) "),"llvm")</f>
        <v>llvm</v>
      </c>
      <c r="B183" s="4" t="str">
        <f ca="1">IFERROR(__xludf.DUMMYFUNCTION("HYPERLINK(C183, LEFT ( index(split(C183,""/""),counta(split(C183,""/""))) , 8 ) )"),"059d1f84")</f>
        <v>059d1f84</v>
      </c>
      <c r="C183" s="4" t="s">
        <v>196</v>
      </c>
      <c r="D183" s="1">
        <v>1</v>
      </c>
      <c r="E183" s="1" t="s">
        <v>37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x14ac:dyDescent="0.2">
      <c r="A184" s="3" t="str">
        <f ca="1">IFERROR(__xludf.DUMMYFUNCTION("index(split(C184,""/""),3) "),"llvm")</f>
        <v>llvm</v>
      </c>
      <c r="B184" s="4" t="str">
        <f ca="1">IFERROR(__xludf.DUMMYFUNCTION("HYPERLINK(C184, LEFT ( index(split(C184,""/""),counta(split(C184,""/""))) , 8 ) )"),"90ede5f4")</f>
        <v>90ede5f4</v>
      </c>
      <c r="C184" s="4" t="s">
        <v>197</v>
      </c>
      <c r="D184" s="1">
        <v>1</v>
      </c>
      <c r="E184" s="1" t="s">
        <v>19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x14ac:dyDescent="0.2">
      <c r="A185" s="3" t="str">
        <f ca="1">IFERROR(__xludf.DUMMYFUNCTION("index(split(C185,""/""),3) "),"llvm")</f>
        <v>llvm</v>
      </c>
      <c r="B185" s="4" t="str">
        <f ca="1">IFERROR(__xludf.DUMMYFUNCTION("HYPERLINK(C185, LEFT ( index(split(C185,""/""),counta(split(C185,""/""))) , 8 ) )"),"545a9b0f")</f>
        <v>545a9b0f</v>
      </c>
      <c r="C185" s="4" t="s">
        <v>198</v>
      </c>
      <c r="D185" s="1">
        <v>1</v>
      </c>
      <c r="E185" s="1" t="s">
        <v>8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x14ac:dyDescent="0.2">
      <c r="A186" s="3" t="str">
        <f ca="1">IFERROR(__xludf.DUMMYFUNCTION("index(split(C186,""/""),3) "),"llvm")</f>
        <v>llvm</v>
      </c>
      <c r="B186" s="4" t="str">
        <f ca="1">IFERROR(__xludf.DUMMYFUNCTION("HYPERLINK(C186, LEFT ( index(split(C186,""/""),counta(split(C186,""/""))) , 8 ) )"),"00928a19")</f>
        <v>00928a19</v>
      </c>
      <c r="C186" s="4" t="s">
        <v>199</v>
      </c>
      <c r="D186" s="1">
        <v>1</v>
      </c>
      <c r="E186" s="1" t="s">
        <v>21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x14ac:dyDescent="0.2">
      <c r="A187" s="3" t="str">
        <f ca="1">IFERROR(__xludf.DUMMYFUNCTION("index(split(C187,""/""),3) "),"llvm")</f>
        <v>llvm</v>
      </c>
      <c r="B187" s="4" t="str">
        <f ca="1">IFERROR(__xludf.DUMMYFUNCTION("HYPERLINK(C187, LEFT ( index(split(C187,""/""),counta(split(C187,""/""))) , 8 ) )"),"01c90bbd")</f>
        <v>01c90bbd</v>
      </c>
      <c r="C187" s="4" t="s">
        <v>200</v>
      </c>
      <c r="D187" s="1">
        <v>1</v>
      </c>
      <c r="E187" s="1" t="s">
        <v>13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 x14ac:dyDescent="0.2">
      <c r="A188" s="3" t="str">
        <f ca="1">IFERROR(__xludf.DUMMYFUNCTION("index(split(C188,""/""),3) "),"llvm")</f>
        <v>llvm</v>
      </c>
      <c r="B188" s="4" t="str">
        <f ca="1">IFERROR(__xludf.DUMMYFUNCTION("HYPERLINK(C188, LEFT ( index(split(C188,""/""),counta(split(C188,""/""))) , 8 ) )"),"077bff39")</f>
        <v>077bff39</v>
      </c>
      <c r="C188" s="4" t="s">
        <v>201</v>
      </c>
      <c r="D188" s="1">
        <v>1</v>
      </c>
      <c r="E188" s="1" t="s">
        <v>21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 x14ac:dyDescent="0.2">
      <c r="A189" s="3" t="str">
        <f ca="1">IFERROR(__xludf.DUMMYFUNCTION("index(split(C189,""/""),3) "),"llvm")</f>
        <v>llvm</v>
      </c>
      <c r="B189" s="4" t="str">
        <f ca="1">IFERROR(__xludf.DUMMYFUNCTION("HYPERLINK(C189, LEFT ( index(split(C189,""/""),counta(split(C189,""/""))) , 8 ) )"),"07d16424")</f>
        <v>07d16424</v>
      </c>
      <c r="C189" s="4" t="s">
        <v>202</v>
      </c>
      <c r="D189" s="1">
        <v>1</v>
      </c>
      <c r="E189" s="1" t="s">
        <v>37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 x14ac:dyDescent="0.2">
      <c r="A190" s="3" t="str">
        <f ca="1">IFERROR(__xludf.DUMMYFUNCTION("index(split(C190,""/""),3) "),"llvm")</f>
        <v>llvm</v>
      </c>
      <c r="B190" s="4" t="str">
        <f ca="1">IFERROR(__xludf.DUMMYFUNCTION("HYPERLINK(C190, LEFT ( index(split(C190,""/""),counta(split(C190,""/""))) , 8 ) )"),"0be2d25e")</f>
        <v>0be2d25e</v>
      </c>
      <c r="C190" s="4" t="s">
        <v>203</v>
      </c>
      <c r="D190" s="1">
        <v>1</v>
      </c>
      <c r="E190" s="1" t="s">
        <v>21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 x14ac:dyDescent="0.2">
      <c r="A191" s="3" t="str">
        <f ca="1">IFERROR(__xludf.DUMMYFUNCTION("index(split(C191,""/""),3) "),"llvm")</f>
        <v>llvm</v>
      </c>
      <c r="B191" s="4" t="str">
        <f ca="1">IFERROR(__xludf.DUMMYFUNCTION("HYPERLINK(C191, LEFT ( index(split(C191,""/""),counta(split(C191,""/""))) , 8 ) )"),"0e74d75a")</f>
        <v>0e74d75a</v>
      </c>
      <c r="C191" s="4" t="s">
        <v>204</v>
      </c>
      <c r="D191" s="1">
        <v>1</v>
      </c>
      <c r="E191" s="1" t="s">
        <v>15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x14ac:dyDescent="0.2">
      <c r="A192" s="3" t="str">
        <f ca="1">IFERROR(__xludf.DUMMYFUNCTION("index(split(C192,""/""),3) "),"llvm")</f>
        <v>llvm</v>
      </c>
      <c r="B192" s="4" t="str">
        <f ca="1">IFERROR(__xludf.DUMMYFUNCTION("HYPERLINK(C192, LEFT ( index(split(C192,""/""),counta(split(C192,""/""))) , 8 ) )"),"101915cf")</f>
        <v>101915cf</v>
      </c>
      <c r="C192" s="4" t="s">
        <v>205</v>
      </c>
      <c r="D192" s="1">
        <v>1</v>
      </c>
      <c r="E192" s="1" t="s">
        <v>15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 x14ac:dyDescent="0.2">
      <c r="A193" s="3" t="str">
        <f ca="1">IFERROR(__xludf.DUMMYFUNCTION("index(split(C193,""/""),3) "),"llvm")</f>
        <v>llvm</v>
      </c>
      <c r="B193" s="4" t="str">
        <f ca="1">IFERROR(__xludf.DUMMYFUNCTION("HYPERLINK(C193, LEFT ( index(split(C193,""/""),counta(split(C193,""/""))) , 8 ) )"),"2153c4b8")</f>
        <v>2153c4b8</v>
      </c>
      <c r="C193" s="4" t="s">
        <v>206</v>
      </c>
      <c r="D193" s="1">
        <v>2</v>
      </c>
      <c r="E193" s="1" t="s">
        <v>21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x14ac:dyDescent="0.2">
      <c r="A194" s="3" t="str">
        <f ca="1">IFERROR(__xludf.DUMMYFUNCTION("index(split(C194,""/""),3) "),"llvm")</f>
        <v>llvm</v>
      </c>
      <c r="B194" s="4" t="str">
        <f ca="1">IFERROR(__xludf.DUMMYFUNCTION("HYPERLINK(C194, LEFT ( index(split(C194,""/""),counta(split(C194,""/""))) , 8 ) )"),"259390de")</f>
        <v>259390de</v>
      </c>
      <c r="C194" s="4" t="s">
        <v>207</v>
      </c>
      <c r="D194" s="1">
        <v>2</v>
      </c>
      <c r="E194" s="1" t="s">
        <v>8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x14ac:dyDescent="0.2">
      <c r="A195" s="3" t="str">
        <f ca="1">IFERROR(__xludf.DUMMYFUNCTION("index(split(C195,""/""),3) "),"llvm")</f>
        <v>llvm</v>
      </c>
      <c r="B195" s="4" t="str">
        <f ca="1">IFERROR(__xludf.DUMMYFUNCTION("HYPERLINK(C195, LEFT ( index(split(C195,""/""),counta(split(C195,""/""))) , 8 ) )"),"26b2c114")</f>
        <v>26b2c114</v>
      </c>
      <c r="C195" s="4" t="s">
        <v>208</v>
      </c>
      <c r="D195" s="1">
        <v>1</v>
      </c>
      <c r="E195" s="1" t="s">
        <v>21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x14ac:dyDescent="0.2">
      <c r="A196" s="3" t="str">
        <f ca="1">IFERROR(__xludf.DUMMYFUNCTION("index(split(C196,""/""),3) "),"llvm")</f>
        <v>llvm</v>
      </c>
      <c r="B196" s="4" t="str">
        <f ca="1">IFERROR(__xludf.DUMMYFUNCTION("HYPERLINK(C196, LEFT ( index(split(C196,""/""),counta(split(C196,""/""))) , 8 ) )"),"2702fb11")</f>
        <v>2702fb11</v>
      </c>
      <c r="C196" s="4" t="s">
        <v>209</v>
      </c>
      <c r="D196" s="1">
        <v>1</v>
      </c>
      <c r="E196" s="1" t="s">
        <v>21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 x14ac:dyDescent="0.2">
      <c r="A197" s="3" t="str">
        <f ca="1">IFERROR(__xludf.DUMMYFUNCTION("index(split(C197,""/""),3) "),"llvm")</f>
        <v>llvm</v>
      </c>
      <c r="B197" s="4" t="str">
        <f ca="1">IFERROR(__xludf.DUMMYFUNCTION("HYPERLINK(C197, LEFT ( index(split(C197,""/""),counta(split(C197,""/""))) , 8 ) )"),"2dd88343")</f>
        <v>2dd88343</v>
      </c>
      <c r="C197" s="4" t="s">
        <v>210</v>
      </c>
      <c r="D197" s="1">
        <v>1</v>
      </c>
      <c r="E197" s="1" t="s">
        <v>21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x14ac:dyDescent="0.2">
      <c r="A198" s="3" t="str">
        <f ca="1">IFERROR(__xludf.DUMMYFUNCTION("index(split(C198,""/""),3) "),"llvm")</f>
        <v>llvm</v>
      </c>
      <c r="B198" s="4" t="str">
        <f ca="1">IFERROR(__xludf.DUMMYFUNCTION("HYPERLINK(C198, LEFT ( index(split(C198,""/""),counta(split(C198,""/""))) , 8 ) )"),"2f32e5d8")</f>
        <v>2f32e5d8</v>
      </c>
      <c r="C198" s="4" t="s">
        <v>211</v>
      </c>
      <c r="D198" s="1">
        <v>1</v>
      </c>
      <c r="E198" s="1" t="s">
        <v>21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 x14ac:dyDescent="0.2">
      <c r="A199" s="3" t="str">
        <f ca="1">IFERROR(__xludf.DUMMYFUNCTION("index(split(C199,""/""),3) "),"llvm")</f>
        <v>llvm</v>
      </c>
      <c r="B199" s="4" t="str">
        <f ca="1">IFERROR(__xludf.DUMMYFUNCTION("HYPERLINK(C199, LEFT ( index(split(C199,""/""),counta(split(C199,""/""))) , 8 ) )"),"307890f8")</f>
        <v>307890f8</v>
      </c>
      <c r="C199" s="4" t="s">
        <v>212</v>
      </c>
      <c r="D199" s="1">
        <v>1</v>
      </c>
      <c r="E199" s="1" t="s">
        <v>17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x14ac:dyDescent="0.2">
      <c r="A200" s="3" t="str">
        <f ca="1">IFERROR(__xludf.DUMMYFUNCTION("index(split(C200,""/""),3) "),"llvm")</f>
        <v>llvm</v>
      </c>
      <c r="B200" s="4" t="str">
        <f ca="1">IFERROR(__xludf.DUMMYFUNCTION("HYPERLINK(C200, LEFT ( index(split(C200,""/""),counta(split(C200,""/""))) , 8 ) )"),"32c9991d")</f>
        <v>32c9991d</v>
      </c>
      <c r="C200" s="4" t="s">
        <v>213</v>
      </c>
      <c r="D200" s="1">
        <v>1</v>
      </c>
      <c r="E200" s="1" t="s">
        <v>21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x14ac:dyDescent="0.2">
      <c r="A201" s="3" t="str">
        <f ca="1">IFERROR(__xludf.DUMMYFUNCTION("index(split(C201,""/""),3) "),"llvm")</f>
        <v>llvm</v>
      </c>
      <c r="B201" s="4" t="str">
        <f ca="1">IFERROR(__xludf.DUMMYFUNCTION("HYPERLINK(C201, LEFT ( index(split(C201,""/""),counta(split(C201,""/""))) , 8 ) )"),"34cccdae")</f>
        <v>34cccdae</v>
      </c>
      <c r="C201" s="4" t="s">
        <v>214</v>
      </c>
      <c r="D201" s="1">
        <v>1</v>
      </c>
      <c r="E201" s="1" t="s">
        <v>21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 x14ac:dyDescent="0.2">
      <c r="A202" s="3" t="str">
        <f ca="1">IFERROR(__xludf.DUMMYFUNCTION("index(split(C202,""/""),3) "),"llvm")</f>
        <v>llvm</v>
      </c>
      <c r="B202" s="4" t="str">
        <f ca="1">IFERROR(__xludf.DUMMYFUNCTION("HYPERLINK(C202, LEFT ( index(split(C202,""/""),counta(split(C202,""/""))) , 8 ) )"),"3f8be15f")</f>
        <v>3f8be15f</v>
      </c>
      <c r="C202" s="4" t="s">
        <v>215</v>
      </c>
      <c r="D202" s="1">
        <v>1</v>
      </c>
      <c r="E202" s="1" t="s">
        <v>21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x14ac:dyDescent="0.2">
      <c r="A203" s="3" t="str">
        <f ca="1">IFERROR(__xludf.DUMMYFUNCTION("index(split(C203,""/""),3) "),"llvm")</f>
        <v>llvm</v>
      </c>
      <c r="B203" s="4" t="str">
        <f ca="1">IFERROR(__xludf.DUMMYFUNCTION("HYPERLINK(C203, LEFT ( index(split(C203,""/""),counta(split(C203,""/""))) , 8 ) )"),"40e7663b")</f>
        <v>40e7663b</v>
      </c>
      <c r="C203" s="4" t="s">
        <v>216</v>
      </c>
      <c r="D203" s="1">
        <v>1</v>
      </c>
      <c r="E203" s="1" t="s">
        <v>13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x14ac:dyDescent="0.2">
      <c r="A204" s="3" t="str">
        <f ca="1">IFERROR(__xludf.DUMMYFUNCTION("index(split(C204,""/""),3) "),"llvm")</f>
        <v>llvm</v>
      </c>
      <c r="B204" s="4" t="str">
        <f ca="1">IFERROR(__xludf.DUMMYFUNCTION("HYPERLINK(C204, LEFT ( index(split(C204,""/""),counta(split(C204,""/""))) , 8 ) )"),"44af5924")</f>
        <v>44af5924</v>
      </c>
      <c r="C204" s="4" t="s">
        <v>217</v>
      </c>
      <c r="D204" s="1">
        <v>1</v>
      </c>
      <c r="E204" s="1" t="s">
        <v>21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 x14ac:dyDescent="0.2">
      <c r="A205" s="3" t="str">
        <f ca="1">IFERROR(__xludf.DUMMYFUNCTION("index(split(C205,""/""),3) "),"llvm")</f>
        <v>llvm</v>
      </c>
      <c r="B205" s="4" t="str">
        <f ca="1">IFERROR(__xludf.DUMMYFUNCTION("HYPERLINK(C205, LEFT ( index(split(C205,""/""),counta(split(C205,""/""))) , 8 ) )"),"4c735439")</f>
        <v>4c735439</v>
      </c>
      <c r="C205" s="4" t="s">
        <v>218</v>
      </c>
      <c r="D205" s="1">
        <v>1</v>
      </c>
      <c r="E205" s="1" t="s">
        <v>19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 x14ac:dyDescent="0.2">
      <c r="A206" s="3" t="str">
        <f ca="1">IFERROR(__xludf.DUMMYFUNCTION("index(split(C206,""/""),3) "),"llvm")</f>
        <v>llvm</v>
      </c>
      <c r="B206" s="4" t="str">
        <f ca="1">IFERROR(__xludf.DUMMYFUNCTION("HYPERLINK(C206, LEFT ( index(split(C206,""/""),counta(split(C206,""/""))) , 8 ) )"),"4f046bc8")</f>
        <v>4f046bc8</v>
      </c>
      <c r="C206" s="4" t="s">
        <v>219</v>
      </c>
      <c r="D206" s="1">
        <v>1</v>
      </c>
      <c r="E206" s="1" t="s">
        <v>37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x14ac:dyDescent="0.2">
      <c r="A207" s="3" t="str">
        <f ca="1">IFERROR(__xludf.DUMMYFUNCTION("index(split(C207,""/""),3) "),"llvm")</f>
        <v>llvm</v>
      </c>
      <c r="B207" s="4" t="str">
        <f ca="1">IFERROR(__xludf.DUMMYFUNCTION("HYPERLINK(C207, LEFT ( index(split(C207,""/""),counta(split(C207,""/""))) , 8 ) )"),"514bc01c")</f>
        <v>514bc01c</v>
      </c>
      <c r="C207" s="4" t="s">
        <v>220</v>
      </c>
      <c r="D207" s="1">
        <v>1</v>
      </c>
      <c r="E207" s="1" t="s">
        <v>21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x14ac:dyDescent="0.2">
      <c r="A208" s="3" t="str">
        <f ca="1">IFERROR(__xludf.DUMMYFUNCTION("index(split(C208,""/""),3) "),"llvm")</f>
        <v>llvm</v>
      </c>
      <c r="B208" s="4" t="str">
        <f ca="1">IFERROR(__xludf.DUMMYFUNCTION("HYPERLINK(C208, LEFT ( index(split(C208,""/""),counta(split(C208,""/""))) , 8 ) )"),"51d4c7ce")</f>
        <v>51d4c7ce</v>
      </c>
      <c r="C208" s="4" t="s">
        <v>221</v>
      </c>
      <c r="D208" s="1">
        <v>2</v>
      </c>
      <c r="E208" s="1" t="s">
        <v>15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 x14ac:dyDescent="0.2">
      <c r="A209" s="3" t="str">
        <f ca="1">IFERROR(__xludf.DUMMYFUNCTION("index(split(C209,""/""),3) "),"llvm")</f>
        <v>llvm</v>
      </c>
      <c r="B209" s="4" t="str">
        <f ca="1">IFERROR(__xludf.DUMMYFUNCTION("HYPERLINK(C209, LEFT ( index(split(C209,""/""),counta(split(C209,""/""))) , 8 ) )"),"5ec23863")</f>
        <v>5ec23863</v>
      </c>
      <c r="C209" s="4" t="s">
        <v>222</v>
      </c>
      <c r="D209" s="1">
        <v>1</v>
      </c>
      <c r="E209" s="1" t="s">
        <v>37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x14ac:dyDescent="0.2">
      <c r="A210" s="3" t="str">
        <f ca="1">IFERROR(__xludf.DUMMYFUNCTION("index(split(C210,""/""),3) "),"llvm")</f>
        <v>llvm</v>
      </c>
      <c r="B210" s="4" t="str">
        <f ca="1">IFERROR(__xludf.DUMMYFUNCTION("HYPERLINK(C210, LEFT ( index(split(C210,""/""),counta(split(C210,""/""))) , 8 ) )"),"66055230")</f>
        <v>66055230</v>
      </c>
      <c r="C210" s="4" t="s">
        <v>223</v>
      </c>
      <c r="D210" s="1">
        <v>1</v>
      </c>
      <c r="E210" s="1" t="s">
        <v>21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x14ac:dyDescent="0.2">
      <c r="A211" s="3" t="str">
        <f ca="1">IFERROR(__xludf.DUMMYFUNCTION("index(split(C211,""/""),3) "),"llvm")</f>
        <v>llvm</v>
      </c>
      <c r="B211" s="4" t="str">
        <f ca="1">IFERROR(__xludf.DUMMYFUNCTION("HYPERLINK(C211, LEFT ( index(split(C211,""/""),counta(split(C211,""/""))) , 8 ) )"),"6934202d")</f>
        <v>6934202d</v>
      </c>
      <c r="C211" s="4" t="s">
        <v>224</v>
      </c>
      <c r="D211" s="1">
        <v>1</v>
      </c>
      <c r="E211" s="1" t="s">
        <v>21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x14ac:dyDescent="0.2">
      <c r="A212" s="3" t="str">
        <f ca="1">IFERROR(__xludf.DUMMYFUNCTION("index(split(C212,""/""),3) "),"llvm")</f>
        <v>llvm</v>
      </c>
      <c r="B212" s="4" t="str">
        <f ca="1">IFERROR(__xludf.DUMMYFUNCTION("HYPERLINK(C212, LEFT ( index(split(C212,""/""),counta(split(C212,""/""))) , 8 ) )"),"6d2dfd37")</f>
        <v>6d2dfd37</v>
      </c>
      <c r="C212" s="4" t="s">
        <v>225</v>
      </c>
      <c r="D212" s="1">
        <v>1</v>
      </c>
      <c r="E212" s="1" t="s">
        <v>13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 x14ac:dyDescent="0.2">
      <c r="A213" s="3" t="str">
        <f ca="1">IFERROR(__xludf.DUMMYFUNCTION("index(split(C213,""/""),3) "),"llvm")</f>
        <v>llvm</v>
      </c>
      <c r="B213" s="4" t="str">
        <f ca="1">IFERROR(__xludf.DUMMYFUNCTION("HYPERLINK(C213, LEFT ( index(split(C213,""/""),counta(split(C213,""/""))) , 8 ) )"),"6d5132b4")</f>
        <v>6d5132b4</v>
      </c>
      <c r="C213" s="4" t="s">
        <v>226</v>
      </c>
      <c r="D213" s="1">
        <v>1</v>
      </c>
      <c r="E213" s="1" t="s">
        <v>37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x14ac:dyDescent="0.2">
      <c r="A214" s="3" t="str">
        <f ca="1">IFERROR(__xludf.DUMMYFUNCTION("index(split(C214,""/""),3) "),"llvm")</f>
        <v>llvm</v>
      </c>
      <c r="B214" s="4" t="str">
        <f ca="1">IFERROR(__xludf.DUMMYFUNCTION("HYPERLINK(C214, LEFT ( index(split(C214,""/""),counta(split(C214,""/""))) , 8 ) )"),"7669455d")</f>
        <v>7669455d</v>
      </c>
      <c r="C214" s="4" t="s">
        <v>227</v>
      </c>
      <c r="D214" s="1">
        <v>1</v>
      </c>
      <c r="E214" s="1" t="s">
        <v>21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 x14ac:dyDescent="0.2">
      <c r="A215" s="3" t="str">
        <f ca="1">IFERROR(__xludf.DUMMYFUNCTION("index(split(C215,""/""),3) "),"llvm")</f>
        <v>llvm</v>
      </c>
      <c r="B215" s="4" t="str">
        <f ca="1">IFERROR(__xludf.DUMMYFUNCTION("HYPERLINK(C215, LEFT ( index(split(C215,""/""),counta(split(C215,""/""))) , 8 ) )"),"7b54a29c")</f>
        <v>7b54a29c</v>
      </c>
      <c r="C215" s="4" t="s">
        <v>228</v>
      </c>
      <c r="D215" s="1">
        <v>2</v>
      </c>
      <c r="E215" s="1" t="s">
        <v>8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x14ac:dyDescent="0.2">
      <c r="A216" s="3" t="str">
        <f ca="1">IFERROR(__xludf.DUMMYFUNCTION("index(split(C216,""/""),3) "),"llvm")</f>
        <v>llvm</v>
      </c>
      <c r="B216" s="4" t="str">
        <f ca="1">IFERROR(__xludf.DUMMYFUNCTION("HYPERLINK(C216, LEFT ( index(split(C216,""/""),counta(split(C216,""/""))) , 8 ) )"),"875891a1")</f>
        <v>875891a1</v>
      </c>
      <c r="C216" s="4" t="s">
        <v>229</v>
      </c>
      <c r="D216" s="1">
        <v>1</v>
      </c>
      <c r="E216" s="1" t="s">
        <v>13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x14ac:dyDescent="0.2">
      <c r="A217" s="3" t="str">
        <f ca="1">IFERROR(__xludf.DUMMYFUNCTION("index(split(C217,""/""),3) "),"llvm")</f>
        <v>llvm</v>
      </c>
      <c r="B217" s="4" t="str">
        <f ca="1">IFERROR(__xludf.DUMMYFUNCTION("HYPERLINK(C217, LEFT ( index(split(C217,""/""),counta(split(C217,""/""))) , 8 ) )"),"930a6876")</f>
        <v>930a6876</v>
      </c>
      <c r="C217" s="4" t="s">
        <v>230</v>
      </c>
      <c r="D217" s="1">
        <v>1</v>
      </c>
      <c r="E217" s="1" t="s">
        <v>19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x14ac:dyDescent="0.2">
      <c r="A218" s="3" t="str">
        <f ca="1">IFERROR(__xludf.DUMMYFUNCTION("index(split(C218,""/""),3) "),"llvm")</f>
        <v>llvm</v>
      </c>
      <c r="B218" s="4" t="str">
        <f ca="1">IFERROR(__xludf.DUMMYFUNCTION("HYPERLINK(C218, LEFT ( index(split(C218,""/""),counta(split(C218,""/""))) , 8 ) )"),"94976800")</f>
        <v>94976800</v>
      </c>
      <c r="C218" s="4" t="s">
        <v>231</v>
      </c>
      <c r="D218" s="1">
        <v>1</v>
      </c>
      <c r="E218" s="1" t="s">
        <v>8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 x14ac:dyDescent="0.2">
      <c r="A219" s="3" t="str">
        <f ca="1">IFERROR(__xludf.DUMMYFUNCTION("index(split(C219,""/""),3) "),"llvm")</f>
        <v>llvm</v>
      </c>
      <c r="B219" s="4" t="str">
        <f ca="1">IFERROR(__xludf.DUMMYFUNCTION("HYPERLINK(C219, LEFT ( index(split(C219,""/""),counta(split(C219,""/""))) , 8 ) )"),"96f372c1")</f>
        <v>96f372c1</v>
      </c>
      <c r="C219" s="4" t="s">
        <v>232</v>
      </c>
      <c r="D219" s="1">
        <v>1</v>
      </c>
      <c r="E219" s="1" t="s">
        <v>19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x14ac:dyDescent="0.2">
      <c r="A220" s="3" t="str">
        <f ca="1">IFERROR(__xludf.DUMMYFUNCTION("index(split(C220,""/""),3) "),"llvm")</f>
        <v>llvm</v>
      </c>
      <c r="B220" s="4" t="str">
        <f ca="1">IFERROR(__xludf.DUMMYFUNCTION("HYPERLINK(C220, LEFT ( index(split(C220,""/""),counta(split(C220,""/""))) , 8 ) )"),"9eb613b2")</f>
        <v>9eb613b2</v>
      </c>
      <c r="C220" s="4" t="s">
        <v>233</v>
      </c>
      <c r="D220" s="1">
        <v>1</v>
      </c>
      <c r="E220" s="1" t="s">
        <v>13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 x14ac:dyDescent="0.2">
      <c r="A221" s="3" t="str">
        <f ca="1">IFERROR(__xludf.DUMMYFUNCTION("index(split(C221,""/""),3) "),"llvm")</f>
        <v>llvm</v>
      </c>
      <c r="B221" s="4" t="str">
        <f ca="1">IFERROR(__xludf.DUMMYFUNCTION("HYPERLINK(C221, LEFT ( index(split(C221,""/""),counta(split(C221,""/""))) , 8 ) )"),"9ef82909")</f>
        <v>9ef82909</v>
      </c>
      <c r="C221" s="4" t="s">
        <v>234</v>
      </c>
      <c r="D221" s="1">
        <v>1</v>
      </c>
      <c r="E221" s="1" t="s">
        <v>8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x14ac:dyDescent="0.2">
      <c r="A222" s="3" t="str">
        <f ca="1">IFERROR(__xludf.DUMMYFUNCTION("index(split(C222,""/""),3) "),"llvm")</f>
        <v>llvm</v>
      </c>
      <c r="B222" s="4" t="str">
        <f ca="1">IFERROR(__xludf.DUMMYFUNCTION("HYPERLINK(C222, LEFT ( index(split(C222,""/""),counta(split(C222,""/""))) , 8 ) )"),"a79e6044")</f>
        <v>a79e6044</v>
      </c>
      <c r="C222" s="4" t="s">
        <v>235</v>
      </c>
      <c r="D222" s="1">
        <v>1</v>
      </c>
      <c r="E222" s="1" t="s">
        <v>21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x14ac:dyDescent="0.2">
      <c r="A223" s="3" t="str">
        <f ca="1">IFERROR(__xludf.DUMMYFUNCTION("index(split(C223,""/""),3) "),"llvm")</f>
        <v>llvm</v>
      </c>
      <c r="B223" s="4" t="str">
        <f ca="1">IFERROR(__xludf.DUMMYFUNCTION("HYPERLINK(C223, LEFT ( index(split(C223,""/""),counta(split(C223,""/""))) , 8 ) )"),"a9fe69c3")</f>
        <v>a9fe69c3</v>
      </c>
      <c r="C223" s="4" t="s">
        <v>236</v>
      </c>
      <c r="D223" s="1">
        <v>1</v>
      </c>
      <c r="E223" s="1" t="s">
        <v>13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x14ac:dyDescent="0.2">
      <c r="A224" s="3" t="str">
        <f ca="1">IFERROR(__xludf.DUMMYFUNCTION("index(split(C224,""/""),3) "),"llvm")</f>
        <v>llvm</v>
      </c>
      <c r="B224" s="4" t="str">
        <f ca="1">IFERROR(__xludf.DUMMYFUNCTION("HYPERLINK(C224, LEFT ( index(split(C224,""/""),counta(split(C224,""/""))) , 8 ) )"),"ab3fdbdf")</f>
        <v>ab3fdbdf</v>
      </c>
      <c r="C224" s="4" t="s">
        <v>237</v>
      </c>
      <c r="D224" s="1">
        <v>1</v>
      </c>
      <c r="E224" s="1" t="s">
        <v>13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 x14ac:dyDescent="0.2">
      <c r="A225" s="3" t="str">
        <f ca="1">IFERROR(__xludf.DUMMYFUNCTION("index(split(C225,""/""),3) "),"llvm")</f>
        <v>llvm</v>
      </c>
      <c r="B225" s="4" t="str">
        <f ca="1">IFERROR(__xludf.DUMMYFUNCTION("HYPERLINK(C225, LEFT ( index(split(C225,""/""),counta(split(C225,""/""))) , 8 ) )"),"b6a41fdd")</f>
        <v>b6a41fdd</v>
      </c>
      <c r="C225" s="4" t="s">
        <v>238</v>
      </c>
      <c r="D225" s="1">
        <v>1</v>
      </c>
      <c r="E225" s="1" t="s">
        <v>17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x14ac:dyDescent="0.2">
      <c r="A226" s="3" t="str">
        <f ca="1">IFERROR(__xludf.DUMMYFUNCTION("index(split(C226,""/""),3) "),"llvm")</f>
        <v>llvm</v>
      </c>
      <c r="B226" s="4" t="str">
        <f ca="1">IFERROR(__xludf.DUMMYFUNCTION("HYPERLINK(C226, LEFT ( index(split(C226,""/""),counta(split(C226,""/""))) , 8 ) )"),"ce066da8")</f>
        <v>ce066da8</v>
      </c>
      <c r="C226" s="4" t="s">
        <v>239</v>
      </c>
      <c r="D226" s="1">
        <v>2</v>
      </c>
      <c r="E226" s="1" t="s">
        <v>13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 x14ac:dyDescent="0.2">
      <c r="A227" s="3" t="str">
        <f ca="1">IFERROR(__xludf.DUMMYFUNCTION("index(split(C227,""/""),3) "),"llvm")</f>
        <v>llvm</v>
      </c>
      <c r="B227" s="4" t="str">
        <f ca="1">IFERROR(__xludf.DUMMYFUNCTION("HYPERLINK(C227, LEFT ( index(split(C227,""/""),counta(split(C227,""/""))) , 8 ) )"),"cf53c6c9")</f>
        <v>cf53c6c9</v>
      </c>
      <c r="C227" s="4" t="s">
        <v>240</v>
      </c>
      <c r="D227" s="1">
        <v>1</v>
      </c>
      <c r="E227" s="1" t="s">
        <v>37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x14ac:dyDescent="0.2">
      <c r="A228" s="3" t="str">
        <f ca="1">IFERROR(__xludf.DUMMYFUNCTION("index(split(C228,""/""),3) "),"llvm")</f>
        <v>llvm</v>
      </c>
      <c r="B228" s="4" t="str">
        <f ca="1">IFERROR(__xludf.DUMMYFUNCTION("HYPERLINK(C228, LEFT ( index(split(C228,""/""),counta(split(C228,""/""))) , 8 ) )"),"d4e7a0d8")</f>
        <v>d4e7a0d8</v>
      </c>
      <c r="C228" s="4" t="s">
        <v>241</v>
      </c>
      <c r="D228" s="1">
        <v>1</v>
      </c>
      <c r="E228" s="1" t="s">
        <v>19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x14ac:dyDescent="0.2">
      <c r="A229" s="3" t="str">
        <f ca="1">IFERROR(__xludf.DUMMYFUNCTION("index(split(C229,""/""),3) "),"llvm")</f>
        <v>llvm</v>
      </c>
      <c r="B229" s="4" t="str">
        <f ca="1">IFERROR(__xludf.DUMMYFUNCTION("HYPERLINK(C229, LEFT ( index(split(C229,""/""),counta(split(C229,""/""))) , 8 ) )"),"d8f541ef")</f>
        <v>d8f541ef</v>
      </c>
      <c r="C229" s="4" t="s">
        <v>242</v>
      </c>
      <c r="D229" s="1">
        <v>1</v>
      </c>
      <c r="E229" s="1" t="s">
        <v>21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x14ac:dyDescent="0.2">
      <c r="A230" s="3" t="str">
        <f ca="1">IFERROR(__xludf.DUMMYFUNCTION("index(split(C230,""/""),3) "),"llvm")</f>
        <v>llvm</v>
      </c>
      <c r="B230" s="4" t="str">
        <f ca="1">IFERROR(__xludf.DUMMYFUNCTION("HYPERLINK(C230, LEFT ( index(split(C230,""/""),counta(split(C230,""/""))) , 8 ) )"),"de3cb954")</f>
        <v>de3cb954</v>
      </c>
      <c r="C230" s="4" t="s">
        <v>243</v>
      </c>
      <c r="D230" s="1">
        <v>1</v>
      </c>
      <c r="E230" s="1" t="s">
        <v>15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 x14ac:dyDescent="0.2">
      <c r="A231" s="3" t="str">
        <f ca="1">IFERROR(__xludf.DUMMYFUNCTION("index(split(C231,""/""),3) "),"llvm")</f>
        <v>llvm</v>
      </c>
      <c r="B231" s="4" t="str">
        <f ca="1">IFERROR(__xludf.DUMMYFUNCTION("HYPERLINK(C231, LEFT ( index(split(C231,""/""),counta(split(C231,""/""))) , 8 ) )"),"e082dee2")</f>
        <v>e082dee2</v>
      </c>
      <c r="C231" s="4" t="s">
        <v>244</v>
      </c>
      <c r="D231" s="1">
        <v>1</v>
      </c>
      <c r="E231" s="1" t="s">
        <v>21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x14ac:dyDescent="0.2">
      <c r="A232" s="3" t="str">
        <f ca="1">IFERROR(__xludf.DUMMYFUNCTION("index(split(C232,""/""),3) "),"llvm")</f>
        <v>llvm</v>
      </c>
      <c r="B232" s="4" t="str">
        <f ca="1">IFERROR(__xludf.DUMMYFUNCTION("HYPERLINK(C232, LEFT ( index(split(C232,""/""),counta(split(C232,""/""))) , 8 ) )"),"e22af03a")</f>
        <v>e22af03a</v>
      </c>
      <c r="C232" s="4" t="s">
        <v>245</v>
      </c>
      <c r="D232" s="1">
        <v>1</v>
      </c>
      <c r="E232" s="1" t="s">
        <v>13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 x14ac:dyDescent="0.2">
      <c r="A233" s="3" t="str">
        <f ca="1">IFERROR(__xludf.DUMMYFUNCTION("index(split(C233,""/""),3) "),"llvm")</f>
        <v>llvm</v>
      </c>
      <c r="B233" s="4" t="str">
        <f ca="1">IFERROR(__xludf.DUMMYFUNCTION("HYPERLINK(C233, LEFT ( index(split(C233,""/""),counta(split(C233,""/""))) , 8 ) )"),"e5a8af7a")</f>
        <v>e5a8af7a</v>
      </c>
      <c r="C233" s="4" t="s">
        <v>246</v>
      </c>
      <c r="D233" s="1">
        <v>1</v>
      </c>
      <c r="E233" s="1" t="s">
        <v>19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x14ac:dyDescent="0.2">
      <c r="A234" s="3" t="str">
        <f ca="1">IFERROR(__xludf.DUMMYFUNCTION("index(split(C234,""/""),3) "),"llvm")</f>
        <v>llvm</v>
      </c>
      <c r="B234" s="4" t="str">
        <f ca="1">IFERROR(__xludf.DUMMYFUNCTION("HYPERLINK(C234, LEFT ( index(split(C234,""/""),counta(split(C234,""/""))) , 8 ) )"),"e8d5db20")</f>
        <v>e8d5db20</v>
      </c>
      <c r="C234" s="4" t="s">
        <v>247</v>
      </c>
      <c r="D234" s="1">
        <v>1</v>
      </c>
      <c r="E234" s="1" t="s">
        <v>37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 x14ac:dyDescent="0.2">
      <c r="A235" s="3" t="str">
        <f ca="1">IFERROR(__xludf.DUMMYFUNCTION("index(split(C235,""/""),3) "),"llvm")</f>
        <v>llvm</v>
      </c>
      <c r="B235" s="4" t="str">
        <f ca="1">IFERROR(__xludf.DUMMYFUNCTION("HYPERLINK(C235, LEFT ( index(split(C235,""/""),counta(split(C235,""/""))) , 8 ) )"),"ea817d79")</f>
        <v>ea817d79</v>
      </c>
      <c r="C235" s="4" t="s">
        <v>248</v>
      </c>
      <c r="D235" s="1">
        <v>1</v>
      </c>
      <c r="E235" s="1" t="s">
        <v>13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x14ac:dyDescent="0.2">
      <c r="A236" s="3" t="str">
        <f ca="1">IFERROR(__xludf.DUMMYFUNCTION("index(split(C236,""/""),3) "),"llvm")</f>
        <v>llvm</v>
      </c>
      <c r="B236" s="4" t="str">
        <f ca="1">IFERROR(__xludf.DUMMYFUNCTION("HYPERLINK(C236, LEFT ( index(split(C236,""/""),counta(split(C236,""/""))) , 8 ) )"),"ef7b5949")</f>
        <v>ef7b5949</v>
      </c>
      <c r="C236" s="4" t="s">
        <v>249</v>
      </c>
      <c r="D236" s="1">
        <v>1</v>
      </c>
      <c r="E236" s="1" t="s">
        <v>13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x14ac:dyDescent="0.2">
      <c r="A237" s="3" t="str">
        <f ca="1">IFERROR(__xludf.DUMMYFUNCTION("index(split(C237,""/""),3) "),"llvm")</f>
        <v>llvm</v>
      </c>
      <c r="B237" s="4" t="str">
        <f ca="1">IFERROR(__xludf.DUMMYFUNCTION("HYPERLINK(C237, LEFT ( index(split(C237,""/""),counta(split(C237,""/""))) , 8 ) )"),"fde8eb00")</f>
        <v>fde8eb00</v>
      </c>
      <c r="C237" s="4" t="s">
        <v>250</v>
      </c>
      <c r="D237" s="1">
        <v>1</v>
      </c>
      <c r="E237" s="1" t="s">
        <v>6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x14ac:dyDescent="0.2">
      <c r="A238" s="3" t="str">
        <f ca="1">IFERROR(__xludf.DUMMYFUNCTION("index(split(C238,""/""),3) "),"nanomsg")</f>
        <v>nanomsg</v>
      </c>
      <c r="B238" s="4" t="str">
        <f ca="1">IFERROR(__xludf.DUMMYFUNCTION("HYPERLINK(C238, LEFT ( index(split(C238,""/""),counta(split(C238,""/""))) , 8 ) )"),"111b2414")</f>
        <v>111b2414</v>
      </c>
      <c r="C238" s="4" t="s">
        <v>251</v>
      </c>
      <c r="D238" s="1">
        <v>1</v>
      </c>
      <c r="E238" s="1" t="s">
        <v>17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x14ac:dyDescent="0.2">
      <c r="A239" s="3" t="str">
        <f ca="1">IFERROR(__xludf.DUMMYFUNCTION("index(split(C239,""/""),3) "),"nanomsg")</f>
        <v>nanomsg</v>
      </c>
      <c r="B239" s="4" t="str">
        <f ca="1">IFERROR(__xludf.DUMMYFUNCTION("HYPERLINK(C239, LEFT ( index(split(C239,""/""),counta(split(C239,""/""))) , 8 ) )"),"6a59b15f")</f>
        <v>6a59b15f</v>
      </c>
      <c r="C239" s="4" t="s">
        <v>252</v>
      </c>
      <c r="D239" s="1">
        <v>1</v>
      </c>
      <c r="E239" s="1" t="s">
        <v>21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x14ac:dyDescent="0.2">
      <c r="A240" s="3" t="str">
        <f ca="1">IFERROR(__xludf.DUMMYFUNCTION("index(split(C240,""/""),3) "),"nanomsg")</f>
        <v>nanomsg</v>
      </c>
      <c r="B240" s="4" t="str">
        <f ca="1">IFERROR(__xludf.DUMMYFUNCTION("HYPERLINK(C240, LEFT ( index(split(C240,""/""),counta(split(C240,""/""))) , 8 ) )"),"e3b8f31b")</f>
        <v>e3b8f31b</v>
      </c>
      <c r="C240" s="4" t="s">
        <v>253</v>
      </c>
      <c r="D240" s="1">
        <v>1</v>
      </c>
      <c r="E240" s="1" t="s">
        <v>15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 x14ac:dyDescent="0.2">
      <c r="A241" s="3" t="str">
        <f ca="1">IFERROR(__xludf.DUMMYFUNCTION("index(split(C241,""/""),3) "),"skypjack")</f>
        <v>skypjack</v>
      </c>
      <c r="B241" s="4" t="str">
        <f ca="1">IFERROR(__xludf.DUMMYFUNCTION("HYPERLINK(C241, LEFT ( index(split(C241,""/""),counta(split(C241,""/""))) , 8 ) )"),"ad5bb519")</f>
        <v>ad5bb519</v>
      </c>
      <c r="C241" s="4" t="s">
        <v>254</v>
      </c>
      <c r="D241" s="1">
        <v>1</v>
      </c>
      <c r="E241" s="1" t="s">
        <v>8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x14ac:dyDescent="0.2">
      <c r="A242" s="3" t="str">
        <f ca="1">IFERROR(__xludf.DUMMYFUNCTION("index(split(C242,""/""),3) "),"skypjack")</f>
        <v>skypjack</v>
      </c>
      <c r="B242" s="4" t="str">
        <f ca="1">IFERROR(__xludf.DUMMYFUNCTION("HYPERLINK(C242, LEFT ( index(split(C242,""/""),counta(split(C242,""/""))) , 8 ) )"),"cf0da32f")</f>
        <v>cf0da32f</v>
      </c>
      <c r="C242" s="4" t="s">
        <v>255</v>
      </c>
      <c r="D242" s="1">
        <v>1</v>
      </c>
      <c r="E242" s="1" t="s">
        <v>6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x14ac:dyDescent="0.2">
      <c r="A243" s="3" t="str">
        <f ca="1">IFERROR(__xludf.DUMMYFUNCTION("index(split(C243,""/""),3) "),"SOCI")</f>
        <v>SOCI</v>
      </c>
      <c r="B243" s="4" t="str">
        <f ca="1">IFERROR(__xludf.DUMMYFUNCTION("HYPERLINK(C243, LEFT ( index(split(C243,""/""),counta(split(C243,""/""))) , 8 ) )"),"9ff3016c")</f>
        <v>9ff3016c</v>
      </c>
      <c r="C243" s="4" t="s">
        <v>256</v>
      </c>
      <c r="D243" s="1">
        <v>1</v>
      </c>
      <c r="E243" s="1" t="s">
        <v>21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x14ac:dyDescent="0.2">
      <c r="A244" s="3" t="str">
        <f ca="1">IFERROR(__xludf.DUMMYFUNCTION("index(split(C244,""/""),3) "),"uncrustify")</f>
        <v>uncrustify</v>
      </c>
      <c r="B244" s="4" t="str">
        <f ca="1">IFERROR(__xludf.DUMMYFUNCTION("HYPERLINK(C244, LEFT ( index(split(C244,""/""),counta(split(C244,""/""))) , 8 ) )"),"059898e8")</f>
        <v>059898e8</v>
      </c>
      <c r="C244" s="4" t="s">
        <v>257</v>
      </c>
      <c r="D244" s="1">
        <v>1</v>
      </c>
      <c r="E244" s="1" t="s">
        <v>13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x14ac:dyDescent="0.2">
      <c r="A245" s="3" t="str">
        <f ca="1">IFERROR(__xludf.DUMMYFUNCTION("index(split(C245,""/""),3) "),"uncrustify")</f>
        <v>uncrustify</v>
      </c>
      <c r="B245" s="4" t="str">
        <f ca="1">IFERROR(__xludf.DUMMYFUNCTION("HYPERLINK(C245, LEFT ( index(split(C245,""/""),counta(split(C245,""/""))) , 8 ) )"),"dfe79168")</f>
        <v>dfe79168</v>
      </c>
      <c r="C245" s="4" t="s">
        <v>258</v>
      </c>
      <c r="D245" s="1">
        <v>1</v>
      </c>
      <c r="E245" s="1" t="s">
        <v>15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x14ac:dyDescent="0.2">
      <c r="A246" s="3" t="str">
        <f ca="1">IFERROR(__xludf.DUMMYFUNCTION("index(split(C246,""/""),3) "),"zeromq")</f>
        <v>zeromq</v>
      </c>
      <c r="B246" s="4" t="str">
        <f ca="1">IFERROR(__xludf.DUMMYFUNCTION("HYPERLINK(C246, LEFT ( index(split(C246,""/""),counta(split(C246,""/""))) , 8 ) )"),"ecc63d0d")</f>
        <v>ecc63d0d</v>
      </c>
      <c r="C246" s="4" t="s">
        <v>259</v>
      </c>
      <c r="D246" s="1">
        <v>1</v>
      </c>
      <c r="E246" s="1" t="s">
        <v>21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 x14ac:dyDescent="0.2">
      <c r="A247" s="3" t="str">
        <f ca="1">IFERROR(__xludf.DUMMYFUNCTION("index(split(C247,""/""),3) "),"zeromq")</f>
        <v>zeromq</v>
      </c>
      <c r="B247" s="4" t="str">
        <f ca="1">IFERROR(__xludf.DUMMYFUNCTION("HYPERLINK(C247, LEFT ( index(split(C247,""/""),counta(split(C247,""/""))) , 8 ) )"),"700f7bfe")</f>
        <v>700f7bfe</v>
      </c>
      <c r="C247" s="4" t="s">
        <v>260</v>
      </c>
      <c r="D247" s="1">
        <v>1</v>
      </c>
      <c r="E247" s="1" t="s">
        <v>21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 x14ac:dyDescent="0.2">
      <c r="A248" s="3" t="str">
        <f ca="1">IFERROR(__xludf.DUMMYFUNCTION("index(split(C248,""/""),3) "),"zeromq")</f>
        <v>zeromq</v>
      </c>
      <c r="B248" s="4" t="str">
        <f ca="1">IFERROR(__xludf.DUMMYFUNCTION("HYPERLINK(C248, LEFT ( index(split(C248,""/""),counta(split(C248,""/""))) , 8 ) )"),"77f14aad")</f>
        <v>77f14aad</v>
      </c>
      <c r="C248" s="4" t="s">
        <v>261</v>
      </c>
      <c r="D248" s="1">
        <v>1</v>
      </c>
      <c r="E248" s="1" t="s">
        <v>13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x14ac:dyDescent="0.2">
      <c r="A249" s="3" t="str">
        <f ca="1">IFERROR(__xludf.DUMMYFUNCTION("index(split(C249,""/""),3) "),"zeromq")</f>
        <v>zeromq</v>
      </c>
      <c r="B249" s="4" t="str">
        <f ca="1">IFERROR(__xludf.DUMMYFUNCTION("HYPERLINK(C249, LEFT ( index(split(C249,""/""),counta(split(C249,""/""))) , 8 ) )"),"fab846a5")</f>
        <v>fab846a5</v>
      </c>
      <c r="C249" s="4" t="s">
        <v>262</v>
      </c>
      <c r="D249" s="1">
        <v>1</v>
      </c>
      <c r="E249" s="1" t="s">
        <v>13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1" spans="1:16" x14ac:dyDescent="0.2">
      <c r="A251" s="3"/>
      <c r="B251" s="3"/>
      <c r="C251" s="3"/>
      <c r="D251" s="1"/>
      <c r="E251" s="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x14ac:dyDescent="0.2">
      <c r="A252" s="3"/>
      <c r="B252" s="3"/>
      <c r="C252" s="3"/>
      <c r="D252" s="1"/>
      <c r="E252" s="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 x14ac:dyDescent="0.2">
      <c r="A253" s="3"/>
      <c r="B253" s="3"/>
      <c r="C253" s="3"/>
      <c r="D253" s="1"/>
      <c r="E253" s="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 x14ac:dyDescent="0.2">
      <c r="A254" s="3"/>
      <c r="B254" s="3"/>
      <c r="C254" s="3"/>
      <c r="D254" s="1"/>
      <c r="E254" s="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 x14ac:dyDescent="0.2">
      <c r="A255" s="3"/>
      <c r="B255" s="3"/>
      <c r="C255" s="3"/>
      <c r="D255" s="1"/>
      <c r="E255" s="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 x14ac:dyDescent="0.2">
      <c r="A256" s="3"/>
      <c r="B256" s="3"/>
      <c r="C256" s="3"/>
      <c r="D256" s="1"/>
      <c r="E256" s="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 x14ac:dyDescent="0.2">
      <c r="A257" s="3"/>
      <c r="B257" s="3"/>
      <c r="C257" s="3"/>
      <c r="D257" s="1"/>
      <c r="E257" s="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x14ac:dyDescent="0.2">
      <c r="A258" s="3"/>
      <c r="B258" s="3"/>
      <c r="C258" s="3"/>
      <c r="D258" s="1"/>
      <c r="E258" s="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x14ac:dyDescent="0.2">
      <c r="A259" s="3"/>
      <c r="B259" s="3"/>
      <c r="C259" s="3"/>
      <c r="D259" s="1"/>
      <c r="E259" s="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 x14ac:dyDescent="0.2">
      <c r="A260" s="3"/>
      <c r="B260" s="3"/>
      <c r="C260" s="3"/>
      <c r="D260" s="1"/>
      <c r="E260" s="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 x14ac:dyDescent="0.2">
      <c r="A261" s="3"/>
      <c r="B261" s="3"/>
      <c r="C261" s="3"/>
      <c r="D261" s="1"/>
      <c r="E261" s="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 x14ac:dyDescent="0.2">
      <c r="A262" s="3"/>
      <c r="B262" s="3"/>
      <c r="C262" s="3"/>
      <c r="D262" s="1"/>
      <c r="E262" s="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 x14ac:dyDescent="0.2">
      <c r="A263" s="3"/>
      <c r="B263" s="3"/>
      <c r="C263" s="3"/>
      <c r="D263" s="1"/>
      <c r="E263" s="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 x14ac:dyDescent="0.2">
      <c r="A264" s="3"/>
      <c r="B264" s="3"/>
      <c r="C264" s="3"/>
      <c r="D264" s="1"/>
      <c r="E264" s="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 x14ac:dyDescent="0.2">
      <c r="A265" s="3"/>
      <c r="B265" s="3"/>
      <c r="C265" s="3"/>
      <c r="D265" s="1"/>
      <c r="E265" s="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 x14ac:dyDescent="0.2">
      <c r="A266" s="3"/>
      <c r="B266" s="3"/>
      <c r="C266" s="3"/>
      <c r="D266" s="1"/>
      <c r="E266" s="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 x14ac:dyDescent="0.2">
      <c r="A267" s="3"/>
      <c r="B267" s="3"/>
      <c r="C267" s="3"/>
      <c r="D267" s="1"/>
      <c r="E267" s="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 x14ac:dyDescent="0.2">
      <c r="A268" s="3"/>
      <c r="B268" s="3"/>
      <c r="C268" s="3"/>
      <c r="D268" s="1"/>
      <c r="E268" s="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 x14ac:dyDescent="0.2">
      <c r="A269" s="3"/>
      <c r="B269" s="3"/>
      <c r="C269" s="3"/>
      <c r="D269" s="1"/>
      <c r="E269" s="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 x14ac:dyDescent="0.2">
      <c r="A270" s="3"/>
      <c r="B270" s="3"/>
      <c r="C270" s="3"/>
      <c r="D270" s="1"/>
      <c r="E270" s="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 x14ac:dyDescent="0.2">
      <c r="A271" s="3"/>
      <c r="B271" s="3"/>
      <c r="C271" s="3"/>
      <c r="D271" s="1"/>
      <c r="E271" s="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 x14ac:dyDescent="0.2">
      <c r="A272" s="3"/>
      <c r="B272" s="3"/>
      <c r="C272" s="3"/>
      <c r="D272" s="1"/>
      <c r="E272" s="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 x14ac:dyDescent="0.2">
      <c r="A273" s="3"/>
      <c r="B273" s="3"/>
      <c r="C273" s="3"/>
      <c r="D273" s="1"/>
      <c r="E273" s="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 x14ac:dyDescent="0.2">
      <c r="A274" s="3"/>
      <c r="B274" s="3"/>
      <c r="C274" s="3"/>
      <c r="D274" s="1"/>
      <c r="E274" s="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 x14ac:dyDescent="0.2">
      <c r="A275" s="3"/>
      <c r="B275" s="3"/>
      <c r="C275" s="3"/>
      <c r="D275" s="1"/>
      <c r="E275" s="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 x14ac:dyDescent="0.2">
      <c r="A276" s="3"/>
      <c r="B276" s="3"/>
      <c r="C276" s="3"/>
      <c r="D276" s="1"/>
      <c r="E276" s="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 x14ac:dyDescent="0.2">
      <c r="A277" s="3"/>
      <c r="B277" s="3"/>
      <c r="C277" s="3"/>
      <c r="D277" s="1"/>
      <c r="E277" s="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 x14ac:dyDescent="0.2">
      <c r="A278" s="3"/>
      <c r="B278" s="3"/>
      <c r="C278" s="3"/>
      <c r="D278" s="1"/>
      <c r="E278" s="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 x14ac:dyDescent="0.2">
      <c r="A279" s="3"/>
      <c r="B279" s="3"/>
      <c r="C279" s="3"/>
      <c r="D279" s="1"/>
      <c r="E279" s="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 x14ac:dyDescent="0.2">
      <c r="A280" s="3"/>
      <c r="B280" s="3"/>
      <c r="C280" s="3"/>
      <c r="D280" s="1"/>
      <c r="E280" s="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 x14ac:dyDescent="0.2">
      <c r="A281" s="3"/>
      <c r="B281" s="3"/>
      <c r="C281" s="3"/>
      <c r="D281" s="1"/>
      <c r="E281" s="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 x14ac:dyDescent="0.2">
      <c r="A282" s="3"/>
      <c r="B282" s="3"/>
      <c r="C282" s="3"/>
      <c r="D282" s="1"/>
      <c r="E282" s="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6" x14ac:dyDescent="0.2">
      <c r="A283" s="3"/>
      <c r="B283" s="3"/>
      <c r="C283" s="3"/>
      <c r="D283" s="1"/>
      <c r="E283" s="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 spans="1:16" x14ac:dyDescent="0.2">
      <c r="A284" s="3"/>
      <c r="B284" s="3"/>
      <c r="C284" s="3"/>
      <c r="D284" s="1"/>
      <c r="E284" s="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 spans="1:16" x14ac:dyDescent="0.2">
      <c r="A285" s="3"/>
      <c r="B285" s="3"/>
      <c r="C285" s="3"/>
      <c r="D285" s="1"/>
      <c r="E285" s="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spans="1:16" x14ac:dyDescent="0.2">
      <c r="A286" s="3"/>
      <c r="B286" s="3"/>
      <c r="C286" s="3"/>
      <c r="D286" s="1"/>
      <c r="E286" s="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 spans="1:16" x14ac:dyDescent="0.2">
      <c r="A287" s="3"/>
      <c r="B287" s="3"/>
      <c r="C287" s="3"/>
      <c r="D287" s="1"/>
      <c r="E287" s="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spans="1:16" x14ac:dyDescent="0.2">
      <c r="A288" s="3"/>
      <c r="B288" s="3"/>
      <c r="C288" s="3"/>
      <c r="D288" s="1"/>
      <c r="E288" s="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 spans="1:16" x14ac:dyDescent="0.2">
      <c r="A289" s="3"/>
      <c r="B289" s="3"/>
      <c r="C289" s="3"/>
      <c r="D289" s="1"/>
      <c r="E289" s="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 spans="1:16" x14ac:dyDescent="0.2">
      <c r="A290" s="3"/>
      <c r="B290" s="3"/>
      <c r="C290" s="3"/>
      <c r="D290" s="1"/>
      <c r="E290" s="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 spans="1:16" x14ac:dyDescent="0.2">
      <c r="A291" s="3"/>
      <c r="B291" s="3"/>
      <c r="C291" s="3"/>
      <c r="D291" s="1"/>
      <c r="E291" s="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spans="1:16" x14ac:dyDescent="0.2">
      <c r="A292" s="3"/>
      <c r="B292" s="3"/>
      <c r="C292" s="3"/>
      <c r="D292" s="1"/>
      <c r="E292" s="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 spans="1:16" x14ac:dyDescent="0.2">
      <c r="A293" s="3"/>
      <c r="B293" s="3"/>
      <c r="C293" s="3"/>
      <c r="D293" s="1"/>
      <c r="E293" s="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 spans="1:16" x14ac:dyDescent="0.2">
      <c r="A294" s="3"/>
      <c r="B294" s="3"/>
      <c r="C294" s="3"/>
      <c r="D294" s="1"/>
      <c r="E294" s="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spans="1:16" x14ac:dyDescent="0.2">
      <c r="A295" s="3"/>
      <c r="B295" s="3"/>
      <c r="C295" s="3"/>
      <c r="D295" s="1"/>
      <c r="E295" s="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spans="1:16" x14ac:dyDescent="0.2">
      <c r="A296" s="3"/>
      <c r="B296" s="3"/>
      <c r="C296" s="3"/>
      <c r="D296" s="1"/>
      <c r="E296" s="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 spans="1:16" x14ac:dyDescent="0.2">
      <c r="A297" s="3"/>
      <c r="B297" s="3"/>
      <c r="C297" s="3"/>
      <c r="D297" s="1"/>
      <c r="E297" s="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spans="1:16" x14ac:dyDescent="0.2">
      <c r="A298" s="3"/>
      <c r="B298" s="3"/>
      <c r="C298" s="3"/>
      <c r="D298" s="1"/>
      <c r="E298" s="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 spans="1:16" x14ac:dyDescent="0.2">
      <c r="A299" s="3"/>
      <c r="B299" s="3"/>
      <c r="C299" s="3"/>
      <c r="D299" s="1"/>
      <c r="E299" s="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 spans="1:16" x14ac:dyDescent="0.2">
      <c r="A300" s="3"/>
      <c r="B300" s="3"/>
      <c r="C300" s="3"/>
      <c r="D300" s="1"/>
      <c r="E300" s="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 spans="1:16" x14ac:dyDescent="0.2">
      <c r="A301" s="3"/>
      <c r="B301" s="3"/>
      <c r="C301" s="3"/>
      <c r="D301" s="1"/>
      <c r="E301" s="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 spans="1:16" x14ac:dyDescent="0.2">
      <c r="A302" s="3"/>
      <c r="B302" s="3"/>
      <c r="C302" s="3"/>
      <c r="D302" s="1"/>
      <c r="E302" s="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 spans="1:16" x14ac:dyDescent="0.2">
      <c r="A303" s="3"/>
      <c r="B303" s="3"/>
      <c r="C303" s="3"/>
      <c r="D303" s="1"/>
      <c r="E303" s="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 spans="1:16" x14ac:dyDescent="0.2">
      <c r="A304" s="3"/>
      <c r="B304" s="3"/>
      <c r="C304" s="3"/>
      <c r="D304" s="1"/>
      <c r="E304" s="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 spans="1:16" x14ac:dyDescent="0.2">
      <c r="A305" s="3"/>
      <c r="B305" s="3"/>
      <c r="C305" s="3"/>
      <c r="D305" s="1"/>
      <c r="E305" s="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 spans="1:16" x14ac:dyDescent="0.2">
      <c r="A306" s="3"/>
      <c r="B306" s="3"/>
      <c r="C306" s="3"/>
      <c r="D306" s="1"/>
      <c r="E306" s="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 spans="1:16" x14ac:dyDescent="0.2">
      <c r="A307" s="3"/>
      <c r="B307" s="3"/>
      <c r="C307" s="3"/>
      <c r="D307" s="1"/>
      <c r="E307" s="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 spans="1:16" x14ac:dyDescent="0.2">
      <c r="A308" s="3"/>
      <c r="B308" s="3"/>
      <c r="C308" s="3"/>
      <c r="D308" s="1"/>
      <c r="E308" s="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 spans="1:16" x14ac:dyDescent="0.2">
      <c r="A309" s="3"/>
      <c r="B309" s="3"/>
      <c r="C309" s="3"/>
      <c r="D309" s="1"/>
      <c r="E309" s="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 spans="1:16" x14ac:dyDescent="0.2">
      <c r="A310" s="3"/>
      <c r="B310" s="3"/>
      <c r="C310" s="3"/>
      <c r="D310" s="1"/>
      <c r="E310" s="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 spans="1:16" x14ac:dyDescent="0.2">
      <c r="A311" s="3"/>
      <c r="B311" s="3"/>
      <c r="C311" s="3"/>
      <c r="D311" s="1"/>
      <c r="E311" s="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 spans="1:16" x14ac:dyDescent="0.2">
      <c r="A312" s="3"/>
      <c r="B312" s="3"/>
      <c r="C312" s="3"/>
      <c r="D312" s="1"/>
      <c r="E312" s="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 spans="1:16" x14ac:dyDescent="0.2">
      <c r="A313" s="3"/>
      <c r="B313" s="3"/>
      <c r="C313" s="3"/>
      <c r="D313" s="1"/>
      <c r="E313" s="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 spans="1:16" x14ac:dyDescent="0.2">
      <c r="A314" s="3"/>
      <c r="B314" s="3"/>
      <c r="C314" s="3"/>
      <c r="D314" s="1"/>
      <c r="E314" s="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 spans="1:16" x14ac:dyDescent="0.2">
      <c r="A315" s="3"/>
      <c r="B315" s="3"/>
      <c r="C315" s="3"/>
      <c r="D315" s="1"/>
      <c r="E315" s="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 spans="1:16" x14ac:dyDescent="0.2">
      <c r="A316" s="3"/>
      <c r="B316" s="3"/>
      <c r="C316" s="3"/>
      <c r="D316" s="1"/>
      <c r="E316" s="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 spans="1:16" x14ac:dyDescent="0.2">
      <c r="A317" s="3"/>
      <c r="B317" s="3"/>
      <c r="C317" s="3"/>
      <c r="D317" s="1"/>
      <c r="E317" s="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 spans="1:16" x14ac:dyDescent="0.2">
      <c r="A318" s="3"/>
      <c r="B318" s="3"/>
      <c r="C318" s="3"/>
      <c r="D318" s="1"/>
      <c r="E318" s="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 spans="1:16" x14ac:dyDescent="0.2">
      <c r="A319" s="3"/>
      <c r="B319" s="3"/>
      <c r="C319" s="3"/>
      <c r="D319" s="1"/>
      <c r="E319" s="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 spans="1:16" x14ac:dyDescent="0.2">
      <c r="A320" s="3"/>
      <c r="B320" s="3"/>
      <c r="C320" s="3"/>
      <c r="D320" s="1"/>
      <c r="E320" s="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 spans="1:16" x14ac:dyDescent="0.2">
      <c r="A321" s="3"/>
      <c r="B321" s="3"/>
      <c r="C321" s="3"/>
      <c r="D321" s="1"/>
      <c r="E321" s="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 spans="1:16" x14ac:dyDescent="0.2">
      <c r="A322" s="3"/>
      <c r="B322" s="3"/>
      <c r="C322" s="3"/>
      <c r="D322" s="1"/>
      <c r="E322" s="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 spans="1:16" x14ac:dyDescent="0.2">
      <c r="A323" s="3"/>
      <c r="B323" s="3"/>
      <c r="C323" s="3"/>
      <c r="D323" s="1"/>
      <c r="E323" s="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 spans="1:16" x14ac:dyDescent="0.2">
      <c r="A324" s="3"/>
      <c r="B324" s="3"/>
      <c r="C324" s="3"/>
      <c r="D324" s="1"/>
      <c r="E324" s="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 spans="1:16" x14ac:dyDescent="0.2">
      <c r="A325" s="3"/>
      <c r="B325" s="3"/>
      <c r="C325" s="3"/>
      <c r="D325" s="1"/>
      <c r="E325" s="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 spans="1:16" x14ac:dyDescent="0.2">
      <c r="A326" s="3"/>
      <c r="B326" s="3"/>
      <c r="C326" s="3"/>
      <c r="D326" s="1"/>
      <c r="E326" s="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 spans="1:16" x14ac:dyDescent="0.2">
      <c r="A327" s="3"/>
      <c r="B327" s="3"/>
      <c r="C327" s="3"/>
      <c r="D327" s="1"/>
      <c r="E327" s="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 spans="1:16" x14ac:dyDescent="0.2">
      <c r="A328" s="3"/>
      <c r="B328" s="3"/>
      <c r="C328" s="3"/>
      <c r="D328" s="1"/>
      <c r="E328" s="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 spans="1:16" x14ac:dyDescent="0.2">
      <c r="A329" s="3"/>
      <c r="B329" s="3"/>
      <c r="C329" s="3"/>
      <c r="D329" s="1"/>
      <c r="E329" s="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 spans="1:16" x14ac:dyDescent="0.2">
      <c r="A330" s="3"/>
      <c r="B330" s="3"/>
      <c r="C330" s="3"/>
      <c r="D330" s="1"/>
      <c r="E330" s="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 spans="1:16" x14ac:dyDescent="0.2">
      <c r="A331" s="3"/>
      <c r="B331" s="3"/>
      <c r="C331" s="3"/>
      <c r="D331" s="1"/>
      <c r="E331" s="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 spans="1:16" x14ac:dyDescent="0.2">
      <c r="A332" s="3"/>
      <c r="B332" s="3"/>
      <c r="C332" s="3"/>
      <c r="D332" s="1"/>
      <c r="E332" s="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 spans="1:16" x14ac:dyDescent="0.2">
      <c r="A333" s="3"/>
      <c r="B333" s="3"/>
      <c r="C333" s="3"/>
      <c r="D333" s="1"/>
      <c r="E333" s="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 spans="1:16" x14ac:dyDescent="0.2">
      <c r="A334" s="3"/>
      <c r="B334" s="3"/>
      <c r="C334" s="3"/>
      <c r="D334" s="1"/>
      <c r="E334" s="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 spans="1:16" x14ac:dyDescent="0.2">
      <c r="A335" s="3"/>
      <c r="B335" s="3"/>
      <c r="C335" s="3"/>
      <c r="D335" s="1"/>
      <c r="E335" s="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 spans="1:16" x14ac:dyDescent="0.2">
      <c r="A336" s="3"/>
      <c r="B336" s="3"/>
      <c r="C336" s="3"/>
      <c r="D336" s="1"/>
      <c r="E336" s="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 spans="1:16" x14ac:dyDescent="0.2">
      <c r="A337" s="3"/>
      <c r="B337" s="3"/>
      <c r="C337" s="3"/>
      <c r="D337" s="1"/>
      <c r="E337" s="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 spans="1:16" x14ac:dyDescent="0.2">
      <c r="A338" s="3"/>
      <c r="B338" s="3"/>
      <c r="C338" s="3"/>
      <c r="D338" s="1"/>
      <c r="E338" s="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 spans="1:16" x14ac:dyDescent="0.2">
      <c r="A339" s="3"/>
      <c r="B339" s="3"/>
      <c r="C339" s="3"/>
      <c r="D339" s="1"/>
      <c r="E339" s="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 spans="1:16" x14ac:dyDescent="0.2">
      <c r="A340" s="3"/>
      <c r="B340" s="3"/>
      <c r="C340" s="3"/>
      <c r="D340" s="1"/>
      <c r="E340" s="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 spans="1:16" x14ac:dyDescent="0.2">
      <c r="A341" s="3"/>
      <c r="B341" s="3"/>
      <c r="C341" s="3"/>
      <c r="D341" s="1"/>
      <c r="E341" s="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 spans="1:16" x14ac:dyDescent="0.2">
      <c r="A342" s="3"/>
      <c r="B342" s="3"/>
      <c r="C342" s="3"/>
      <c r="D342" s="1"/>
      <c r="E342" s="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 spans="1:16" x14ac:dyDescent="0.2">
      <c r="A343" s="3"/>
      <c r="B343" s="3"/>
      <c r="C343" s="3"/>
      <c r="D343" s="1"/>
      <c r="E343" s="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 spans="1:16" x14ac:dyDescent="0.2">
      <c r="A344" s="3"/>
      <c r="B344" s="3"/>
      <c r="C344" s="3"/>
      <c r="D344" s="1"/>
      <c r="E344" s="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 spans="1:16" x14ac:dyDescent="0.2">
      <c r="A345" s="3"/>
      <c r="B345" s="3"/>
      <c r="C345" s="3"/>
      <c r="D345" s="1"/>
      <c r="E345" s="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 spans="1:16" x14ac:dyDescent="0.2">
      <c r="A346" s="3"/>
      <c r="B346" s="3"/>
      <c r="C346" s="3"/>
      <c r="D346" s="1"/>
      <c r="E346" s="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 spans="1:16" x14ac:dyDescent="0.2">
      <c r="A347" s="3"/>
      <c r="B347" s="3"/>
      <c r="C347" s="3"/>
      <c r="D347" s="1"/>
      <c r="E347" s="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 spans="1:16" x14ac:dyDescent="0.2">
      <c r="A348" s="3"/>
      <c r="B348" s="3"/>
      <c r="C348" s="3"/>
      <c r="D348" s="1"/>
      <c r="E348" s="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 spans="1:16" x14ac:dyDescent="0.2">
      <c r="A349" s="3"/>
      <c r="B349" s="3"/>
      <c r="C349" s="3"/>
      <c r="D349" s="1"/>
      <c r="E349" s="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 spans="1:16" x14ac:dyDescent="0.2">
      <c r="A350" s="3"/>
      <c r="B350" s="3"/>
      <c r="C350" s="3"/>
      <c r="D350" s="1"/>
      <c r="E350" s="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 spans="1:16" x14ac:dyDescent="0.2">
      <c r="A351" s="3"/>
      <c r="B351" s="3"/>
      <c r="C351" s="3"/>
      <c r="D351" s="1"/>
      <c r="E351" s="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 spans="1:16" x14ac:dyDescent="0.2">
      <c r="A352" s="3"/>
      <c r="B352" s="3"/>
      <c r="C352" s="3"/>
      <c r="D352" s="1"/>
      <c r="E352" s="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 spans="1:16" x14ac:dyDescent="0.2">
      <c r="A353" s="3"/>
      <c r="B353" s="3"/>
      <c r="C353" s="3"/>
      <c r="D353" s="1"/>
      <c r="E353" s="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 spans="1:16" x14ac:dyDescent="0.2">
      <c r="A354" s="3"/>
      <c r="B354" s="3"/>
      <c r="C354" s="3"/>
      <c r="D354" s="1"/>
      <c r="E354" s="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 spans="1:16" x14ac:dyDescent="0.2">
      <c r="A355" s="3"/>
      <c r="B355" s="3"/>
      <c r="C355" s="3"/>
      <c r="D355" s="1"/>
      <c r="E355" s="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 spans="1:16" x14ac:dyDescent="0.2">
      <c r="A356" s="3"/>
      <c r="B356" s="3"/>
      <c r="C356" s="3"/>
      <c r="D356" s="1"/>
      <c r="E356" s="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 spans="1:16" x14ac:dyDescent="0.2">
      <c r="A357" s="3"/>
      <c r="B357" s="3"/>
      <c r="C357" s="3"/>
      <c r="D357" s="1"/>
      <c r="E357" s="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 spans="1:16" x14ac:dyDescent="0.2">
      <c r="A358" s="3"/>
      <c r="B358" s="3"/>
      <c r="C358" s="3"/>
      <c r="D358" s="1"/>
      <c r="E358" s="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 spans="1:16" x14ac:dyDescent="0.2">
      <c r="A359" s="3"/>
      <c r="B359" s="3"/>
      <c r="C359" s="3"/>
      <c r="D359" s="1"/>
      <c r="E359" s="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 spans="1:16" x14ac:dyDescent="0.2">
      <c r="A360" s="3"/>
      <c r="B360" s="3"/>
      <c r="C360" s="3"/>
      <c r="D360" s="1"/>
      <c r="E360" s="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 spans="1:16" x14ac:dyDescent="0.2">
      <c r="A361" s="3"/>
      <c r="B361" s="3"/>
      <c r="C361" s="3"/>
      <c r="D361" s="1"/>
      <c r="E361" s="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 spans="1:16" x14ac:dyDescent="0.2">
      <c r="A362" s="3"/>
      <c r="B362" s="3"/>
      <c r="C362" s="3"/>
      <c r="D362" s="1"/>
      <c r="E362" s="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 spans="1:16" x14ac:dyDescent="0.2">
      <c r="A363" s="3"/>
      <c r="B363" s="3"/>
      <c r="C363" s="3"/>
      <c r="D363" s="1"/>
      <c r="E363" s="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 spans="1:16" x14ac:dyDescent="0.2">
      <c r="A364" s="3"/>
      <c r="B364" s="3"/>
      <c r="C364" s="3"/>
      <c r="D364" s="1"/>
      <c r="E364" s="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 spans="1:16" x14ac:dyDescent="0.2">
      <c r="A365" s="3"/>
      <c r="B365" s="3"/>
      <c r="C365" s="3"/>
      <c r="D365" s="1"/>
      <c r="E365" s="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 spans="1:16" x14ac:dyDescent="0.2">
      <c r="A366" s="3"/>
      <c r="B366" s="3"/>
      <c r="C366" s="3"/>
      <c r="D366" s="1"/>
      <c r="E366" s="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 spans="1:16" x14ac:dyDescent="0.2">
      <c r="A367" s="3"/>
      <c r="B367" s="3"/>
      <c r="C367" s="3"/>
      <c r="D367" s="1"/>
      <c r="E367" s="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 spans="1:16" x14ac:dyDescent="0.2">
      <c r="A368" s="3"/>
      <c r="B368" s="3"/>
      <c r="C368" s="3"/>
      <c r="D368" s="1"/>
      <c r="E368" s="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 spans="1:16" x14ac:dyDescent="0.2">
      <c r="A369" s="3"/>
      <c r="B369" s="3"/>
      <c r="C369" s="3"/>
      <c r="D369" s="1"/>
      <c r="E369" s="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 spans="1:16" x14ac:dyDescent="0.2">
      <c r="A370" s="3"/>
      <c r="B370" s="3"/>
      <c r="C370" s="3"/>
      <c r="D370" s="1"/>
      <c r="E370" s="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 spans="1:16" x14ac:dyDescent="0.2">
      <c r="A371" s="3"/>
      <c r="B371" s="3"/>
      <c r="C371" s="3"/>
      <c r="D371" s="1"/>
      <c r="E371" s="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 spans="1:16" x14ac:dyDescent="0.2">
      <c r="A372" s="3"/>
      <c r="B372" s="3"/>
      <c r="C372" s="3"/>
      <c r="D372" s="1"/>
      <c r="E372" s="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 spans="1:16" x14ac:dyDescent="0.2">
      <c r="A373" s="3"/>
      <c r="B373" s="3"/>
      <c r="C373" s="3"/>
      <c r="D373" s="1"/>
      <c r="E373" s="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 spans="1:16" x14ac:dyDescent="0.2">
      <c r="A374" s="3"/>
      <c r="B374" s="3"/>
      <c r="C374" s="3"/>
      <c r="D374" s="1"/>
      <c r="E374" s="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 spans="1:16" x14ac:dyDescent="0.2">
      <c r="A375" s="3"/>
      <c r="B375" s="3"/>
      <c r="C375" s="3"/>
      <c r="D375" s="1"/>
      <c r="E375" s="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 spans="1:16" x14ac:dyDescent="0.2">
      <c r="A376" s="3"/>
      <c r="B376" s="3"/>
      <c r="C376" s="3"/>
      <c r="D376" s="1"/>
      <c r="E376" s="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 spans="1:16" x14ac:dyDescent="0.2">
      <c r="A377" s="3"/>
      <c r="B377" s="3"/>
      <c r="C377" s="3"/>
      <c r="D377" s="1"/>
      <c r="E377" s="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 spans="1:16" x14ac:dyDescent="0.2">
      <c r="A378" s="3"/>
      <c r="B378" s="3"/>
      <c r="C378" s="3"/>
      <c r="D378" s="1"/>
      <c r="E378" s="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 spans="1:16" x14ac:dyDescent="0.2">
      <c r="A379" s="3"/>
      <c r="B379" s="3"/>
      <c r="C379" s="3"/>
      <c r="D379" s="1"/>
      <c r="E379" s="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 spans="1:16" x14ac:dyDescent="0.2">
      <c r="A380" s="3"/>
      <c r="B380" s="3"/>
      <c r="C380" s="3"/>
      <c r="D380" s="1"/>
      <c r="E380" s="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 spans="1:16" x14ac:dyDescent="0.2">
      <c r="A381" s="3"/>
      <c r="B381" s="3"/>
      <c r="C381" s="3"/>
      <c r="D381" s="1"/>
      <c r="E381" s="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 spans="1:16" x14ac:dyDescent="0.2">
      <c r="A382" s="3"/>
      <c r="B382" s="3"/>
      <c r="C382" s="3"/>
      <c r="D382" s="1"/>
      <c r="E382" s="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 spans="1:16" x14ac:dyDescent="0.2">
      <c r="A383" s="3"/>
      <c r="B383" s="3"/>
      <c r="C383" s="3"/>
      <c r="D383" s="1"/>
      <c r="E383" s="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 spans="1:16" x14ac:dyDescent="0.2">
      <c r="A384" s="3"/>
      <c r="B384" s="3"/>
      <c r="C384" s="3"/>
      <c r="D384" s="1"/>
      <c r="E384" s="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 spans="1:16" x14ac:dyDescent="0.2">
      <c r="A385" s="3"/>
      <c r="B385" s="3"/>
      <c r="C385" s="3"/>
      <c r="D385" s="1"/>
      <c r="E385" s="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 spans="1:16" x14ac:dyDescent="0.2">
      <c r="A386" s="3"/>
      <c r="B386" s="3"/>
      <c r="C386" s="3"/>
      <c r="D386" s="1"/>
      <c r="E386" s="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 spans="1:16" x14ac:dyDescent="0.2">
      <c r="A387" s="3"/>
      <c r="B387" s="3"/>
      <c r="C387" s="3"/>
      <c r="D387" s="1"/>
      <c r="E387" s="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 spans="1:16" x14ac:dyDescent="0.2">
      <c r="A388" s="3"/>
      <c r="B388" s="3"/>
      <c r="C388" s="3"/>
      <c r="D388" s="1"/>
      <c r="E388" s="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 spans="1:16" x14ac:dyDescent="0.2">
      <c r="A389" s="3"/>
      <c r="B389" s="3"/>
      <c r="C389" s="3"/>
      <c r="D389" s="1"/>
      <c r="E389" s="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 spans="1:16" x14ac:dyDescent="0.2">
      <c r="A390" s="3"/>
      <c r="B390" s="3"/>
      <c r="C390" s="3"/>
      <c r="D390" s="1"/>
      <c r="E390" s="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 spans="1:16" x14ac:dyDescent="0.2">
      <c r="A391" s="3"/>
      <c r="B391" s="3"/>
      <c r="C391" s="3"/>
      <c r="D391" s="1"/>
      <c r="E391" s="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 spans="1:16" x14ac:dyDescent="0.2">
      <c r="A392" s="3"/>
      <c r="B392" s="3"/>
      <c r="C392" s="3"/>
      <c r="D392" s="1"/>
      <c r="E392" s="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 spans="1:16" x14ac:dyDescent="0.2">
      <c r="A393" s="3"/>
      <c r="B393" s="3"/>
      <c r="C393" s="3"/>
      <c r="D393" s="1"/>
      <c r="E393" s="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 spans="1:16" x14ac:dyDescent="0.2">
      <c r="A394" s="3"/>
      <c r="B394" s="3"/>
      <c r="C394" s="3"/>
      <c r="D394" s="1"/>
      <c r="E394" s="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 spans="1:16" x14ac:dyDescent="0.2">
      <c r="A395" s="3"/>
      <c r="B395" s="3"/>
      <c r="C395" s="3"/>
      <c r="D395" s="1"/>
      <c r="E395" s="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 spans="1:16" x14ac:dyDescent="0.2">
      <c r="A396" s="3"/>
      <c r="B396" s="3"/>
      <c r="C396" s="3"/>
      <c r="D396" s="1"/>
      <c r="E396" s="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 spans="1:16" x14ac:dyDescent="0.2">
      <c r="A397" s="3"/>
      <c r="B397" s="3"/>
      <c r="C397" s="3"/>
      <c r="D397" s="1"/>
      <c r="E397" s="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 spans="1:16" x14ac:dyDescent="0.2">
      <c r="A398" s="3"/>
      <c r="B398" s="3"/>
      <c r="C398" s="3"/>
      <c r="D398" s="1"/>
      <c r="E398" s="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 spans="1:16" x14ac:dyDescent="0.2">
      <c r="A399" s="3"/>
      <c r="B399" s="3"/>
      <c r="C399" s="3"/>
      <c r="D399" s="1"/>
      <c r="E399" s="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 spans="1:16" x14ac:dyDescent="0.2">
      <c r="A400" s="3"/>
      <c r="B400" s="3"/>
      <c r="C400" s="3"/>
      <c r="D400" s="1"/>
      <c r="E400" s="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 spans="1:16" x14ac:dyDescent="0.2">
      <c r="A401" s="3"/>
      <c r="B401" s="3"/>
      <c r="C401" s="3"/>
      <c r="D401" s="1"/>
      <c r="E401" s="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 spans="1:16" x14ac:dyDescent="0.2">
      <c r="A402" s="3"/>
      <c r="B402" s="3"/>
      <c r="C402" s="3"/>
      <c r="D402" s="1"/>
      <c r="E402" s="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 spans="1:16" x14ac:dyDescent="0.2">
      <c r="A403" s="3"/>
      <c r="B403" s="3"/>
      <c r="C403" s="3"/>
      <c r="D403" s="1"/>
      <c r="E403" s="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 spans="1:16" x14ac:dyDescent="0.2">
      <c r="A404" s="3"/>
      <c r="B404" s="3"/>
      <c r="C404" s="3"/>
      <c r="D404" s="1"/>
      <c r="E404" s="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 spans="1:16" x14ac:dyDescent="0.2">
      <c r="A405" s="3"/>
      <c r="B405" s="3"/>
      <c r="C405" s="3"/>
      <c r="D405" s="1"/>
      <c r="E405" s="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 spans="1:16" x14ac:dyDescent="0.2">
      <c r="A406" s="3"/>
      <c r="B406" s="3"/>
      <c r="C406" s="3"/>
      <c r="D406" s="1"/>
      <c r="E406" s="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 spans="1:16" x14ac:dyDescent="0.2">
      <c r="A407" s="3"/>
      <c r="B407" s="3"/>
      <c r="C407" s="3"/>
      <c r="D407" s="1"/>
      <c r="E407" s="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 spans="1:16" x14ac:dyDescent="0.2">
      <c r="A408" s="3"/>
      <c r="B408" s="3"/>
      <c r="C408" s="3"/>
      <c r="D408" s="1"/>
      <c r="E408" s="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 spans="1:16" x14ac:dyDescent="0.2">
      <c r="A409" s="3"/>
      <c r="B409" s="3"/>
      <c r="C409" s="3"/>
      <c r="D409" s="1"/>
      <c r="E409" s="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 spans="1:16" x14ac:dyDescent="0.2">
      <c r="A410" s="3"/>
      <c r="B410" s="3"/>
      <c r="C410" s="3"/>
      <c r="D410" s="1"/>
      <c r="E410" s="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 spans="1:16" x14ac:dyDescent="0.2">
      <c r="A411" s="3"/>
      <c r="B411" s="3"/>
      <c r="C411" s="3"/>
      <c r="D411" s="1"/>
      <c r="E411" s="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 spans="1:16" x14ac:dyDescent="0.2">
      <c r="A412" s="3"/>
      <c r="B412" s="3"/>
      <c r="C412" s="3"/>
      <c r="D412" s="1"/>
      <c r="E412" s="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 spans="1:16" x14ac:dyDescent="0.2">
      <c r="A413" s="3"/>
      <c r="B413" s="3"/>
      <c r="C413" s="3"/>
      <c r="D413" s="1"/>
      <c r="E413" s="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 spans="1:16" x14ac:dyDescent="0.2">
      <c r="A414" s="3"/>
      <c r="B414" s="3"/>
      <c r="C414" s="3"/>
      <c r="D414" s="1"/>
      <c r="E414" s="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 spans="1:16" x14ac:dyDescent="0.2">
      <c r="A415" s="3"/>
      <c r="B415" s="3"/>
      <c r="C415" s="3"/>
      <c r="D415" s="1"/>
      <c r="E415" s="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 spans="1:16" x14ac:dyDescent="0.2">
      <c r="A416" s="3"/>
      <c r="B416" s="3"/>
      <c r="C416" s="3"/>
      <c r="D416" s="1"/>
      <c r="E416" s="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 spans="1:16" x14ac:dyDescent="0.2">
      <c r="A417" s="3"/>
      <c r="B417" s="3"/>
      <c r="C417" s="3"/>
      <c r="D417" s="1"/>
      <c r="E417" s="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 spans="1:16" x14ac:dyDescent="0.2">
      <c r="A418" s="3"/>
      <c r="B418" s="3"/>
      <c r="C418" s="3"/>
      <c r="D418" s="1"/>
      <c r="E418" s="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 spans="1:16" x14ac:dyDescent="0.2">
      <c r="A419" s="3"/>
      <c r="B419" s="3"/>
      <c r="C419" s="3"/>
      <c r="D419" s="1"/>
      <c r="E419" s="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 spans="1:16" x14ac:dyDescent="0.2">
      <c r="A420" s="3"/>
      <c r="B420" s="3"/>
      <c r="C420" s="3"/>
      <c r="D420" s="1"/>
      <c r="E420" s="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 spans="1:16" x14ac:dyDescent="0.2">
      <c r="A421" s="3"/>
      <c r="B421" s="3"/>
      <c r="C421" s="3"/>
      <c r="D421" s="1"/>
      <c r="E421" s="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 spans="1:16" x14ac:dyDescent="0.2">
      <c r="A422" s="3"/>
      <c r="B422" s="3"/>
      <c r="C422" s="3"/>
      <c r="D422" s="1"/>
      <c r="E422" s="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 spans="1:16" x14ac:dyDescent="0.2">
      <c r="A423" s="3"/>
      <c r="B423" s="3"/>
      <c r="C423" s="3"/>
      <c r="D423" s="1"/>
      <c r="E423" s="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 spans="1:16" x14ac:dyDescent="0.2">
      <c r="A424" s="3"/>
      <c r="B424" s="3"/>
      <c r="C424" s="3"/>
      <c r="D424" s="1"/>
      <c r="E424" s="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 spans="1:16" x14ac:dyDescent="0.2">
      <c r="A425" s="3"/>
      <c r="B425" s="3"/>
      <c r="C425" s="3"/>
      <c r="D425" s="1"/>
      <c r="E425" s="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 spans="1:16" x14ac:dyDescent="0.2">
      <c r="A426" s="3"/>
      <c r="B426" s="3"/>
      <c r="C426" s="3"/>
      <c r="D426" s="1"/>
      <c r="E426" s="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 spans="1:16" x14ac:dyDescent="0.2">
      <c r="A427" s="3"/>
      <c r="B427" s="3"/>
      <c r="C427" s="3"/>
      <c r="D427" s="1"/>
      <c r="E427" s="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 spans="1:16" x14ac:dyDescent="0.2">
      <c r="A428" s="3"/>
      <c r="B428" s="3"/>
      <c r="C428" s="3"/>
      <c r="D428" s="1"/>
      <c r="E428" s="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 spans="1:16" x14ac:dyDescent="0.2">
      <c r="A429" s="3"/>
      <c r="B429" s="3"/>
      <c r="C429" s="3"/>
      <c r="D429" s="1"/>
      <c r="E429" s="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 spans="1:16" x14ac:dyDescent="0.2">
      <c r="A430" s="3"/>
      <c r="B430" s="3"/>
      <c r="C430" s="3"/>
      <c r="D430" s="1"/>
      <c r="E430" s="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 spans="1:16" x14ac:dyDescent="0.2">
      <c r="A431" s="3"/>
      <c r="B431" s="3"/>
      <c r="C431" s="3"/>
      <c r="D431" s="1"/>
      <c r="E431" s="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 spans="1:16" x14ac:dyDescent="0.2">
      <c r="A432" s="3"/>
      <c r="B432" s="3"/>
      <c r="C432" s="3"/>
      <c r="D432" s="1"/>
      <c r="E432" s="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 spans="1:16" x14ac:dyDescent="0.2">
      <c r="A433" s="3"/>
      <c r="B433" s="3"/>
      <c r="C433" s="3"/>
      <c r="D433" s="1"/>
      <c r="E433" s="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 spans="1:16" x14ac:dyDescent="0.2">
      <c r="A434" s="3"/>
      <c r="B434" s="3"/>
      <c r="C434" s="3"/>
      <c r="D434" s="1"/>
      <c r="E434" s="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 spans="1:16" x14ac:dyDescent="0.2">
      <c r="A435" s="3"/>
      <c r="B435" s="3"/>
      <c r="C435" s="3"/>
      <c r="D435" s="1"/>
      <c r="E435" s="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 spans="1:16" x14ac:dyDescent="0.2">
      <c r="A436" s="3"/>
      <c r="B436" s="3"/>
      <c r="C436" s="3"/>
      <c r="D436" s="1"/>
      <c r="E436" s="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 spans="1:16" x14ac:dyDescent="0.2">
      <c r="A437" s="3"/>
      <c r="B437" s="3"/>
      <c r="C437" s="3"/>
      <c r="D437" s="1"/>
      <c r="E437" s="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 spans="1:16" x14ac:dyDescent="0.2">
      <c r="A438" s="3"/>
      <c r="B438" s="3"/>
      <c r="C438" s="3"/>
      <c r="D438" s="1"/>
      <c r="E438" s="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 spans="1:16" x14ac:dyDescent="0.2">
      <c r="A439" s="3"/>
      <c r="B439" s="3"/>
      <c r="C439" s="3"/>
      <c r="D439" s="1"/>
      <c r="E439" s="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 spans="1:16" x14ac:dyDescent="0.2">
      <c r="A440" s="3"/>
      <c r="B440" s="3"/>
      <c r="C440" s="3"/>
      <c r="D440" s="1"/>
      <c r="E440" s="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 spans="1:16" x14ac:dyDescent="0.2">
      <c r="A441" s="3"/>
      <c r="B441" s="3"/>
      <c r="C441" s="3"/>
      <c r="D441" s="1"/>
      <c r="E441" s="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 spans="1:16" x14ac:dyDescent="0.2">
      <c r="A442" s="3"/>
      <c r="B442" s="3"/>
      <c r="C442" s="3"/>
      <c r="D442" s="1"/>
      <c r="E442" s="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 spans="1:16" x14ac:dyDescent="0.2">
      <c r="A443" s="3"/>
      <c r="B443" s="3"/>
      <c r="C443" s="3"/>
      <c r="D443" s="1"/>
      <c r="E443" s="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 spans="1:16" x14ac:dyDescent="0.2">
      <c r="A444" s="3"/>
      <c r="B444" s="3"/>
      <c r="C444" s="3"/>
      <c r="D444" s="1"/>
      <c r="E444" s="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 spans="1:16" x14ac:dyDescent="0.2">
      <c r="A445" s="3"/>
      <c r="B445" s="3"/>
      <c r="C445" s="3"/>
      <c r="D445" s="1"/>
      <c r="E445" s="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 spans="1:16" x14ac:dyDescent="0.2">
      <c r="A446" s="3"/>
      <c r="B446" s="3"/>
      <c r="C446" s="3"/>
      <c r="D446" s="1"/>
      <c r="E446" s="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 spans="1:16" x14ac:dyDescent="0.2">
      <c r="A447" s="3"/>
      <c r="B447" s="3"/>
      <c r="C447" s="3"/>
      <c r="D447" s="1"/>
      <c r="E447" s="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 spans="1:16" x14ac:dyDescent="0.2">
      <c r="A448" s="3"/>
      <c r="B448" s="3"/>
      <c r="C448" s="3"/>
      <c r="D448" s="1"/>
      <c r="E448" s="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 spans="1:16" x14ac:dyDescent="0.2">
      <c r="A449" s="3"/>
      <c r="B449" s="3"/>
      <c r="C449" s="3"/>
      <c r="D449" s="1"/>
      <c r="E449" s="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 spans="1:16" x14ac:dyDescent="0.2">
      <c r="A450" s="3"/>
      <c r="B450" s="3"/>
      <c r="C450" s="3"/>
      <c r="D450" s="1"/>
      <c r="E450" s="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 spans="1:16" x14ac:dyDescent="0.2">
      <c r="A451" s="3"/>
      <c r="B451" s="3"/>
      <c r="C451" s="3"/>
      <c r="D451" s="1"/>
      <c r="E451" s="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 spans="1:16" x14ac:dyDescent="0.2">
      <c r="A452" s="3"/>
      <c r="B452" s="3"/>
      <c r="C452" s="3"/>
      <c r="D452" s="1"/>
      <c r="E452" s="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 spans="1:16" x14ac:dyDescent="0.2">
      <c r="A453" s="3"/>
      <c r="B453" s="3"/>
      <c r="C453" s="3"/>
      <c r="D453" s="1"/>
      <c r="E453" s="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 spans="1:16" x14ac:dyDescent="0.2">
      <c r="A454" s="3"/>
      <c r="B454" s="3"/>
      <c r="C454" s="3"/>
      <c r="D454" s="1"/>
      <c r="E454" s="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 spans="1:16" x14ac:dyDescent="0.2">
      <c r="A455" s="3"/>
      <c r="B455" s="3"/>
      <c r="C455" s="3"/>
      <c r="D455" s="1"/>
      <c r="E455" s="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 spans="1:16" x14ac:dyDescent="0.2">
      <c r="A456" s="3"/>
      <c r="B456" s="3"/>
      <c r="C456" s="3"/>
      <c r="D456" s="1"/>
      <c r="E456" s="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 spans="1:16" x14ac:dyDescent="0.2">
      <c r="A457" s="3"/>
      <c r="B457" s="3"/>
      <c r="C457" s="3"/>
      <c r="D457" s="1"/>
      <c r="E457" s="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 spans="1:16" x14ac:dyDescent="0.2">
      <c r="A458" s="3"/>
      <c r="B458" s="3"/>
      <c r="C458" s="3"/>
      <c r="D458" s="1"/>
      <c r="E458" s="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 spans="1:16" x14ac:dyDescent="0.2">
      <c r="A459" s="3"/>
      <c r="B459" s="3"/>
      <c r="C459" s="3"/>
      <c r="D459" s="1"/>
      <c r="E459" s="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 spans="1:16" x14ac:dyDescent="0.2">
      <c r="A460" s="3"/>
      <c r="B460" s="3"/>
      <c r="C460" s="3"/>
      <c r="D460" s="1"/>
      <c r="E460" s="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 spans="1:16" x14ac:dyDescent="0.2">
      <c r="A461" s="3"/>
      <c r="B461" s="3"/>
      <c r="C461" s="3"/>
      <c r="D461" s="1"/>
      <c r="E461" s="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 spans="1:16" x14ac:dyDescent="0.2">
      <c r="A462" s="3"/>
      <c r="B462" s="3"/>
      <c r="C462" s="3"/>
      <c r="D462" s="1"/>
      <c r="E462" s="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 spans="1:16" x14ac:dyDescent="0.2">
      <c r="A463" s="3"/>
      <c r="B463" s="3"/>
      <c r="C463" s="3"/>
      <c r="D463" s="1"/>
      <c r="E463" s="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 spans="1:16" x14ac:dyDescent="0.2">
      <c r="A464" s="3"/>
      <c r="B464" s="3"/>
      <c r="C464" s="3"/>
      <c r="D464" s="1"/>
      <c r="E464" s="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 spans="1:16" x14ac:dyDescent="0.2">
      <c r="A465" s="3"/>
      <c r="B465" s="3"/>
      <c r="C465" s="3"/>
      <c r="D465" s="1"/>
      <c r="E465" s="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 spans="1:16" x14ac:dyDescent="0.2">
      <c r="A466" s="3"/>
      <c r="B466" s="3"/>
      <c r="C466" s="3"/>
      <c r="D466" s="1"/>
      <c r="E466" s="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 spans="1:16" x14ac:dyDescent="0.2">
      <c r="A467" s="3"/>
      <c r="B467" s="3"/>
      <c r="C467" s="3"/>
      <c r="D467" s="1"/>
      <c r="E467" s="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 spans="1:16" x14ac:dyDescent="0.2">
      <c r="A468" s="3"/>
      <c r="B468" s="3"/>
      <c r="C468" s="3"/>
      <c r="D468" s="1"/>
      <c r="E468" s="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 spans="1:16" x14ac:dyDescent="0.2">
      <c r="A469" s="3"/>
      <c r="B469" s="3"/>
      <c r="C469" s="3"/>
      <c r="D469" s="1"/>
      <c r="E469" s="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 spans="1:16" x14ac:dyDescent="0.2">
      <c r="A470" s="3"/>
      <c r="B470" s="3"/>
      <c r="C470" s="3"/>
      <c r="D470" s="1"/>
      <c r="E470" s="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 spans="1:16" x14ac:dyDescent="0.2">
      <c r="A471" s="3"/>
      <c r="B471" s="3"/>
      <c r="C471" s="3"/>
      <c r="D471" s="1"/>
      <c r="E471" s="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 spans="1:16" x14ac:dyDescent="0.2">
      <c r="A472" s="3"/>
      <c r="B472" s="3"/>
      <c r="C472" s="3"/>
      <c r="D472" s="1"/>
      <c r="E472" s="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 spans="1:16" x14ac:dyDescent="0.2">
      <c r="A473" s="3"/>
      <c r="B473" s="3"/>
      <c r="C473" s="3"/>
      <c r="D473" s="1"/>
      <c r="E473" s="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 spans="1:16" x14ac:dyDescent="0.2">
      <c r="A474" s="3"/>
      <c r="B474" s="3"/>
      <c r="C474" s="3"/>
      <c r="D474" s="1"/>
      <c r="E474" s="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 spans="1:16" x14ac:dyDescent="0.2">
      <c r="A475" s="3"/>
      <c r="B475" s="3"/>
      <c r="C475" s="3"/>
      <c r="D475" s="1"/>
      <c r="E475" s="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 spans="1:16" x14ac:dyDescent="0.2">
      <c r="A476" s="3"/>
      <c r="B476" s="3"/>
      <c r="C476" s="3"/>
      <c r="D476" s="1"/>
      <c r="E476" s="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 spans="1:16" x14ac:dyDescent="0.2">
      <c r="A477" s="3"/>
      <c r="B477" s="3"/>
      <c r="C477" s="3"/>
      <c r="D477" s="1"/>
      <c r="E477" s="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 spans="1:16" x14ac:dyDescent="0.2">
      <c r="A478" s="3"/>
      <c r="B478" s="3"/>
      <c r="C478" s="3"/>
      <c r="D478" s="1"/>
      <c r="E478" s="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 spans="1:16" x14ac:dyDescent="0.2">
      <c r="A479" s="3"/>
      <c r="B479" s="3"/>
      <c r="C479" s="3"/>
      <c r="D479" s="1"/>
      <c r="E479" s="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 spans="1:16" x14ac:dyDescent="0.2">
      <c r="A480" s="3"/>
      <c r="B480" s="3"/>
      <c r="C480" s="3"/>
      <c r="D480" s="1"/>
      <c r="E480" s="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 spans="1:16" x14ac:dyDescent="0.2">
      <c r="A481" s="3"/>
      <c r="B481" s="3"/>
      <c r="C481" s="3"/>
      <c r="D481" s="1"/>
      <c r="E481" s="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 spans="1:16" x14ac:dyDescent="0.2">
      <c r="A482" s="3"/>
      <c r="B482" s="3"/>
      <c r="C482" s="3"/>
      <c r="D482" s="1"/>
      <c r="E482" s="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 spans="1:16" x14ac:dyDescent="0.2">
      <c r="A483" s="3"/>
      <c r="B483" s="3"/>
      <c r="C483" s="3"/>
      <c r="D483" s="1"/>
      <c r="E483" s="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 spans="1:16" x14ac:dyDescent="0.2">
      <c r="A484" s="3"/>
      <c r="B484" s="3"/>
      <c r="C484" s="3"/>
      <c r="D484" s="1"/>
      <c r="E484" s="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 spans="1:16" x14ac:dyDescent="0.2">
      <c r="A485" s="3"/>
      <c r="B485" s="3"/>
      <c r="C485" s="3"/>
      <c r="D485" s="1"/>
      <c r="E485" s="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 spans="1:16" x14ac:dyDescent="0.2">
      <c r="A486" s="3"/>
      <c r="B486" s="3"/>
      <c r="C486" s="3"/>
      <c r="D486" s="1"/>
      <c r="E486" s="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 spans="1:16" x14ac:dyDescent="0.2">
      <c r="A487" s="3"/>
      <c r="B487" s="3"/>
      <c r="C487" s="3"/>
      <c r="D487" s="1"/>
      <c r="E487" s="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 spans="1:16" x14ac:dyDescent="0.2">
      <c r="A488" s="3"/>
      <c r="B488" s="3"/>
      <c r="C488" s="3"/>
      <c r="D488" s="1"/>
      <c r="E488" s="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 spans="1:16" x14ac:dyDescent="0.2">
      <c r="A489" s="3"/>
      <c r="B489" s="3"/>
      <c r="C489" s="3"/>
      <c r="D489" s="1"/>
      <c r="E489" s="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 spans="1:16" x14ac:dyDescent="0.2">
      <c r="A490" s="3"/>
      <c r="B490" s="3"/>
      <c r="C490" s="3"/>
      <c r="D490" s="1"/>
      <c r="E490" s="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 spans="1:16" x14ac:dyDescent="0.2">
      <c r="A491" s="3"/>
      <c r="B491" s="3"/>
      <c r="C491" s="3"/>
      <c r="D491" s="1"/>
      <c r="E491" s="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 spans="1:16" x14ac:dyDescent="0.2">
      <c r="A492" s="3"/>
      <c r="B492" s="3"/>
      <c r="C492" s="3"/>
      <c r="D492" s="1"/>
      <c r="E492" s="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 spans="1:16" x14ac:dyDescent="0.2">
      <c r="A493" s="3"/>
      <c r="B493" s="3"/>
      <c r="C493" s="3"/>
      <c r="D493" s="1"/>
      <c r="E493" s="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 spans="1:16" x14ac:dyDescent="0.2">
      <c r="A494" s="3"/>
      <c r="B494" s="3"/>
      <c r="C494" s="3"/>
      <c r="D494" s="1"/>
      <c r="E494" s="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 spans="1:16" x14ac:dyDescent="0.2">
      <c r="A495" s="3"/>
      <c r="B495" s="3"/>
      <c r="C495" s="3"/>
      <c r="D495" s="1"/>
      <c r="E495" s="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 spans="1:16" x14ac:dyDescent="0.2">
      <c r="A496" s="3"/>
      <c r="B496" s="3"/>
      <c r="C496" s="3"/>
      <c r="D496" s="1"/>
      <c r="E496" s="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 spans="1:16" x14ac:dyDescent="0.2">
      <c r="A497" s="3"/>
      <c r="B497" s="3"/>
      <c r="C497" s="3"/>
      <c r="D497" s="1"/>
      <c r="E497" s="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 spans="1:16" x14ac:dyDescent="0.2">
      <c r="A498" s="3"/>
      <c r="B498" s="3"/>
      <c r="C498" s="3"/>
      <c r="D498" s="1"/>
      <c r="E498" s="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 spans="1:16" x14ac:dyDescent="0.2">
      <c r="A499" s="3"/>
      <c r="B499" s="3"/>
      <c r="C499" s="3"/>
      <c r="D499" s="1"/>
      <c r="E499" s="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 spans="1:16" x14ac:dyDescent="0.2">
      <c r="A500" s="3"/>
      <c r="B500" s="3"/>
      <c r="C500" s="3"/>
      <c r="D500" s="1"/>
      <c r="E500" s="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 spans="1:16" x14ac:dyDescent="0.2">
      <c r="A501" s="3"/>
      <c r="B501" s="3"/>
      <c r="C501" s="3"/>
      <c r="D501" s="1"/>
      <c r="E501" s="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 spans="1:16" x14ac:dyDescent="0.2">
      <c r="A502" s="3"/>
      <c r="B502" s="3"/>
      <c r="C502" s="3"/>
      <c r="D502" s="1"/>
      <c r="E502" s="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 spans="1:16" x14ac:dyDescent="0.2">
      <c r="A503" s="3"/>
      <c r="B503" s="3"/>
      <c r="C503" s="3"/>
      <c r="D503" s="1"/>
      <c r="E503" s="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 spans="1:16" x14ac:dyDescent="0.2">
      <c r="A504" s="3"/>
      <c r="B504" s="3"/>
      <c r="C504" s="3"/>
      <c r="D504" s="1"/>
      <c r="E504" s="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 spans="1:16" x14ac:dyDescent="0.2">
      <c r="A505" s="3"/>
      <c r="B505" s="3"/>
      <c r="C505" s="3"/>
      <c r="D505" s="1"/>
      <c r="E505" s="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 spans="1:16" x14ac:dyDescent="0.2">
      <c r="A506" s="3"/>
      <c r="B506" s="3"/>
      <c r="C506" s="3"/>
      <c r="D506" s="1"/>
      <c r="E506" s="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 spans="1:16" x14ac:dyDescent="0.2">
      <c r="A507" s="3"/>
      <c r="B507" s="3"/>
      <c r="C507" s="3"/>
      <c r="D507" s="1"/>
      <c r="E507" s="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 spans="1:16" x14ac:dyDescent="0.2">
      <c r="A508" s="3"/>
      <c r="B508" s="3"/>
      <c r="C508" s="3"/>
      <c r="D508" s="1"/>
      <c r="E508" s="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 spans="1:16" x14ac:dyDescent="0.2">
      <c r="A509" s="3"/>
      <c r="B509" s="3"/>
      <c r="C509" s="3"/>
      <c r="D509" s="1"/>
      <c r="E509" s="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 spans="1:16" x14ac:dyDescent="0.2">
      <c r="A510" s="3"/>
      <c r="B510" s="3"/>
      <c r="C510" s="3"/>
      <c r="D510" s="1"/>
      <c r="E510" s="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 spans="1:16" x14ac:dyDescent="0.2">
      <c r="A511" s="3"/>
      <c r="B511" s="3"/>
      <c r="C511" s="3"/>
      <c r="D511" s="1"/>
      <c r="E511" s="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 spans="1:16" x14ac:dyDescent="0.2">
      <c r="A512" s="3"/>
      <c r="B512" s="3"/>
      <c r="C512" s="3"/>
      <c r="D512" s="1"/>
      <c r="E512" s="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 spans="1:16" x14ac:dyDescent="0.2">
      <c r="A513" s="3"/>
      <c r="B513" s="3"/>
      <c r="C513" s="3"/>
      <c r="D513" s="1"/>
      <c r="E513" s="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 spans="1:16" x14ac:dyDescent="0.2">
      <c r="A514" s="3"/>
      <c r="B514" s="3"/>
      <c r="C514" s="3"/>
      <c r="D514" s="1"/>
      <c r="E514" s="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 spans="1:16" x14ac:dyDescent="0.2">
      <c r="A515" s="3"/>
      <c r="B515" s="3"/>
      <c r="C515" s="3"/>
      <c r="D515" s="1"/>
      <c r="E515" s="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 spans="1:16" x14ac:dyDescent="0.2">
      <c r="A516" s="3"/>
      <c r="B516" s="3"/>
      <c r="C516" s="3"/>
      <c r="D516" s="1"/>
      <c r="E516" s="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 spans="1:16" x14ac:dyDescent="0.2">
      <c r="A517" s="3"/>
      <c r="B517" s="3"/>
      <c r="C517" s="3"/>
      <c r="D517" s="1"/>
      <c r="E517" s="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 spans="1:16" x14ac:dyDescent="0.2">
      <c r="A518" s="3"/>
      <c r="B518" s="3"/>
      <c r="C518" s="3"/>
      <c r="D518" s="1"/>
      <c r="E518" s="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 spans="1:16" x14ac:dyDescent="0.2">
      <c r="A519" s="3"/>
      <c r="B519" s="3"/>
      <c r="C519" s="3"/>
      <c r="D519" s="1"/>
      <c r="E519" s="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 spans="1:16" x14ac:dyDescent="0.2">
      <c r="A520" s="3"/>
      <c r="B520" s="3"/>
      <c r="C520" s="3"/>
      <c r="D520" s="1"/>
      <c r="E520" s="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 spans="1:16" x14ac:dyDescent="0.2">
      <c r="A521" s="3"/>
      <c r="B521" s="3"/>
      <c r="C521" s="3"/>
      <c r="D521" s="1"/>
      <c r="E521" s="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 spans="1:16" x14ac:dyDescent="0.2">
      <c r="A522" s="3"/>
      <c r="B522" s="3"/>
      <c r="C522" s="3"/>
      <c r="D522" s="1"/>
      <c r="E522" s="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 spans="1:16" x14ac:dyDescent="0.2">
      <c r="A523" s="3"/>
      <c r="B523" s="3"/>
      <c r="C523" s="3"/>
      <c r="D523" s="1"/>
      <c r="E523" s="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 spans="1:16" x14ac:dyDescent="0.2">
      <c r="A524" s="3"/>
      <c r="B524" s="3"/>
      <c r="C524" s="3"/>
      <c r="D524" s="1"/>
      <c r="E524" s="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 spans="1:16" x14ac:dyDescent="0.2">
      <c r="A525" s="3"/>
      <c r="B525" s="3"/>
      <c r="C525" s="3"/>
      <c r="D525" s="1"/>
      <c r="E525" s="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 spans="1:16" x14ac:dyDescent="0.2">
      <c r="A526" s="3"/>
      <c r="B526" s="3"/>
      <c r="C526" s="3"/>
      <c r="D526" s="1"/>
      <c r="E526" s="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 spans="1:16" x14ac:dyDescent="0.2">
      <c r="A527" s="3"/>
      <c r="B527" s="3"/>
      <c r="C527" s="3"/>
      <c r="D527" s="1"/>
      <c r="E527" s="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 spans="1:16" x14ac:dyDescent="0.2">
      <c r="A528" s="3"/>
      <c r="B528" s="3"/>
      <c r="C528" s="3"/>
      <c r="D528" s="1"/>
      <c r="E528" s="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 spans="1:16" x14ac:dyDescent="0.2">
      <c r="A529" s="3"/>
      <c r="B529" s="3"/>
      <c r="C529" s="3"/>
      <c r="D529" s="1"/>
      <c r="E529" s="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 spans="1:16" x14ac:dyDescent="0.2">
      <c r="A530" s="3"/>
      <c r="B530" s="3"/>
      <c r="C530" s="3"/>
      <c r="D530" s="1"/>
      <c r="E530" s="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 spans="1:16" x14ac:dyDescent="0.2">
      <c r="A531" s="3"/>
      <c r="B531" s="3"/>
      <c r="C531" s="3"/>
      <c r="D531" s="1"/>
      <c r="E531" s="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 spans="1:16" x14ac:dyDescent="0.2">
      <c r="A532" s="3"/>
      <c r="B532" s="3"/>
      <c r="C532" s="3"/>
      <c r="D532" s="1"/>
      <c r="E532" s="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 spans="1:16" x14ac:dyDescent="0.2">
      <c r="A533" s="3"/>
      <c r="B533" s="3"/>
      <c r="C533" s="3"/>
      <c r="D533" s="1"/>
      <c r="E533" s="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 spans="1:16" x14ac:dyDescent="0.2">
      <c r="A534" s="3"/>
      <c r="B534" s="3"/>
      <c r="C534" s="3"/>
      <c r="D534" s="1"/>
      <c r="E534" s="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 spans="1:16" x14ac:dyDescent="0.2">
      <c r="A535" s="3"/>
      <c r="B535" s="3"/>
      <c r="C535" s="3"/>
      <c r="D535" s="1"/>
      <c r="E535" s="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 spans="1:16" x14ac:dyDescent="0.2">
      <c r="A536" s="3"/>
      <c r="B536" s="3"/>
      <c r="C536" s="3"/>
      <c r="D536" s="1"/>
      <c r="E536" s="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 spans="1:16" x14ac:dyDescent="0.2">
      <c r="A537" s="3"/>
      <c r="B537" s="3"/>
      <c r="C537" s="3"/>
      <c r="D537" s="1"/>
      <c r="E537" s="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 spans="1:16" x14ac:dyDescent="0.2">
      <c r="A538" s="3"/>
      <c r="B538" s="3"/>
      <c r="C538" s="3"/>
      <c r="D538" s="1"/>
      <c r="E538" s="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 spans="1:16" x14ac:dyDescent="0.2">
      <c r="A539" s="3"/>
      <c r="B539" s="3"/>
      <c r="C539" s="3"/>
      <c r="D539" s="1"/>
      <c r="E539" s="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 spans="1:16" x14ac:dyDescent="0.2">
      <c r="A540" s="3"/>
      <c r="B540" s="3"/>
      <c r="C540" s="3"/>
      <c r="D540" s="1"/>
      <c r="E540" s="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 spans="1:16" x14ac:dyDescent="0.2">
      <c r="A541" s="3"/>
      <c r="B541" s="3"/>
      <c r="C541" s="3"/>
      <c r="D541" s="1"/>
      <c r="E541" s="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 spans="1:16" x14ac:dyDescent="0.2">
      <c r="A542" s="3"/>
      <c r="B542" s="3"/>
      <c r="C542" s="3"/>
      <c r="D542" s="1"/>
      <c r="E542" s="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 spans="1:16" x14ac:dyDescent="0.2">
      <c r="A543" s="3"/>
      <c r="B543" s="3"/>
      <c r="C543" s="3"/>
      <c r="D543" s="1"/>
      <c r="E543" s="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 spans="1:16" x14ac:dyDescent="0.2">
      <c r="A544" s="3"/>
      <c r="B544" s="3"/>
      <c r="C544" s="3"/>
      <c r="D544" s="1"/>
      <c r="E544" s="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 spans="1:16" x14ac:dyDescent="0.2">
      <c r="A545" s="3"/>
      <c r="B545" s="3"/>
      <c r="C545" s="3"/>
      <c r="D545" s="1"/>
      <c r="E545" s="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 spans="1:16" x14ac:dyDescent="0.2">
      <c r="A546" s="3"/>
      <c r="B546" s="3"/>
      <c r="C546" s="3"/>
      <c r="D546" s="1"/>
      <c r="E546" s="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 spans="1:16" x14ac:dyDescent="0.2">
      <c r="A547" s="3"/>
      <c r="B547" s="3"/>
      <c r="C547" s="3"/>
      <c r="D547" s="1"/>
      <c r="E547" s="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 spans="1:16" x14ac:dyDescent="0.2">
      <c r="A548" s="3"/>
      <c r="B548" s="3"/>
      <c r="C548" s="3"/>
      <c r="D548" s="1"/>
      <c r="E548" s="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 spans="1:16" x14ac:dyDescent="0.2">
      <c r="A549" s="3"/>
      <c r="B549" s="3"/>
      <c r="C549" s="3"/>
      <c r="D549" s="1"/>
      <c r="E549" s="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 spans="1:16" x14ac:dyDescent="0.2">
      <c r="A550" s="3"/>
      <c r="B550" s="3"/>
      <c r="C550" s="3"/>
      <c r="D550" s="1"/>
      <c r="E550" s="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 spans="1:16" x14ac:dyDescent="0.2">
      <c r="A551" s="3"/>
      <c r="B551" s="3"/>
      <c r="C551" s="3"/>
      <c r="D551" s="1"/>
      <c r="E551" s="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 spans="1:16" x14ac:dyDescent="0.2">
      <c r="A552" s="3"/>
      <c r="B552" s="3"/>
      <c r="C552" s="3"/>
      <c r="D552" s="1"/>
      <c r="E552" s="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 spans="1:16" x14ac:dyDescent="0.2">
      <c r="A553" s="3"/>
      <c r="B553" s="3"/>
      <c r="C553" s="3"/>
      <c r="D553" s="1"/>
      <c r="E553" s="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 spans="1:16" x14ac:dyDescent="0.2">
      <c r="A554" s="3"/>
      <c r="B554" s="3"/>
      <c r="C554" s="3"/>
      <c r="D554" s="1"/>
      <c r="E554" s="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 spans="1:16" x14ac:dyDescent="0.2">
      <c r="A555" s="3"/>
      <c r="B555" s="3"/>
      <c r="C555" s="3"/>
      <c r="D555" s="1"/>
      <c r="E555" s="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 spans="1:16" x14ac:dyDescent="0.2">
      <c r="A556" s="3"/>
      <c r="B556" s="3"/>
      <c r="C556" s="3"/>
      <c r="D556" s="1"/>
      <c r="E556" s="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 spans="1:16" x14ac:dyDescent="0.2">
      <c r="A557" s="3"/>
      <c r="B557" s="3"/>
      <c r="C557" s="3"/>
      <c r="D557" s="1"/>
      <c r="E557" s="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 spans="1:16" x14ac:dyDescent="0.2">
      <c r="A558" s="3"/>
      <c r="B558" s="3"/>
      <c r="C558" s="3"/>
      <c r="D558" s="1"/>
      <c r="E558" s="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 spans="1:16" x14ac:dyDescent="0.2">
      <c r="A559" s="3"/>
      <c r="B559" s="3"/>
      <c r="C559" s="3"/>
      <c r="D559" s="1"/>
      <c r="E559" s="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 spans="1:16" x14ac:dyDescent="0.2">
      <c r="A560" s="3"/>
      <c r="B560" s="3"/>
      <c r="C560" s="3"/>
      <c r="D560" s="1"/>
      <c r="E560" s="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 spans="1:16" x14ac:dyDescent="0.2">
      <c r="A561" s="3"/>
      <c r="B561" s="3"/>
      <c r="C561" s="3"/>
      <c r="D561" s="1"/>
      <c r="E561" s="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 spans="1:16" x14ac:dyDescent="0.2">
      <c r="A562" s="3"/>
      <c r="B562" s="3"/>
      <c r="C562" s="3"/>
      <c r="D562" s="1"/>
      <c r="E562" s="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 spans="1:16" x14ac:dyDescent="0.2">
      <c r="A563" s="3"/>
      <c r="B563" s="3"/>
      <c r="C563" s="3"/>
      <c r="D563" s="1"/>
      <c r="E563" s="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 spans="1:16" x14ac:dyDescent="0.2">
      <c r="A564" s="3"/>
      <c r="B564" s="3"/>
      <c r="C564" s="3"/>
      <c r="D564" s="1"/>
      <c r="E564" s="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 spans="1:16" x14ac:dyDescent="0.2">
      <c r="A565" s="3"/>
      <c r="B565" s="3"/>
      <c r="C565" s="3"/>
      <c r="D565" s="1"/>
      <c r="E565" s="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 spans="1:16" x14ac:dyDescent="0.2">
      <c r="A566" s="3"/>
      <c r="B566" s="3"/>
      <c r="C566" s="3"/>
      <c r="D566" s="1"/>
      <c r="E566" s="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 spans="1:16" x14ac:dyDescent="0.2">
      <c r="A567" s="3"/>
      <c r="B567" s="3"/>
      <c r="C567" s="3"/>
      <c r="D567" s="1"/>
      <c r="E567" s="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 spans="1:16" x14ac:dyDescent="0.2">
      <c r="A568" s="3"/>
      <c r="B568" s="3"/>
      <c r="C568" s="3"/>
      <c r="D568" s="1"/>
      <c r="E568" s="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 spans="1:16" x14ac:dyDescent="0.2">
      <c r="A569" s="3"/>
      <c r="B569" s="3"/>
      <c r="C569" s="3"/>
      <c r="D569" s="1"/>
      <c r="E569" s="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 spans="1:16" x14ac:dyDescent="0.2">
      <c r="A570" s="3"/>
      <c r="B570" s="3"/>
      <c r="C570" s="3"/>
      <c r="D570" s="1"/>
      <c r="E570" s="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 spans="1:16" x14ac:dyDescent="0.2">
      <c r="A571" s="3"/>
      <c r="B571" s="3"/>
      <c r="C571" s="3"/>
      <c r="D571" s="1"/>
      <c r="E571" s="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 spans="1:16" x14ac:dyDescent="0.2">
      <c r="A572" s="3"/>
      <c r="B572" s="3"/>
      <c r="C572" s="3"/>
      <c r="D572" s="1"/>
      <c r="E572" s="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 spans="1:16" x14ac:dyDescent="0.2">
      <c r="A573" s="3"/>
      <c r="B573" s="3"/>
      <c r="C573" s="3"/>
      <c r="D573" s="1"/>
      <c r="E573" s="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 spans="1:16" x14ac:dyDescent="0.2">
      <c r="A574" s="3"/>
      <c r="B574" s="3"/>
      <c r="C574" s="3"/>
      <c r="D574" s="1"/>
      <c r="E574" s="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 spans="1:16" x14ac:dyDescent="0.2">
      <c r="A575" s="3"/>
      <c r="B575" s="3"/>
      <c r="C575" s="3"/>
      <c r="D575" s="1"/>
      <c r="E575" s="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 spans="1:16" x14ac:dyDescent="0.2">
      <c r="A576" s="3"/>
      <c r="B576" s="3"/>
      <c r="C576" s="3"/>
      <c r="D576" s="1"/>
      <c r="E576" s="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 spans="1:16" x14ac:dyDescent="0.2">
      <c r="A577" s="3"/>
      <c r="B577" s="3"/>
      <c r="C577" s="3"/>
      <c r="D577" s="1"/>
      <c r="E577" s="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 spans="1:16" x14ac:dyDescent="0.2">
      <c r="A578" s="3"/>
      <c r="B578" s="3"/>
      <c r="C578" s="3"/>
      <c r="D578" s="1"/>
      <c r="E578" s="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 spans="1:16" x14ac:dyDescent="0.2">
      <c r="A579" s="3"/>
      <c r="B579" s="3"/>
      <c r="C579" s="3"/>
      <c r="D579" s="1"/>
      <c r="E579" s="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 spans="1:16" x14ac:dyDescent="0.2">
      <c r="A580" s="3"/>
      <c r="B580" s="3"/>
      <c r="C580" s="3"/>
      <c r="D580" s="1"/>
      <c r="E580" s="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 spans="1:16" x14ac:dyDescent="0.2">
      <c r="A581" s="3"/>
      <c r="B581" s="3"/>
      <c r="C581" s="3"/>
      <c r="D581" s="1"/>
      <c r="E581" s="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 spans="1:16" x14ac:dyDescent="0.2">
      <c r="A582" s="3"/>
      <c r="B582" s="3"/>
      <c r="C582" s="3"/>
      <c r="D582" s="1"/>
      <c r="E582" s="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 spans="1:16" x14ac:dyDescent="0.2">
      <c r="A583" s="3"/>
      <c r="B583" s="3"/>
      <c r="C583" s="3"/>
      <c r="D583" s="1"/>
      <c r="E583" s="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 spans="1:16" x14ac:dyDescent="0.2">
      <c r="A584" s="3"/>
      <c r="B584" s="3"/>
      <c r="C584" s="3"/>
      <c r="D584" s="1"/>
      <c r="E584" s="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 spans="1:16" x14ac:dyDescent="0.2">
      <c r="A585" s="3"/>
      <c r="B585" s="3"/>
      <c r="C585" s="3"/>
      <c r="D585" s="1"/>
      <c r="E585" s="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 spans="1:16" x14ac:dyDescent="0.2">
      <c r="A586" s="3"/>
      <c r="B586" s="3"/>
      <c r="C586" s="3"/>
      <c r="D586" s="1"/>
      <c r="E586" s="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 spans="1:16" x14ac:dyDescent="0.2">
      <c r="A587" s="3"/>
      <c r="B587" s="3"/>
      <c r="C587" s="3"/>
      <c r="D587" s="1"/>
      <c r="E587" s="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 spans="1:16" x14ac:dyDescent="0.2">
      <c r="A588" s="3"/>
      <c r="B588" s="3"/>
      <c r="C588" s="3"/>
      <c r="D588" s="1"/>
      <c r="E588" s="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 spans="1:16" x14ac:dyDescent="0.2">
      <c r="A589" s="3"/>
      <c r="B589" s="3"/>
      <c r="C589" s="3"/>
      <c r="D589" s="1"/>
      <c r="E589" s="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 spans="1:16" x14ac:dyDescent="0.2">
      <c r="A590" s="3"/>
      <c r="B590" s="3"/>
      <c r="C590" s="3"/>
      <c r="D590" s="1"/>
      <c r="E590" s="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 spans="1:16" x14ac:dyDescent="0.2">
      <c r="A591" s="3"/>
      <c r="B591" s="3"/>
      <c r="C591" s="3"/>
      <c r="D591" s="1"/>
      <c r="E591" s="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 spans="1:16" x14ac:dyDescent="0.2">
      <c r="A592" s="3"/>
      <c r="B592" s="3"/>
      <c r="C592" s="3"/>
      <c r="D592" s="1"/>
      <c r="E592" s="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 spans="1:16" x14ac:dyDescent="0.2">
      <c r="A593" s="3"/>
      <c r="B593" s="3"/>
      <c r="C593" s="3"/>
      <c r="D593" s="1"/>
      <c r="E593" s="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 spans="1:16" x14ac:dyDescent="0.2">
      <c r="A594" s="3"/>
      <c r="B594" s="3"/>
      <c r="C594" s="3"/>
      <c r="D594" s="1"/>
      <c r="E594" s="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 spans="1:16" x14ac:dyDescent="0.2">
      <c r="A595" s="3"/>
      <c r="B595" s="3"/>
      <c r="C595" s="3"/>
      <c r="D595" s="1"/>
      <c r="E595" s="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 spans="1:16" x14ac:dyDescent="0.2">
      <c r="A596" s="3"/>
      <c r="B596" s="3"/>
      <c r="C596" s="3"/>
      <c r="D596" s="1"/>
      <c r="E596" s="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 spans="1:16" x14ac:dyDescent="0.2">
      <c r="A597" s="3"/>
      <c r="B597" s="3"/>
      <c r="C597" s="3"/>
      <c r="D597" s="1"/>
      <c r="E597" s="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 spans="1:16" x14ac:dyDescent="0.2">
      <c r="A598" s="3"/>
      <c r="B598" s="3"/>
      <c r="C598" s="3"/>
      <c r="D598" s="1"/>
      <c r="E598" s="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 spans="1:16" x14ac:dyDescent="0.2">
      <c r="A599" s="3"/>
      <c r="B599" s="3"/>
      <c r="C599" s="3"/>
      <c r="D599" s="1"/>
      <c r="E599" s="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 spans="1:16" x14ac:dyDescent="0.2">
      <c r="A600" s="3"/>
      <c r="B600" s="3"/>
      <c r="C600" s="3"/>
      <c r="D600" s="1"/>
      <c r="E600" s="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 spans="1:16" x14ac:dyDescent="0.2">
      <c r="A601" s="3"/>
      <c r="B601" s="3"/>
      <c r="C601" s="3"/>
      <c r="D601" s="1"/>
      <c r="E601" s="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 spans="1:16" x14ac:dyDescent="0.2">
      <c r="A602" s="3"/>
      <c r="B602" s="3"/>
      <c r="C602" s="3"/>
      <c r="D602" s="1"/>
      <c r="E602" s="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 spans="1:16" x14ac:dyDescent="0.2">
      <c r="A603" s="3"/>
      <c r="B603" s="3"/>
      <c r="C603" s="3"/>
      <c r="D603" s="1"/>
      <c r="E603" s="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 spans="1:16" x14ac:dyDescent="0.2">
      <c r="A604" s="3"/>
      <c r="B604" s="3"/>
      <c r="C604" s="3"/>
      <c r="D604" s="1"/>
      <c r="E604" s="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 spans="1:16" x14ac:dyDescent="0.2">
      <c r="A605" s="3"/>
      <c r="B605" s="3"/>
      <c r="C605" s="3"/>
      <c r="D605" s="1"/>
      <c r="E605" s="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 spans="1:16" x14ac:dyDescent="0.2">
      <c r="A606" s="3"/>
      <c r="B606" s="3"/>
      <c r="C606" s="3"/>
      <c r="D606" s="1"/>
      <c r="E606" s="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 spans="1:16" x14ac:dyDescent="0.2">
      <c r="A607" s="3"/>
      <c r="B607" s="3"/>
      <c r="C607" s="3"/>
      <c r="D607" s="1"/>
      <c r="E607" s="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 spans="1:16" x14ac:dyDescent="0.2">
      <c r="A608" s="3"/>
      <c r="B608" s="3"/>
      <c r="C608" s="3"/>
      <c r="D608" s="1"/>
      <c r="E608" s="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 spans="1:16" x14ac:dyDescent="0.2">
      <c r="A609" s="3"/>
      <c r="B609" s="3"/>
      <c r="C609" s="3"/>
      <c r="D609" s="1"/>
      <c r="E609" s="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 spans="1:16" x14ac:dyDescent="0.2">
      <c r="A610" s="3"/>
      <c r="B610" s="3"/>
      <c r="C610" s="3"/>
      <c r="D610" s="1"/>
      <c r="E610" s="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 spans="1:16" x14ac:dyDescent="0.2">
      <c r="A611" s="3"/>
      <c r="B611" s="3"/>
      <c r="C611" s="3"/>
      <c r="D611" s="1"/>
      <c r="E611" s="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 spans="1:16" x14ac:dyDescent="0.2">
      <c r="A612" s="3"/>
      <c r="B612" s="3"/>
      <c r="C612" s="3"/>
      <c r="D612" s="1"/>
      <c r="E612" s="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 spans="1:16" x14ac:dyDescent="0.2">
      <c r="A613" s="3"/>
      <c r="B613" s="3"/>
      <c r="C613" s="3"/>
      <c r="D613" s="1"/>
      <c r="E613" s="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 spans="1:16" x14ac:dyDescent="0.2">
      <c r="A614" s="3"/>
      <c r="B614" s="3"/>
      <c r="C614" s="3"/>
      <c r="D614" s="1"/>
      <c r="E614" s="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 spans="1:16" x14ac:dyDescent="0.2">
      <c r="A615" s="3"/>
      <c r="B615" s="3"/>
      <c r="C615" s="3"/>
      <c r="D615" s="1"/>
      <c r="E615" s="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 spans="1:16" x14ac:dyDescent="0.2">
      <c r="A616" s="3"/>
      <c r="B616" s="3"/>
      <c r="C616" s="3"/>
      <c r="D616" s="1"/>
      <c r="E616" s="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 spans="1:16" x14ac:dyDescent="0.2">
      <c r="A617" s="3"/>
      <c r="B617" s="3"/>
      <c r="C617" s="3"/>
      <c r="D617" s="1"/>
      <c r="E617" s="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 spans="1:16" x14ac:dyDescent="0.2">
      <c r="A618" s="3"/>
      <c r="B618" s="3"/>
      <c r="C618" s="3"/>
      <c r="D618" s="1"/>
      <c r="E618" s="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 spans="1:16" x14ac:dyDescent="0.2">
      <c r="A619" s="3"/>
      <c r="B619" s="3"/>
      <c r="C619" s="3"/>
      <c r="D619" s="1"/>
      <c r="E619" s="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 spans="1:16" x14ac:dyDescent="0.2">
      <c r="A620" s="3"/>
      <c r="B620" s="3"/>
      <c r="C620" s="3"/>
      <c r="D620" s="1"/>
      <c r="E620" s="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 spans="1:16" x14ac:dyDescent="0.2">
      <c r="A621" s="3"/>
      <c r="B621" s="3"/>
      <c r="C621" s="3"/>
      <c r="D621" s="1"/>
      <c r="E621" s="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 spans="1:16" x14ac:dyDescent="0.2">
      <c r="A622" s="3"/>
      <c r="B622" s="3"/>
      <c r="C622" s="3"/>
      <c r="D622" s="1"/>
      <c r="E622" s="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 spans="1:16" x14ac:dyDescent="0.2">
      <c r="A623" s="3"/>
      <c r="B623" s="3"/>
      <c r="C623" s="3"/>
      <c r="D623" s="1"/>
      <c r="E623" s="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 spans="1:16" x14ac:dyDescent="0.2">
      <c r="A624" s="3"/>
      <c r="B624" s="3"/>
      <c r="C624" s="3"/>
      <c r="D624" s="1"/>
      <c r="E624" s="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 spans="1:16" x14ac:dyDescent="0.2">
      <c r="A625" s="3"/>
      <c r="B625" s="3"/>
      <c r="C625" s="3"/>
      <c r="D625" s="1"/>
      <c r="E625" s="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 spans="1:16" x14ac:dyDescent="0.2">
      <c r="A626" s="3"/>
      <c r="B626" s="3"/>
      <c r="C626" s="3"/>
      <c r="D626" s="1"/>
      <c r="E626" s="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 spans="1:16" x14ac:dyDescent="0.2">
      <c r="A627" s="3"/>
      <c r="B627" s="3"/>
      <c r="C627" s="3"/>
      <c r="D627" s="1"/>
      <c r="E627" s="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 spans="1:16" x14ac:dyDescent="0.2">
      <c r="A628" s="3"/>
      <c r="B628" s="3"/>
      <c r="C628" s="3"/>
      <c r="D628" s="1"/>
      <c r="E628" s="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 spans="1:16" x14ac:dyDescent="0.2">
      <c r="A629" s="3"/>
      <c r="B629" s="3"/>
      <c r="C629" s="3"/>
      <c r="D629" s="1"/>
      <c r="E629" s="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 spans="1:16" x14ac:dyDescent="0.2">
      <c r="A630" s="3"/>
      <c r="B630" s="3"/>
      <c r="C630" s="3"/>
      <c r="D630" s="1"/>
      <c r="E630" s="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 spans="1:16" x14ac:dyDescent="0.2">
      <c r="A631" s="3"/>
      <c r="B631" s="3"/>
      <c r="C631" s="3"/>
      <c r="D631" s="1"/>
      <c r="E631" s="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 spans="1:16" x14ac:dyDescent="0.2">
      <c r="A632" s="3"/>
      <c r="B632" s="3"/>
      <c r="C632" s="3"/>
      <c r="D632" s="1"/>
      <c r="E632" s="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 spans="1:16" x14ac:dyDescent="0.2">
      <c r="A633" s="3"/>
      <c r="B633" s="3"/>
      <c r="C633" s="3"/>
      <c r="D633" s="1"/>
      <c r="E633" s="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 spans="1:16" x14ac:dyDescent="0.2">
      <c r="A634" s="3"/>
      <c r="B634" s="3"/>
      <c r="C634" s="3"/>
      <c r="D634" s="1"/>
      <c r="E634" s="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 spans="1:16" x14ac:dyDescent="0.2">
      <c r="A635" s="3"/>
      <c r="B635" s="3"/>
      <c r="C635" s="3"/>
      <c r="D635" s="1"/>
      <c r="E635" s="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 spans="1:16" x14ac:dyDescent="0.2">
      <c r="A636" s="3"/>
      <c r="B636" s="3"/>
      <c r="C636" s="3"/>
      <c r="D636" s="1"/>
      <c r="E636" s="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 spans="1:16" x14ac:dyDescent="0.2">
      <c r="A637" s="3"/>
      <c r="B637" s="3"/>
      <c r="C637" s="3"/>
      <c r="D637" s="1"/>
      <c r="E637" s="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 spans="1:16" x14ac:dyDescent="0.2">
      <c r="A638" s="3"/>
      <c r="B638" s="3"/>
      <c r="C638" s="3"/>
      <c r="D638" s="1"/>
      <c r="E638" s="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 spans="1:16" x14ac:dyDescent="0.2">
      <c r="A639" s="3"/>
      <c r="B639" s="3"/>
      <c r="C639" s="3"/>
      <c r="D639" s="1"/>
      <c r="E639" s="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 spans="1:16" x14ac:dyDescent="0.2">
      <c r="A640" s="3"/>
      <c r="B640" s="3"/>
      <c r="C640" s="3"/>
      <c r="D640" s="1"/>
      <c r="E640" s="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 spans="1:16" x14ac:dyDescent="0.2">
      <c r="A641" s="3"/>
      <c r="B641" s="3"/>
      <c r="C641" s="3"/>
      <c r="D641" s="1"/>
      <c r="E641" s="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 spans="1:16" x14ac:dyDescent="0.2">
      <c r="A642" s="3"/>
      <c r="B642" s="3"/>
      <c r="C642" s="3"/>
      <c r="D642" s="1"/>
      <c r="E642" s="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 spans="1:16" x14ac:dyDescent="0.2">
      <c r="A643" s="3"/>
      <c r="B643" s="3"/>
      <c r="C643" s="3"/>
      <c r="D643" s="1"/>
      <c r="E643" s="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 spans="1:16" x14ac:dyDescent="0.2">
      <c r="A644" s="3"/>
      <c r="B644" s="3"/>
      <c r="C644" s="3"/>
      <c r="D644" s="1"/>
      <c r="E644" s="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 spans="1:16" x14ac:dyDescent="0.2">
      <c r="A645" s="3"/>
      <c r="B645" s="3"/>
      <c r="C645" s="3"/>
      <c r="D645" s="1"/>
      <c r="E645" s="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 spans="1:16" x14ac:dyDescent="0.2">
      <c r="A646" s="3"/>
      <c r="B646" s="3"/>
      <c r="C646" s="3"/>
      <c r="D646" s="1"/>
      <c r="E646" s="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 spans="1:16" x14ac:dyDescent="0.2">
      <c r="A647" s="3"/>
      <c r="B647" s="3"/>
      <c r="C647" s="3"/>
      <c r="D647" s="1"/>
      <c r="E647" s="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 spans="1:16" x14ac:dyDescent="0.2">
      <c r="A648" s="3"/>
      <c r="B648" s="3"/>
      <c r="C648" s="3"/>
      <c r="D648" s="1"/>
      <c r="E648" s="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 spans="1:16" x14ac:dyDescent="0.2">
      <c r="A649" s="3"/>
      <c r="B649" s="3"/>
      <c r="C649" s="3"/>
      <c r="D649" s="1"/>
      <c r="E649" s="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 spans="1:16" x14ac:dyDescent="0.2">
      <c r="A650" s="3"/>
      <c r="B650" s="3"/>
      <c r="C650" s="3"/>
      <c r="D650" s="1"/>
      <c r="E650" s="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 spans="1:16" x14ac:dyDescent="0.2">
      <c r="A651" s="3"/>
      <c r="B651" s="3"/>
      <c r="C651" s="3"/>
      <c r="D651" s="1"/>
      <c r="E651" s="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 spans="1:16" x14ac:dyDescent="0.2">
      <c r="A652" s="3"/>
      <c r="B652" s="3"/>
      <c r="C652" s="3"/>
      <c r="D652" s="1"/>
      <c r="E652" s="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 spans="1:16" x14ac:dyDescent="0.2">
      <c r="A653" s="3"/>
      <c r="B653" s="3"/>
      <c r="C653" s="3"/>
      <c r="D653" s="1"/>
      <c r="E653" s="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 spans="1:16" x14ac:dyDescent="0.2">
      <c r="A654" s="3"/>
      <c r="B654" s="3"/>
      <c r="C654" s="3"/>
      <c r="D654" s="1"/>
      <c r="E654" s="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 spans="1:16" x14ac:dyDescent="0.2">
      <c r="A655" s="3"/>
      <c r="B655" s="3"/>
      <c r="C655" s="3"/>
      <c r="D655" s="1"/>
      <c r="E655" s="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 spans="1:16" x14ac:dyDescent="0.2">
      <c r="A656" s="3"/>
      <c r="B656" s="3"/>
      <c r="C656" s="3"/>
      <c r="D656" s="1"/>
      <c r="E656" s="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 spans="1:16" x14ac:dyDescent="0.2">
      <c r="A657" s="3"/>
      <c r="B657" s="3"/>
      <c r="C657" s="3"/>
      <c r="D657" s="1"/>
      <c r="E657" s="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 spans="1:16" x14ac:dyDescent="0.2">
      <c r="A658" s="3"/>
      <c r="B658" s="3"/>
      <c r="C658" s="3"/>
      <c r="D658" s="1"/>
      <c r="E658" s="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 spans="1:16" x14ac:dyDescent="0.2">
      <c r="A659" s="3"/>
      <c r="B659" s="3"/>
      <c r="C659" s="3"/>
      <c r="D659" s="1"/>
      <c r="E659" s="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 spans="1:16" x14ac:dyDescent="0.2">
      <c r="A660" s="3"/>
      <c r="B660" s="3"/>
      <c r="C660" s="3"/>
      <c r="D660" s="1"/>
      <c r="E660" s="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 spans="1:16" x14ac:dyDescent="0.2">
      <c r="A661" s="3"/>
      <c r="B661" s="3"/>
      <c r="C661" s="3"/>
      <c r="D661" s="1"/>
      <c r="E661" s="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 spans="1:16" x14ac:dyDescent="0.2">
      <c r="A662" s="3"/>
      <c r="B662" s="3"/>
      <c r="C662" s="3"/>
      <c r="D662" s="1"/>
      <c r="E662" s="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 spans="1:16" x14ac:dyDescent="0.2">
      <c r="A663" s="3"/>
      <c r="B663" s="3"/>
      <c r="C663" s="3"/>
      <c r="D663" s="1"/>
      <c r="E663" s="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 spans="1:16" x14ac:dyDescent="0.2">
      <c r="A664" s="3"/>
      <c r="B664" s="3"/>
      <c r="C664" s="3"/>
      <c r="D664" s="1"/>
      <c r="E664" s="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 spans="1:16" x14ac:dyDescent="0.2">
      <c r="A665" s="3"/>
      <c r="B665" s="3"/>
      <c r="C665" s="3"/>
      <c r="D665" s="1"/>
      <c r="E665" s="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 spans="1:16" x14ac:dyDescent="0.2">
      <c r="A666" s="3"/>
      <c r="B666" s="3"/>
      <c r="C666" s="3"/>
      <c r="D666" s="1"/>
      <c r="E666" s="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 spans="1:16" x14ac:dyDescent="0.2">
      <c r="A667" s="3"/>
      <c r="B667" s="3"/>
      <c r="C667" s="3"/>
      <c r="D667" s="1"/>
      <c r="E667" s="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 spans="1:16" x14ac:dyDescent="0.2">
      <c r="A668" s="3"/>
      <c r="B668" s="3"/>
      <c r="C668" s="3"/>
      <c r="D668" s="1"/>
      <c r="E668" s="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 spans="1:16" x14ac:dyDescent="0.2">
      <c r="A669" s="3"/>
      <c r="B669" s="3"/>
      <c r="C669" s="3"/>
      <c r="D669" s="1"/>
      <c r="E669" s="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 spans="1:16" x14ac:dyDescent="0.2">
      <c r="A670" s="3"/>
      <c r="B670" s="3"/>
      <c r="C670" s="3"/>
      <c r="D670" s="1"/>
      <c r="E670" s="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 spans="1:16" x14ac:dyDescent="0.2">
      <c r="A671" s="3"/>
      <c r="B671" s="3"/>
      <c r="C671" s="3"/>
      <c r="D671" s="1"/>
      <c r="E671" s="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 spans="1:16" x14ac:dyDescent="0.2">
      <c r="A672" s="3"/>
      <c r="B672" s="3"/>
      <c r="C672" s="3"/>
      <c r="D672" s="1"/>
      <c r="E672" s="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 spans="1:16" x14ac:dyDescent="0.2">
      <c r="A673" s="3"/>
      <c r="B673" s="3"/>
      <c r="C673" s="3"/>
      <c r="D673" s="1"/>
      <c r="E673" s="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 spans="1:16" x14ac:dyDescent="0.2">
      <c r="A674" s="3"/>
      <c r="B674" s="3"/>
      <c r="C674" s="3"/>
      <c r="D674" s="1"/>
      <c r="E674" s="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 spans="1:16" x14ac:dyDescent="0.2">
      <c r="A675" s="3"/>
      <c r="B675" s="3"/>
      <c r="C675" s="3"/>
      <c r="D675" s="1"/>
      <c r="E675" s="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 spans="1:16" x14ac:dyDescent="0.2">
      <c r="A676" s="3"/>
      <c r="B676" s="3"/>
      <c r="C676" s="3"/>
      <c r="D676" s="1"/>
      <c r="E676" s="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 spans="1:16" x14ac:dyDescent="0.2">
      <c r="A677" s="3"/>
      <c r="B677" s="3"/>
      <c r="C677" s="3"/>
      <c r="D677" s="1"/>
      <c r="E677" s="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 spans="1:16" x14ac:dyDescent="0.2">
      <c r="A678" s="3"/>
      <c r="B678" s="3"/>
      <c r="C678" s="3"/>
      <c r="D678" s="1"/>
      <c r="E678" s="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 spans="1:16" x14ac:dyDescent="0.2">
      <c r="A679" s="3"/>
      <c r="B679" s="3"/>
      <c r="C679" s="3"/>
      <c r="D679" s="1"/>
      <c r="E679" s="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 spans="1:16" x14ac:dyDescent="0.2">
      <c r="A680" s="3"/>
      <c r="B680" s="3"/>
      <c r="C680" s="3"/>
      <c r="D680" s="1"/>
      <c r="E680" s="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 spans="1:16" x14ac:dyDescent="0.2">
      <c r="A681" s="3"/>
      <c r="B681" s="3"/>
      <c r="C681" s="3"/>
      <c r="D681" s="1"/>
      <c r="E681" s="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 spans="1:16" x14ac:dyDescent="0.2">
      <c r="A682" s="3"/>
      <c r="B682" s="3"/>
      <c r="C682" s="3"/>
      <c r="D682" s="1"/>
      <c r="E682" s="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 spans="1:16" x14ac:dyDescent="0.2">
      <c r="A683" s="3"/>
      <c r="B683" s="3"/>
      <c r="C683" s="3"/>
      <c r="D683" s="1"/>
      <c r="E683" s="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 spans="1:16" x14ac:dyDescent="0.2">
      <c r="A684" s="3"/>
      <c r="B684" s="3"/>
      <c r="C684" s="3"/>
      <c r="D684" s="1"/>
      <c r="E684" s="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 spans="1:16" x14ac:dyDescent="0.2">
      <c r="A685" s="3"/>
      <c r="B685" s="3"/>
      <c r="C685" s="3"/>
      <c r="D685" s="1"/>
      <c r="E685" s="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 spans="1:16" x14ac:dyDescent="0.2">
      <c r="A686" s="3"/>
      <c r="B686" s="3"/>
      <c r="C686" s="3"/>
      <c r="D686" s="1"/>
      <c r="E686" s="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 spans="1:16" x14ac:dyDescent="0.2">
      <c r="A687" s="3"/>
      <c r="B687" s="3"/>
      <c r="C687" s="3"/>
      <c r="D687" s="1"/>
      <c r="E687" s="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 spans="1:16" x14ac:dyDescent="0.2">
      <c r="A688" s="3"/>
      <c r="B688" s="3"/>
      <c r="C688" s="3"/>
      <c r="D688" s="1"/>
      <c r="E688" s="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 spans="1:16" x14ac:dyDescent="0.2">
      <c r="A689" s="3"/>
      <c r="B689" s="3"/>
      <c r="C689" s="3"/>
      <c r="D689" s="1"/>
      <c r="E689" s="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 spans="1:16" x14ac:dyDescent="0.2">
      <c r="A690" s="3"/>
      <c r="B690" s="3"/>
      <c r="C690" s="3"/>
      <c r="D690" s="1"/>
      <c r="E690" s="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 spans="1:16" x14ac:dyDescent="0.2">
      <c r="A691" s="3"/>
      <c r="B691" s="3"/>
      <c r="C691" s="3"/>
      <c r="D691" s="1"/>
      <c r="E691" s="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 spans="1:16" x14ac:dyDescent="0.2">
      <c r="A692" s="3"/>
      <c r="B692" s="3"/>
      <c r="C692" s="3"/>
      <c r="D692" s="1"/>
      <c r="E692" s="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 spans="1:16" x14ac:dyDescent="0.2">
      <c r="A693" s="3"/>
      <c r="B693" s="3"/>
      <c r="C693" s="3"/>
      <c r="D693" s="1"/>
      <c r="E693" s="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 spans="1:16" x14ac:dyDescent="0.2">
      <c r="A694" s="3"/>
      <c r="B694" s="3"/>
      <c r="C694" s="3"/>
      <c r="D694" s="1"/>
      <c r="E694" s="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 spans="1:16" x14ac:dyDescent="0.2">
      <c r="A695" s="3"/>
      <c r="B695" s="3"/>
      <c r="C695" s="3"/>
      <c r="D695" s="1"/>
      <c r="E695" s="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 spans="1:16" x14ac:dyDescent="0.2">
      <c r="A696" s="3"/>
      <c r="B696" s="3"/>
      <c r="C696" s="3"/>
      <c r="D696" s="1"/>
      <c r="E696" s="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 spans="1:16" x14ac:dyDescent="0.2">
      <c r="A697" s="3"/>
      <c r="B697" s="3"/>
      <c r="C697" s="3"/>
      <c r="D697" s="1"/>
      <c r="E697" s="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 spans="1:16" x14ac:dyDescent="0.2">
      <c r="A698" s="3"/>
      <c r="B698" s="3"/>
      <c r="C698" s="3"/>
      <c r="D698" s="1"/>
      <c r="E698" s="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 spans="1:16" x14ac:dyDescent="0.2">
      <c r="A699" s="3"/>
      <c r="B699" s="3"/>
      <c r="C699" s="3"/>
      <c r="D699" s="1"/>
      <c r="E699" s="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 spans="1:16" x14ac:dyDescent="0.2">
      <c r="A700" s="3"/>
      <c r="B700" s="3"/>
      <c r="C700" s="3"/>
      <c r="D700" s="1"/>
      <c r="E700" s="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 spans="1:16" x14ac:dyDescent="0.2">
      <c r="A701" s="3"/>
      <c r="B701" s="3"/>
      <c r="C701" s="3"/>
      <c r="D701" s="1"/>
      <c r="E701" s="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 spans="1:16" x14ac:dyDescent="0.2">
      <c r="A702" s="3"/>
      <c r="B702" s="3"/>
      <c r="C702" s="3"/>
      <c r="D702" s="1"/>
      <c r="E702" s="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 spans="1:16" x14ac:dyDescent="0.2">
      <c r="A703" s="3"/>
      <c r="B703" s="3"/>
      <c r="C703" s="3"/>
      <c r="D703" s="1"/>
      <c r="E703" s="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 spans="1:16" x14ac:dyDescent="0.2">
      <c r="A704" s="3"/>
      <c r="B704" s="3"/>
      <c r="C704" s="3"/>
      <c r="D704" s="1"/>
      <c r="E704" s="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 spans="1:16" x14ac:dyDescent="0.2">
      <c r="A705" s="3"/>
      <c r="B705" s="3"/>
      <c r="C705" s="3"/>
      <c r="D705" s="1"/>
      <c r="E705" s="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 spans="1:16" x14ac:dyDescent="0.2">
      <c r="A706" s="3"/>
      <c r="B706" s="3"/>
      <c r="C706" s="3"/>
      <c r="D706" s="1"/>
      <c r="E706" s="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 spans="1:16" x14ac:dyDescent="0.2">
      <c r="A707" s="3"/>
      <c r="B707" s="3"/>
      <c r="C707" s="3"/>
      <c r="D707" s="1"/>
      <c r="E707" s="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 spans="1:16" x14ac:dyDescent="0.2">
      <c r="A708" s="3"/>
      <c r="B708" s="3"/>
      <c r="C708" s="3"/>
      <c r="D708" s="1"/>
      <c r="E708" s="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 spans="1:16" x14ac:dyDescent="0.2">
      <c r="A709" s="3"/>
      <c r="B709" s="3"/>
      <c r="C709" s="3"/>
      <c r="D709" s="1"/>
      <c r="E709" s="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 spans="1:16" x14ac:dyDescent="0.2">
      <c r="A710" s="3"/>
      <c r="B710" s="3"/>
      <c r="C710" s="3"/>
      <c r="D710" s="1"/>
      <c r="E710" s="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 spans="1:16" x14ac:dyDescent="0.2">
      <c r="A711" s="3"/>
      <c r="B711" s="3"/>
      <c r="C711" s="3"/>
      <c r="D711" s="1"/>
      <c r="E711" s="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 spans="1:16" x14ac:dyDescent="0.2">
      <c r="A712" s="3"/>
      <c r="B712" s="3"/>
      <c r="C712" s="3"/>
      <c r="D712" s="1"/>
      <c r="E712" s="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 spans="1:16" x14ac:dyDescent="0.2">
      <c r="A713" s="3"/>
      <c r="B713" s="3"/>
      <c r="C713" s="3"/>
      <c r="D713" s="1"/>
      <c r="E713" s="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 spans="1:16" x14ac:dyDescent="0.2">
      <c r="A714" s="3"/>
      <c r="B714" s="3"/>
      <c r="C714" s="3"/>
      <c r="D714" s="1"/>
      <c r="E714" s="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 spans="1:16" x14ac:dyDescent="0.2">
      <c r="A715" s="3"/>
      <c r="B715" s="3"/>
      <c r="C715" s="3"/>
      <c r="D715" s="1"/>
      <c r="E715" s="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 spans="1:16" x14ac:dyDescent="0.2">
      <c r="A716" s="3"/>
      <c r="B716" s="3"/>
      <c r="C716" s="3"/>
      <c r="D716" s="1"/>
      <c r="E716" s="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 spans="1:16" x14ac:dyDescent="0.2">
      <c r="A717" s="3"/>
      <c r="B717" s="3"/>
      <c r="C717" s="3"/>
      <c r="D717" s="1"/>
      <c r="E717" s="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 spans="1:16" x14ac:dyDescent="0.2">
      <c r="A718" s="3"/>
      <c r="B718" s="3"/>
      <c r="C718" s="3"/>
      <c r="D718" s="1"/>
      <c r="E718" s="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 spans="1:16" x14ac:dyDescent="0.2">
      <c r="A719" s="3"/>
      <c r="B719" s="3"/>
      <c r="C719" s="3"/>
      <c r="D719" s="1"/>
      <c r="E719" s="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 spans="1:16" x14ac:dyDescent="0.2">
      <c r="A720" s="3"/>
      <c r="B720" s="3"/>
      <c r="C720" s="3"/>
      <c r="D720" s="1"/>
      <c r="E720" s="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 spans="1:16" x14ac:dyDescent="0.2">
      <c r="A721" s="3"/>
      <c r="B721" s="3"/>
      <c r="C721" s="3"/>
      <c r="D721" s="1"/>
      <c r="E721" s="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 spans="1:16" x14ac:dyDescent="0.2">
      <c r="A722" s="3"/>
      <c r="B722" s="3"/>
      <c r="C722" s="3"/>
      <c r="D722" s="1"/>
      <c r="E722" s="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 spans="1:16" x14ac:dyDescent="0.2">
      <c r="A723" s="3"/>
      <c r="B723" s="3"/>
      <c r="C723" s="3"/>
      <c r="D723" s="1"/>
      <c r="E723" s="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 spans="1:16" x14ac:dyDescent="0.2">
      <c r="A724" s="3"/>
      <c r="B724" s="3"/>
      <c r="C724" s="3"/>
      <c r="D724" s="1"/>
      <c r="E724" s="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 spans="1:16" x14ac:dyDescent="0.2">
      <c r="A725" s="3"/>
      <c r="B725" s="3"/>
      <c r="C725" s="3"/>
      <c r="D725" s="1"/>
      <c r="E725" s="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 spans="1:16" x14ac:dyDescent="0.2">
      <c r="A726" s="3"/>
      <c r="B726" s="3"/>
      <c r="C726" s="3"/>
      <c r="D726" s="1"/>
      <c r="E726" s="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 spans="1:16" x14ac:dyDescent="0.2">
      <c r="A727" s="3"/>
      <c r="B727" s="3"/>
      <c r="C727" s="3"/>
      <c r="D727" s="1"/>
      <c r="E727" s="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 spans="1:16" x14ac:dyDescent="0.2">
      <c r="A728" s="3"/>
      <c r="B728" s="3"/>
      <c r="C728" s="3"/>
      <c r="D728" s="1"/>
      <c r="E728" s="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 spans="1:16" x14ac:dyDescent="0.2">
      <c r="A729" s="3"/>
      <c r="B729" s="3"/>
      <c r="C729" s="3"/>
      <c r="D729" s="1"/>
      <c r="E729" s="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 spans="1:16" x14ac:dyDescent="0.2">
      <c r="A730" s="3"/>
      <c r="B730" s="3"/>
      <c r="C730" s="3"/>
      <c r="D730" s="1"/>
      <c r="E730" s="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 spans="1:16" x14ac:dyDescent="0.2">
      <c r="A731" s="3"/>
      <c r="B731" s="3"/>
      <c r="C731" s="3"/>
      <c r="D731" s="1"/>
      <c r="E731" s="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 spans="1:16" x14ac:dyDescent="0.2">
      <c r="A732" s="3"/>
      <c r="B732" s="3"/>
      <c r="C732" s="3"/>
      <c r="D732" s="1"/>
      <c r="E732" s="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 spans="1:16" x14ac:dyDescent="0.2">
      <c r="A733" s="3"/>
      <c r="B733" s="3"/>
      <c r="C733" s="3"/>
      <c r="D733" s="1"/>
      <c r="E733" s="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 spans="1:16" x14ac:dyDescent="0.2">
      <c r="A734" s="3"/>
      <c r="B734" s="3"/>
      <c r="C734" s="3"/>
      <c r="D734" s="1"/>
      <c r="E734" s="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 spans="1:16" x14ac:dyDescent="0.2">
      <c r="A735" s="3"/>
      <c r="B735" s="3"/>
      <c r="C735" s="3"/>
      <c r="D735" s="1"/>
      <c r="E735" s="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 spans="1:16" x14ac:dyDescent="0.2">
      <c r="A736" s="3"/>
      <c r="B736" s="3"/>
      <c r="C736" s="3"/>
      <c r="D736" s="1"/>
      <c r="E736" s="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 spans="1:16" x14ac:dyDescent="0.2">
      <c r="A737" s="3"/>
      <c r="B737" s="3"/>
      <c r="C737" s="3"/>
      <c r="D737" s="1"/>
      <c r="E737" s="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 spans="1:16" x14ac:dyDescent="0.2">
      <c r="A738" s="3"/>
      <c r="B738" s="3"/>
      <c r="C738" s="3"/>
      <c r="D738" s="1"/>
      <c r="E738" s="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 spans="1:16" x14ac:dyDescent="0.2">
      <c r="A739" s="3"/>
      <c r="B739" s="3"/>
      <c r="C739" s="3"/>
      <c r="D739" s="1"/>
      <c r="E739" s="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 spans="1:16" x14ac:dyDescent="0.2">
      <c r="A740" s="3"/>
      <c r="B740" s="3"/>
      <c r="C740" s="3"/>
      <c r="D740" s="1"/>
      <c r="E740" s="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 spans="1:16" x14ac:dyDescent="0.2">
      <c r="A741" s="3"/>
      <c r="B741" s="3"/>
      <c r="C741" s="3"/>
      <c r="D741" s="1"/>
      <c r="E741" s="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 spans="1:16" x14ac:dyDescent="0.2">
      <c r="A742" s="3"/>
      <c r="B742" s="3"/>
      <c r="C742" s="3"/>
      <c r="D742" s="1"/>
      <c r="E742" s="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 spans="1:16" x14ac:dyDescent="0.2">
      <c r="A743" s="3"/>
      <c r="B743" s="3"/>
      <c r="C743" s="3"/>
      <c r="D743" s="1"/>
      <c r="E743" s="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 spans="1:16" x14ac:dyDescent="0.2">
      <c r="A744" s="3"/>
      <c r="B744" s="3"/>
      <c r="C744" s="3"/>
      <c r="D744" s="1"/>
      <c r="E744" s="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 spans="1:16" x14ac:dyDescent="0.2">
      <c r="A745" s="3"/>
      <c r="B745" s="3"/>
      <c r="C745" s="3"/>
      <c r="D745" s="1"/>
      <c r="E745" s="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 spans="1:16" x14ac:dyDescent="0.2">
      <c r="A746" s="3"/>
      <c r="B746" s="3"/>
      <c r="C746" s="3"/>
      <c r="D746" s="1"/>
      <c r="E746" s="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 spans="1:16" x14ac:dyDescent="0.2">
      <c r="A747" s="3"/>
      <c r="B747" s="3"/>
      <c r="C747" s="3"/>
      <c r="D747" s="1"/>
      <c r="E747" s="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 spans="1:16" x14ac:dyDescent="0.2">
      <c r="A748" s="3"/>
      <c r="B748" s="3"/>
      <c r="C748" s="3"/>
      <c r="D748" s="1"/>
      <c r="E748" s="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 spans="1:16" x14ac:dyDescent="0.2">
      <c r="A749" s="3"/>
      <c r="B749" s="3"/>
      <c r="C749" s="3"/>
      <c r="D749" s="1"/>
      <c r="E749" s="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 spans="1:16" x14ac:dyDescent="0.2">
      <c r="A750" s="3"/>
      <c r="B750" s="3"/>
      <c r="C750" s="3"/>
      <c r="D750" s="1"/>
      <c r="E750" s="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 spans="1:16" x14ac:dyDescent="0.2">
      <c r="A751" s="3"/>
      <c r="B751" s="3"/>
      <c r="C751" s="3"/>
      <c r="D751" s="1"/>
      <c r="E751" s="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 spans="1:16" x14ac:dyDescent="0.2">
      <c r="A752" s="3"/>
      <c r="B752" s="3"/>
      <c r="C752" s="3"/>
      <c r="D752" s="1"/>
      <c r="E752" s="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 spans="1:16" x14ac:dyDescent="0.2">
      <c r="A753" s="3"/>
      <c r="B753" s="3"/>
      <c r="C753" s="3"/>
      <c r="D753" s="1"/>
      <c r="E753" s="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 spans="1:16" x14ac:dyDescent="0.2">
      <c r="A754" s="3"/>
      <c r="B754" s="3"/>
      <c r="C754" s="3"/>
      <c r="D754" s="1"/>
      <c r="E754" s="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 spans="1:16" x14ac:dyDescent="0.2">
      <c r="A755" s="3"/>
      <c r="B755" s="3"/>
      <c r="C755" s="3"/>
      <c r="D755" s="1"/>
      <c r="E755" s="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 spans="1:16" x14ac:dyDescent="0.2">
      <c r="A756" s="3"/>
      <c r="B756" s="3"/>
      <c r="C756" s="3"/>
      <c r="D756" s="1"/>
      <c r="E756" s="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 spans="1:16" x14ac:dyDescent="0.2">
      <c r="A757" s="3"/>
      <c r="B757" s="3"/>
      <c r="C757" s="3"/>
      <c r="D757" s="1"/>
      <c r="E757" s="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 spans="1:16" x14ac:dyDescent="0.2">
      <c r="A758" s="3"/>
      <c r="B758" s="3"/>
      <c r="C758" s="3"/>
      <c r="D758" s="1"/>
      <c r="E758" s="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 spans="1:16" x14ac:dyDescent="0.2">
      <c r="A759" s="3"/>
      <c r="B759" s="3"/>
      <c r="C759" s="3"/>
      <c r="D759" s="1"/>
      <c r="E759" s="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 spans="1:16" x14ac:dyDescent="0.2">
      <c r="A760" s="3"/>
      <c r="B760" s="3"/>
      <c r="C760" s="3"/>
      <c r="D760" s="1"/>
      <c r="E760" s="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 spans="1:16" x14ac:dyDescent="0.2">
      <c r="A761" s="3"/>
      <c r="B761" s="3"/>
      <c r="C761" s="3"/>
      <c r="D761" s="1"/>
      <c r="E761" s="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 spans="1:16" x14ac:dyDescent="0.2">
      <c r="A762" s="3"/>
      <c r="B762" s="3"/>
      <c r="C762" s="3"/>
      <c r="D762" s="1"/>
      <c r="E762" s="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 spans="1:16" x14ac:dyDescent="0.2">
      <c r="A763" s="3"/>
      <c r="B763" s="3"/>
      <c r="C763" s="3"/>
      <c r="D763" s="1"/>
      <c r="E763" s="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 spans="1:16" x14ac:dyDescent="0.2">
      <c r="A764" s="3"/>
      <c r="B764" s="3"/>
      <c r="C764" s="3"/>
      <c r="D764" s="1"/>
      <c r="E764" s="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 spans="1:16" x14ac:dyDescent="0.2">
      <c r="A765" s="3"/>
      <c r="B765" s="3"/>
      <c r="C765" s="3"/>
      <c r="D765" s="1"/>
      <c r="E765" s="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 spans="1:16" x14ac:dyDescent="0.2">
      <c r="A766" s="3"/>
      <c r="B766" s="3"/>
      <c r="C766" s="3"/>
      <c r="D766" s="1"/>
      <c r="E766" s="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 spans="1:16" x14ac:dyDescent="0.2">
      <c r="A767" s="3"/>
      <c r="B767" s="3"/>
      <c r="C767" s="3"/>
      <c r="D767" s="1"/>
      <c r="E767" s="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 spans="1:16" x14ac:dyDescent="0.2">
      <c r="A768" s="3"/>
      <c r="B768" s="3"/>
      <c r="C768" s="3"/>
      <c r="D768" s="1"/>
      <c r="E768" s="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 spans="1:16" x14ac:dyDescent="0.2">
      <c r="A769" s="3"/>
      <c r="B769" s="3"/>
      <c r="C769" s="3"/>
      <c r="D769" s="1"/>
      <c r="E769" s="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 spans="1:16" x14ac:dyDescent="0.2">
      <c r="A770" s="3"/>
      <c r="B770" s="3"/>
      <c r="C770" s="3"/>
      <c r="D770" s="1"/>
      <c r="E770" s="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 spans="1:16" x14ac:dyDescent="0.2">
      <c r="A771" s="3"/>
      <c r="B771" s="3"/>
      <c r="C771" s="3"/>
      <c r="D771" s="1"/>
      <c r="E771" s="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 spans="1:16" x14ac:dyDescent="0.2">
      <c r="A772" s="3"/>
      <c r="B772" s="3"/>
      <c r="C772" s="3"/>
      <c r="D772" s="1"/>
      <c r="E772" s="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 spans="1:16" x14ac:dyDescent="0.2">
      <c r="A773" s="3"/>
      <c r="B773" s="3"/>
      <c r="C773" s="3"/>
      <c r="D773" s="1"/>
      <c r="E773" s="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 spans="1:16" x14ac:dyDescent="0.2">
      <c r="A774" s="3"/>
      <c r="B774" s="3"/>
      <c r="C774" s="3"/>
      <c r="D774" s="1"/>
      <c r="E774" s="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 spans="1:16" x14ac:dyDescent="0.2">
      <c r="A775" s="3"/>
      <c r="B775" s="3"/>
      <c r="C775" s="3"/>
      <c r="D775" s="1"/>
      <c r="E775" s="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 spans="1:16" x14ac:dyDescent="0.2">
      <c r="A776" s="3"/>
      <c r="B776" s="3"/>
      <c r="C776" s="3"/>
      <c r="D776" s="1"/>
      <c r="E776" s="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 spans="1:16" x14ac:dyDescent="0.2">
      <c r="A777" s="3"/>
      <c r="B777" s="3"/>
      <c r="C777" s="3"/>
      <c r="D777" s="1"/>
      <c r="E777" s="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 spans="1:16" x14ac:dyDescent="0.2">
      <c r="A778" s="3"/>
      <c r="B778" s="3"/>
      <c r="C778" s="3"/>
      <c r="D778" s="1"/>
      <c r="E778" s="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 spans="1:16" x14ac:dyDescent="0.2">
      <c r="A779" s="3"/>
      <c r="B779" s="3"/>
      <c r="C779" s="3"/>
      <c r="D779" s="1"/>
      <c r="E779" s="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 spans="1:16" x14ac:dyDescent="0.2">
      <c r="A780" s="3"/>
      <c r="B780" s="3"/>
      <c r="C780" s="3"/>
      <c r="D780" s="1"/>
      <c r="E780" s="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 spans="1:16" x14ac:dyDescent="0.2">
      <c r="A781" s="3"/>
      <c r="B781" s="3"/>
      <c r="C781" s="3"/>
      <c r="D781" s="1"/>
      <c r="E781" s="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 spans="1:16" x14ac:dyDescent="0.2">
      <c r="A782" s="3"/>
      <c r="B782" s="3"/>
      <c r="C782" s="3"/>
      <c r="D782" s="1"/>
      <c r="E782" s="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 spans="1:16" x14ac:dyDescent="0.2">
      <c r="A783" s="3"/>
      <c r="B783" s="3"/>
      <c r="C783" s="3"/>
      <c r="D783" s="1"/>
      <c r="E783" s="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 spans="1:16" x14ac:dyDescent="0.2">
      <c r="A784" s="3"/>
      <c r="B784" s="3"/>
      <c r="C784" s="3"/>
      <c r="D784" s="1"/>
      <c r="E784" s="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 spans="1:16" x14ac:dyDescent="0.2">
      <c r="A785" s="3"/>
      <c r="B785" s="3"/>
      <c r="C785" s="3"/>
      <c r="D785" s="1"/>
      <c r="E785" s="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 spans="1:16" x14ac:dyDescent="0.2">
      <c r="A786" s="3"/>
      <c r="B786" s="3"/>
      <c r="C786" s="3"/>
      <c r="D786" s="1"/>
      <c r="E786" s="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 spans="1:16" x14ac:dyDescent="0.2">
      <c r="A787" s="3"/>
      <c r="B787" s="3"/>
      <c r="C787" s="3"/>
      <c r="D787" s="1"/>
      <c r="E787" s="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 spans="1:16" x14ac:dyDescent="0.2">
      <c r="A788" s="3"/>
      <c r="B788" s="3"/>
      <c r="C788" s="3"/>
      <c r="D788" s="1"/>
      <c r="E788" s="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 spans="1:16" x14ac:dyDescent="0.2">
      <c r="A789" s="3"/>
      <c r="B789" s="3"/>
      <c r="C789" s="3"/>
      <c r="D789" s="1"/>
      <c r="E789" s="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 spans="1:16" x14ac:dyDescent="0.2">
      <c r="A790" s="3"/>
      <c r="B790" s="3"/>
      <c r="C790" s="3"/>
      <c r="D790" s="1"/>
      <c r="E790" s="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 spans="1:16" x14ac:dyDescent="0.2">
      <c r="A791" s="3"/>
      <c r="B791" s="3"/>
      <c r="C791" s="3"/>
      <c r="D791" s="1"/>
      <c r="E791" s="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 spans="1:16" x14ac:dyDescent="0.2">
      <c r="A792" s="3"/>
      <c r="B792" s="3"/>
      <c r="C792" s="3"/>
      <c r="D792" s="1"/>
      <c r="E792" s="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 spans="1:16" x14ac:dyDescent="0.2">
      <c r="A793" s="3"/>
      <c r="B793" s="3"/>
      <c r="C793" s="3"/>
      <c r="D793" s="1"/>
      <c r="E793" s="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 spans="1:16" x14ac:dyDescent="0.2">
      <c r="A794" s="3"/>
      <c r="B794" s="3"/>
      <c r="C794" s="3"/>
      <c r="D794" s="1"/>
      <c r="E794" s="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 spans="1:16" x14ac:dyDescent="0.2">
      <c r="A795" s="3"/>
      <c r="B795" s="3"/>
      <c r="C795" s="3"/>
      <c r="D795" s="1"/>
      <c r="E795" s="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 spans="1:16" x14ac:dyDescent="0.2">
      <c r="A796" s="3"/>
      <c r="B796" s="3"/>
      <c r="C796" s="3"/>
      <c r="D796" s="1"/>
      <c r="E796" s="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 spans="1:16" x14ac:dyDescent="0.2">
      <c r="A797" s="3"/>
      <c r="B797" s="3"/>
      <c r="C797" s="3"/>
      <c r="D797" s="1"/>
      <c r="E797" s="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 spans="1:16" x14ac:dyDescent="0.2">
      <c r="A798" s="3"/>
      <c r="B798" s="3"/>
      <c r="C798" s="3"/>
      <c r="D798" s="1"/>
      <c r="E798" s="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 spans="1:16" x14ac:dyDescent="0.2">
      <c r="A799" s="3"/>
      <c r="B799" s="3"/>
      <c r="C799" s="3"/>
      <c r="D799" s="1"/>
      <c r="E799" s="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 spans="1:16" x14ac:dyDescent="0.2">
      <c r="A800" s="3"/>
      <c r="B800" s="3"/>
      <c r="C800" s="3"/>
      <c r="D800" s="1"/>
      <c r="E800" s="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 spans="1:16" x14ac:dyDescent="0.2">
      <c r="A801" s="3"/>
      <c r="B801" s="3"/>
      <c r="C801" s="3"/>
      <c r="D801" s="1"/>
      <c r="E801" s="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 spans="1:16" x14ac:dyDescent="0.2">
      <c r="A802" s="3"/>
      <c r="B802" s="3"/>
      <c r="C802" s="3"/>
      <c r="D802" s="1"/>
      <c r="E802" s="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 spans="1:16" x14ac:dyDescent="0.2">
      <c r="A803" s="3"/>
      <c r="B803" s="3"/>
      <c r="C803" s="3"/>
      <c r="D803" s="1"/>
      <c r="E803" s="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 spans="1:16" x14ac:dyDescent="0.2">
      <c r="A804" s="3"/>
      <c r="B804" s="3"/>
      <c r="C804" s="3"/>
      <c r="D804" s="1"/>
      <c r="E804" s="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 spans="1:16" x14ac:dyDescent="0.2">
      <c r="A805" s="3"/>
      <c r="B805" s="3"/>
      <c r="C805" s="3"/>
      <c r="D805" s="1"/>
      <c r="E805" s="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 spans="1:16" x14ac:dyDescent="0.2">
      <c r="A806" s="3"/>
      <c r="B806" s="3"/>
      <c r="C806" s="3"/>
      <c r="D806" s="1"/>
      <c r="E806" s="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 spans="1:16" x14ac:dyDescent="0.2">
      <c r="A807" s="3"/>
      <c r="B807" s="3"/>
      <c r="C807" s="3"/>
      <c r="D807" s="1"/>
      <c r="E807" s="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 spans="1:16" x14ac:dyDescent="0.2">
      <c r="A808" s="3"/>
      <c r="B808" s="3"/>
      <c r="C808" s="3"/>
      <c r="D808" s="1"/>
      <c r="E808" s="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 spans="1:16" x14ac:dyDescent="0.2">
      <c r="A809" s="3"/>
      <c r="B809" s="3"/>
      <c r="C809" s="3"/>
      <c r="D809" s="1"/>
      <c r="E809" s="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 spans="1:16" x14ac:dyDescent="0.2">
      <c r="A810" s="3"/>
      <c r="B810" s="3"/>
      <c r="C810" s="3"/>
      <c r="D810" s="1"/>
      <c r="E810" s="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 spans="1:16" x14ac:dyDescent="0.2">
      <c r="A811" s="3"/>
      <c r="B811" s="3"/>
      <c r="C811" s="3"/>
      <c r="D811" s="1"/>
      <c r="E811" s="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 spans="1:16" x14ac:dyDescent="0.2">
      <c r="A812" s="3"/>
      <c r="B812" s="3"/>
      <c r="C812" s="3"/>
      <c r="D812" s="1"/>
      <c r="E812" s="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 spans="1:16" x14ac:dyDescent="0.2">
      <c r="A813" s="3"/>
      <c r="B813" s="3"/>
      <c r="C813" s="3"/>
      <c r="D813" s="1"/>
      <c r="E813" s="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 spans="1:16" x14ac:dyDescent="0.2">
      <c r="A814" s="3"/>
      <c r="B814" s="3"/>
      <c r="C814" s="3"/>
      <c r="D814" s="1"/>
      <c r="E814" s="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 spans="1:16" x14ac:dyDescent="0.2">
      <c r="A815" s="3"/>
      <c r="B815" s="3"/>
      <c r="C815" s="3"/>
      <c r="D815" s="1"/>
      <c r="E815" s="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 spans="1:16" x14ac:dyDescent="0.2">
      <c r="A816" s="3"/>
      <c r="B816" s="3"/>
      <c r="C816" s="3"/>
      <c r="D816" s="1"/>
      <c r="E816" s="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 spans="1:16" x14ac:dyDescent="0.2">
      <c r="A817" s="3"/>
      <c r="B817" s="3"/>
      <c r="C817" s="3"/>
      <c r="D817" s="1"/>
      <c r="E817" s="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 spans="1:16" x14ac:dyDescent="0.2">
      <c r="A818" s="3"/>
      <c r="B818" s="3"/>
      <c r="C818" s="3"/>
      <c r="D818" s="1"/>
      <c r="E818" s="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 spans="1:16" x14ac:dyDescent="0.2">
      <c r="A819" s="3"/>
      <c r="B819" s="3"/>
      <c r="C819" s="3"/>
      <c r="D819" s="1"/>
      <c r="E819" s="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 spans="1:16" x14ac:dyDescent="0.2">
      <c r="A820" s="3"/>
      <c r="B820" s="3"/>
      <c r="C820" s="3"/>
      <c r="D820" s="1"/>
      <c r="E820" s="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 spans="1:16" x14ac:dyDescent="0.2">
      <c r="A821" s="3"/>
      <c r="B821" s="3"/>
      <c r="C821" s="3"/>
      <c r="D821" s="1"/>
      <c r="E821" s="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 spans="1:16" x14ac:dyDescent="0.2">
      <c r="A822" s="3"/>
      <c r="B822" s="3"/>
      <c r="C822" s="3"/>
      <c r="D822" s="1"/>
      <c r="E822" s="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 spans="1:16" x14ac:dyDescent="0.2">
      <c r="A823" s="3"/>
      <c r="B823" s="3"/>
      <c r="C823" s="3"/>
      <c r="D823" s="1"/>
      <c r="E823" s="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 spans="1:16" x14ac:dyDescent="0.2">
      <c r="A824" s="3"/>
      <c r="B824" s="3"/>
      <c r="C824" s="3"/>
      <c r="D824" s="1"/>
      <c r="E824" s="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 spans="1:16" x14ac:dyDescent="0.2">
      <c r="A825" s="3"/>
      <c r="B825" s="3"/>
      <c r="C825" s="3"/>
      <c r="D825" s="1"/>
      <c r="E825" s="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 spans="1:16" x14ac:dyDescent="0.2">
      <c r="A826" s="3"/>
      <c r="B826" s="3"/>
      <c r="C826" s="3"/>
      <c r="D826" s="1"/>
      <c r="E826" s="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 spans="1:16" x14ac:dyDescent="0.2">
      <c r="A827" s="3"/>
      <c r="B827" s="3"/>
      <c r="C827" s="3"/>
      <c r="D827" s="1"/>
      <c r="E827" s="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 spans="1:16" x14ac:dyDescent="0.2">
      <c r="A828" s="3"/>
      <c r="B828" s="3"/>
      <c r="C828" s="3"/>
      <c r="D828" s="1"/>
      <c r="E828" s="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 spans="1:16" x14ac:dyDescent="0.2">
      <c r="A829" s="3"/>
      <c r="B829" s="3"/>
      <c r="C829" s="3"/>
      <c r="D829" s="1"/>
      <c r="E829" s="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 spans="1:16" x14ac:dyDescent="0.2">
      <c r="A830" s="3"/>
      <c r="B830" s="3"/>
      <c r="C830" s="3"/>
      <c r="D830" s="1"/>
      <c r="E830" s="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 spans="1:16" x14ac:dyDescent="0.2">
      <c r="A831" s="3"/>
      <c r="B831" s="3"/>
      <c r="C831" s="3"/>
      <c r="D831" s="1"/>
      <c r="E831" s="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 spans="1:16" x14ac:dyDescent="0.2">
      <c r="A832" s="3"/>
      <c r="B832" s="3"/>
      <c r="C832" s="3"/>
      <c r="D832" s="1"/>
      <c r="E832" s="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 spans="1:16" x14ac:dyDescent="0.2">
      <c r="A833" s="3"/>
      <c r="B833" s="3"/>
      <c r="C833" s="3"/>
      <c r="D833" s="1"/>
      <c r="E833" s="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 spans="1:16" x14ac:dyDescent="0.2">
      <c r="A834" s="3"/>
      <c r="B834" s="3"/>
      <c r="C834" s="3"/>
      <c r="D834" s="1"/>
      <c r="E834" s="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 spans="1:16" x14ac:dyDescent="0.2">
      <c r="A835" s="3"/>
      <c r="B835" s="3"/>
      <c r="C835" s="3"/>
      <c r="D835" s="1"/>
      <c r="E835" s="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 spans="1:16" x14ac:dyDescent="0.2">
      <c r="A836" s="3"/>
      <c r="B836" s="3"/>
      <c r="C836" s="3"/>
      <c r="D836" s="1"/>
      <c r="E836" s="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 spans="1:16" x14ac:dyDescent="0.2">
      <c r="A837" s="3"/>
      <c r="B837" s="3"/>
      <c r="C837" s="3"/>
      <c r="D837" s="1"/>
      <c r="E837" s="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 spans="1:16" x14ac:dyDescent="0.2">
      <c r="A838" s="3"/>
      <c r="B838" s="3"/>
      <c r="C838" s="3"/>
      <c r="D838" s="1"/>
      <c r="E838" s="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 spans="1:16" x14ac:dyDescent="0.2">
      <c r="A839" s="3"/>
      <c r="B839" s="3"/>
      <c r="C839" s="3"/>
      <c r="D839" s="1"/>
      <c r="E839" s="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 spans="1:16" x14ac:dyDescent="0.2">
      <c r="A840" s="3"/>
      <c r="B840" s="3"/>
      <c r="C840" s="3"/>
      <c r="D840" s="1"/>
      <c r="E840" s="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 spans="1:16" x14ac:dyDescent="0.2">
      <c r="A841" s="3"/>
      <c r="B841" s="3"/>
      <c r="C841" s="3"/>
      <c r="D841" s="1"/>
      <c r="E841" s="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 spans="1:16" x14ac:dyDescent="0.2">
      <c r="A842" s="3"/>
      <c r="B842" s="3"/>
      <c r="C842" s="3"/>
      <c r="D842" s="1"/>
      <c r="E842" s="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 spans="1:16" x14ac:dyDescent="0.2">
      <c r="A843" s="3"/>
      <c r="B843" s="3"/>
      <c r="C843" s="3"/>
      <c r="D843" s="1"/>
      <c r="E843" s="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 spans="1:16" x14ac:dyDescent="0.2">
      <c r="A844" s="3"/>
      <c r="B844" s="3"/>
      <c r="C844" s="3"/>
      <c r="D844" s="1"/>
      <c r="E844" s="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 spans="1:16" x14ac:dyDescent="0.2">
      <c r="A845" s="3"/>
      <c r="B845" s="3"/>
      <c r="C845" s="3"/>
      <c r="D845" s="1"/>
      <c r="E845" s="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 spans="1:16" x14ac:dyDescent="0.2">
      <c r="A846" s="3"/>
      <c r="B846" s="3"/>
      <c r="C846" s="3"/>
      <c r="D846" s="1"/>
      <c r="E846" s="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 spans="1:16" x14ac:dyDescent="0.2">
      <c r="A847" s="3"/>
      <c r="B847" s="3"/>
      <c r="C847" s="3"/>
      <c r="D847" s="1"/>
      <c r="E847" s="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 spans="1:16" x14ac:dyDescent="0.2">
      <c r="A848" s="3"/>
      <c r="B848" s="3"/>
      <c r="C848" s="3"/>
      <c r="D848" s="1"/>
      <c r="E848" s="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 spans="1:16" x14ac:dyDescent="0.2">
      <c r="A849" s="3"/>
      <c r="B849" s="3"/>
      <c r="C849" s="3"/>
      <c r="D849" s="1"/>
      <c r="E849" s="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 spans="1:16" x14ac:dyDescent="0.2">
      <c r="A850" s="3"/>
      <c r="B850" s="3"/>
      <c r="C850" s="3"/>
      <c r="D850" s="1"/>
      <c r="E850" s="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 spans="1:16" x14ac:dyDescent="0.2">
      <c r="A851" s="3"/>
      <c r="B851" s="3"/>
      <c r="C851" s="3"/>
      <c r="D851" s="1"/>
      <c r="E851" s="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 spans="1:16" x14ac:dyDescent="0.2">
      <c r="A852" s="3"/>
      <c r="B852" s="3"/>
      <c r="C852" s="3"/>
      <c r="D852" s="1"/>
      <c r="E852" s="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 spans="1:16" x14ac:dyDescent="0.2">
      <c r="A853" s="3"/>
      <c r="B853" s="3"/>
      <c r="C853" s="3"/>
      <c r="D853" s="1"/>
      <c r="E853" s="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 spans="1:16" x14ac:dyDescent="0.2">
      <c r="A854" s="3"/>
      <c r="B854" s="3"/>
      <c r="C854" s="3"/>
      <c r="D854" s="1"/>
      <c r="E854" s="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 spans="1:16" x14ac:dyDescent="0.2">
      <c r="A855" s="3"/>
      <c r="B855" s="3"/>
      <c r="C855" s="3"/>
      <c r="D855" s="1"/>
      <c r="E855" s="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 spans="1:16" x14ac:dyDescent="0.2">
      <c r="A856" s="3"/>
      <c r="B856" s="3"/>
      <c r="C856" s="3"/>
      <c r="D856" s="1"/>
      <c r="E856" s="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 spans="1:16" x14ac:dyDescent="0.2">
      <c r="A857" s="3"/>
      <c r="B857" s="3"/>
      <c r="C857" s="3"/>
      <c r="D857" s="1"/>
      <c r="E857" s="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 spans="1:16" x14ac:dyDescent="0.2">
      <c r="A858" s="3"/>
      <c r="B858" s="3"/>
      <c r="C858" s="3"/>
      <c r="D858" s="1"/>
      <c r="E858" s="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 spans="1:16" x14ac:dyDescent="0.2">
      <c r="A859" s="3"/>
      <c r="B859" s="3"/>
      <c r="C859" s="3"/>
      <c r="D859" s="1"/>
      <c r="E859" s="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 spans="1:16" x14ac:dyDescent="0.2">
      <c r="A860" s="3"/>
      <c r="B860" s="3"/>
      <c r="C860" s="3"/>
      <c r="D860" s="1"/>
      <c r="E860" s="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 spans="1:16" x14ac:dyDescent="0.2">
      <c r="A861" s="3"/>
      <c r="B861" s="3"/>
      <c r="C861" s="3"/>
      <c r="D861" s="1"/>
      <c r="E861" s="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 spans="1:16" x14ac:dyDescent="0.2">
      <c r="A862" s="3"/>
      <c r="B862" s="3"/>
      <c r="C862" s="3"/>
      <c r="D862" s="1"/>
      <c r="E862" s="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 spans="1:16" x14ac:dyDescent="0.2">
      <c r="A863" s="3"/>
      <c r="B863" s="3"/>
      <c r="C863" s="3"/>
      <c r="D863" s="1"/>
      <c r="E863" s="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 spans="1:16" x14ac:dyDescent="0.2">
      <c r="A864" s="3"/>
      <c r="B864" s="3"/>
      <c r="C864" s="3"/>
      <c r="D864" s="1"/>
      <c r="E864" s="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 spans="1:16" x14ac:dyDescent="0.2">
      <c r="A865" s="3"/>
      <c r="B865" s="3"/>
      <c r="C865" s="3"/>
      <c r="D865" s="1"/>
      <c r="E865" s="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 spans="1:16" x14ac:dyDescent="0.2">
      <c r="A866" s="3"/>
      <c r="B866" s="3"/>
      <c r="C866" s="3"/>
      <c r="D866" s="1"/>
      <c r="E866" s="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 spans="1:16" x14ac:dyDescent="0.2">
      <c r="A867" s="3"/>
      <c r="B867" s="3"/>
      <c r="C867" s="3"/>
      <c r="D867" s="1"/>
      <c r="E867" s="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 spans="1:16" x14ac:dyDescent="0.2">
      <c r="A868" s="3"/>
      <c r="B868" s="3"/>
      <c r="C868" s="3"/>
      <c r="D868" s="1"/>
      <c r="E868" s="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 spans="1:16" x14ac:dyDescent="0.2">
      <c r="A869" s="3"/>
      <c r="B869" s="3"/>
      <c r="C869" s="3"/>
      <c r="D869" s="1"/>
      <c r="E869" s="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 spans="1:16" x14ac:dyDescent="0.2">
      <c r="A870" s="3"/>
      <c r="B870" s="3"/>
      <c r="C870" s="3"/>
      <c r="D870" s="1"/>
      <c r="E870" s="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 spans="1:16" x14ac:dyDescent="0.2">
      <c r="A871" s="3"/>
      <c r="B871" s="3"/>
      <c r="C871" s="3"/>
      <c r="D871" s="1"/>
      <c r="E871" s="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 spans="1:16" x14ac:dyDescent="0.2">
      <c r="A872" s="3"/>
      <c r="B872" s="3"/>
      <c r="C872" s="3"/>
      <c r="D872" s="1"/>
      <c r="E872" s="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 spans="1:16" x14ac:dyDescent="0.2">
      <c r="A873" s="3"/>
      <c r="B873" s="3"/>
      <c r="C873" s="3"/>
      <c r="D873" s="1"/>
      <c r="E873" s="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 spans="1:16" x14ac:dyDescent="0.2">
      <c r="A874" s="3"/>
      <c r="B874" s="3"/>
      <c r="C874" s="3"/>
      <c r="D874" s="1"/>
      <c r="E874" s="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 spans="1:16" x14ac:dyDescent="0.2">
      <c r="A875" s="3"/>
      <c r="B875" s="3"/>
      <c r="C875" s="3"/>
      <c r="D875" s="1"/>
      <c r="E875" s="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 spans="1:16" x14ac:dyDescent="0.2">
      <c r="A876" s="3"/>
      <c r="B876" s="3"/>
      <c r="C876" s="3"/>
      <c r="D876" s="1"/>
      <c r="E876" s="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 spans="1:16" x14ac:dyDescent="0.2">
      <c r="A877" s="3"/>
      <c r="B877" s="3"/>
      <c r="C877" s="3"/>
      <c r="D877" s="1"/>
      <c r="E877" s="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 spans="1:16" x14ac:dyDescent="0.2">
      <c r="D878" s="1"/>
      <c r="E878" s="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 spans="1:16" x14ac:dyDescent="0.2">
      <c r="D879" s="1"/>
      <c r="E879" s="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 spans="1:16" x14ac:dyDescent="0.2">
      <c r="D880" s="1"/>
      <c r="E880" s="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 spans="4:16" x14ac:dyDescent="0.2">
      <c r="D881" s="1"/>
      <c r="E881" s="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 spans="4:16" x14ac:dyDescent="0.2">
      <c r="D882" s="1"/>
      <c r="E882" s="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 spans="4:16" x14ac:dyDescent="0.2">
      <c r="D883" s="1"/>
      <c r="E883" s="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 spans="4:16" x14ac:dyDescent="0.2">
      <c r="D884" s="1"/>
      <c r="E884" s="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 spans="4:16" x14ac:dyDescent="0.2">
      <c r="D885" s="1"/>
      <c r="E885" s="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 spans="4:16" x14ac:dyDescent="0.2">
      <c r="D886" s="1"/>
      <c r="E886" s="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 spans="4:16" x14ac:dyDescent="0.2">
      <c r="D887" s="1"/>
      <c r="E887" s="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 spans="4:16" x14ac:dyDescent="0.2">
      <c r="D888" s="1"/>
      <c r="E888" s="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 spans="4:16" x14ac:dyDescent="0.2">
      <c r="D889" s="1"/>
      <c r="E889" s="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 spans="4:16" x14ac:dyDescent="0.2">
      <c r="D890" s="1"/>
      <c r="E890" s="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 spans="4:16" x14ac:dyDescent="0.2">
      <c r="D891" s="1"/>
      <c r="E891" s="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 spans="4:16" x14ac:dyDescent="0.2">
      <c r="D892" s="1"/>
      <c r="E892" s="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 spans="4:16" x14ac:dyDescent="0.2">
      <c r="D893" s="1"/>
      <c r="E893" s="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 spans="4:16" x14ac:dyDescent="0.2">
      <c r="D894" s="1"/>
      <c r="E894" s="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 spans="4:16" x14ac:dyDescent="0.2">
      <c r="D895" s="1"/>
      <c r="E895" s="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 spans="4:16" x14ac:dyDescent="0.2">
      <c r="D896" s="1"/>
      <c r="E896" s="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 spans="4:16" x14ac:dyDescent="0.2">
      <c r="D897" s="1"/>
      <c r="E897" s="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 spans="4:16" x14ac:dyDescent="0.2">
      <c r="D898" s="1"/>
      <c r="E898" s="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 spans="4:16" x14ac:dyDescent="0.2">
      <c r="D899" s="1"/>
      <c r="E899" s="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 spans="4:16" x14ac:dyDescent="0.2">
      <c r="D900" s="1"/>
      <c r="E900" s="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 spans="4:16" x14ac:dyDescent="0.2">
      <c r="D901" s="1"/>
      <c r="E901" s="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 spans="4:16" x14ac:dyDescent="0.2">
      <c r="D902" s="1"/>
      <c r="E902" s="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 spans="4:16" x14ac:dyDescent="0.2">
      <c r="D903" s="1"/>
      <c r="E903" s="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 spans="4:16" x14ac:dyDescent="0.2">
      <c r="D904" s="1"/>
      <c r="E904" s="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 spans="4:16" x14ac:dyDescent="0.2">
      <c r="D905" s="1"/>
      <c r="E905" s="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 spans="4:16" x14ac:dyDescent="0.2">
      <c r="D906" s="1"/>
      <c r="E906" s="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 spans="4:16" x14ac:dyDescent="0.2">
      <c r="D907" s="1"/>
      <c r="E907" s="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 spans="4:16" x14ac:dyDescent="0.2">
      <c r="D908" s="1"/>
      <c r="E908" s="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 spans="4:16" x14ac:dyDescent="0.2">
      <c r="D909" s="1"/>
      <c r="E909" s="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 spans="4:16" x14ac:dyDescent="0.2">
      <c r="D910" s="1"/>
      <c r="E910" s="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 spans="4:16" x14ac:dyDescent="0.2">
      <c r="D911" s="1"/>
      <c r="E911" s="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 spans="4:16" x14ac:dyDescent="0.2">
      <c r="D912" s="1"/>
      <c r="E912" s="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 spans="4:16" x14ac:dyDescent="0.2">
      <c r="D913" s="1"/>
      <c r="E913" s="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 spans="4:16" x14ac:dyDescent="0.2">
      <c r="D914" s="1"/>
      <c r="E914" s="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 spans="4:16" x14ac:dyDescent="0.2">
      <c r="D915" s="1"/>
      <c r="E915" s="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 spans="4:16" x14ac:dyDescent="0.2">
      <c r="D916" s="1"/>
      <c r="E916" s="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 spans="4:16" x14ac:dyDescent="0.2">
      <c r="D917" s="1"/>
      <c r="E917" s="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 spans="4:16" x14ac:dyDescent="0.2">
      <c r="D918" s="1"/>
      <c r="E918" s="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 spans="4:16" x14ac:dyDescent="0.2">
      <c r="D919" s="1"/>
      <c r="E919" s="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 spans="4:16" x14ac:dyDescent="0.2">
      <c r="D920" s="1"/>
      <c r="E920" s="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 spans="4:16" x14ac:dyDescent="0.2">
      <c r="D921" s="1"/>
      <c r="E921" s="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 spans="4:16" x14ac:dyDescent="0.2">
      <c r="D922" s="1"/>
      <c r="E922" s="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 spans="4:16" x14ac:dyDescent="0.2">
      <c r="D923" s="1"/>
      <c r="E923" s="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 spans="4:16" x14ac:dyDescent="0.2">
      <c r="D924" s="1"/>
      <c r="E924" s="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 spans="4:16" x14ac:dyDescent="0.2">
      <c r="D925" s="1"/>
      <c r="E925" s="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 spans="4:16" x14ac:dyDescent="0.2">
      <c r="D926" s="1"/>
      <c r="E926" s="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 spans="4:16" x14ac:dyDescent="0.2">
      <c r="D927" s="1"/>
      <c r="E927" s="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 spans="4:16" x14ac:dyDescent="0.2">
      <c r="D928" s="1"/>
      <c r="E928" s="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 spans="4:16" x14ac:dyDescent="0.2">
      <c r="D929" s="1"/>
      <c r="E929" s="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 spans="4:16" x14ac:dyDescent="0.2">
      <c r="D930" s="1"/>
      <c r="E930" s="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 spans="4:16" x14ac:dyDescent="0.2">
      <c r="D931" s="1"/>
      <c r="E931" s="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 spans="4:16" x14ac:dyDescent="0.2">
      <c r="D932" s="1"/>
      <c r="E932" s="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 spans="4:16" x14ac:dyDescent="0.2">
      <c r="D933" s="1"/>
      <c r="E933" s="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 spans="4:16" x14ac:dyDescent="0.2">
      <c r="D934" s="1"/>
      <c r="E934" s="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 spans="4:16" x14ac:dyDescent="0.2">
      <c r="D935" s="1"/>
      <c r="E935" s="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 spans="4:16" x14ac:dyDescent="0.2">
      <c r="D936" s="1"/>
      <c r="E936" s="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 spans="4:16" x14ac:dyDescent="0.2">
      <c r="D937" s="1"/>
      <c r="E937" s="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 spans="4:16" x14ac:dyDescent="0.2">
      <c r="D938" s="1"/>
      <c r="E938" s="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 spans="4:16" x14ac:dyDescent="0.2">
      <c r="D939" s="1"/>
      <c r="E939" s="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 spans="4:16" x14ac:dyDescent="0.2">
      <c r="D940" s="1"/>
      <c r="E940" s="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 spans="4:16" x14ac:dyDescent="0.2">
      <c r="D941" s="1"/>
      <c r="E941" s="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 spans="4:16" x14ac:dyDescent="0.2">
      <c r="D942" s="1"/>
      <c r="E942" s="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 spans="4:16" x14ac:dyDescent="0.2">
      <c r="D943" s="1"/>
      <c r="E943" s="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 spans="4:16" x14ac:dyDescent="0.2">
      <c r="D944" s="1"/>
      <c r="E944" s="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 spans="4:16" x14ac:dyDescent="0.2">
      <c r="D945" s="1"/>
      <c r="E945" s="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 spans="4:16" x14ac:dyDescent="0.2">
      <c r="D946" s="1"/>
      <c r="E946" s="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 spans="4:16" x14ac:dyDescent="0.2">
      <c r="D947" s="1"/>
      <c r="E947" s="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 spans="4:16" x14ac:dyDescent="0.2">
      <c r="D948" s="1"/>
      <c r="E948" s="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 spans="4:16" x14ac:dyDescent="0.2">
      <c r="D949" s="1"/>
      <c r="E949" s="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 spans="4:16" x14ac:dyDescent="0.2">
      <c r="D950" s="1"/>
      <c r="E950" s="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 spans="4:16" x14ac:dyDescent="0.2">
      <c r="D951" s="1"/>
      <c r="E951" s="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 spans="4:16" x14ac:dyDescent="0.2">
      <c r="D952" s="1"/>
      <c r="E952" s="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 spans="4:16" x14ac:dyDescent="0.2">
      <c r="D953" s="1"/>
      <c r="E953" s="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 spans="4:16" x14ac:dyDescent="0.2">
      <c r="D954" s="1"/>
      <c r="E954" s="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 spans="4:16" x14ac:dyDescent="0.2">
      <c r="D955" s="1"/>
      <c r="E955" s="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 spans="4:16" x14ac:dyDescent="0.2">
      <c r="D956" s="1"/>
      <c r="E956" s="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 spans="4:16" x14ac:dyDescent="0.2">
      <c r="D957" s="1"/>
      <c r="E957" s="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 spans="4:16" x14ac:dyDescent="0.2">
      <c r="D958" s="1"/>
      <c r="E958" s="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 spans="4:16" x14ac:dyDescent="0.2">
      <c r="D959" s="1"/>
      <c r="E959" s="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 spans="4:16" x14ac:dyDescent="0.2">
      <c r="D960" s="1"/>
      <c r="E960" s="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 spans="4:16" x14ac:dyDescent="0.2">
      <c r="D961" s="1"/>
      <c r="E961" s="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 spans="4:16" x14ac:dyDescent="0.2">
      <c r="D962" s="1"/>
      <c r="E962" s="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</sheetData>
  <autoFilter ref="A1:E249" xr:uid="{00000000-0009-0000-0000-000000000000}"/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topLeftCell="A100" workbookViewId="0"/>
  </sheetViews>
  <sheetFormatPr baseColWidth="10" defaultColWidth="12.6640625" defaultRowHeight="15.75" customHeight="1" x14ac:dyDescent="0.15"/>
  <cols>
    <col min="1" max="1" width="24.33203125" customWidth="1"/>
    <col min="2" max="2" width="60.6640625" customWidth="1"/>
    <col min="4" max="4" width="16.83203125" customWidth="1"/>
    <col min="5" max="5" width="17.6640625" customWidth="1"/>
  </cols>
  <sheetData>
    <row r="1" spans="1:26" x14ac:dyDescent="0.2">
      <c r="A1" s="10" t="s">
        <v>263</v>
      </c>
      <c r="B1" s="10" t="s">
        <v>264</v>
      </c>
      <c r="C1" s="10"/>
      <c r="D1" s="10" t="s">
        <v>265</v>
      </c>
      <c r="E1" s="10" t="s">
        <v>266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">
      <c r="A2" s="11" t="s">
        <v>267</v>
      </c>
      <c r="B2" s="12" t="s">
        <v>268</v>
      </c>
      <c r="C2" s="11"/>
      <c r="D2" s="13">
        <v>1</v>
      </c>
      <c r="E2" s="13" t="s">
        <v>8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">
      <c r="A3" s="11" t="s">
        <v>269</v>
      </c>
      <c r="B3" s="12" t="s">
        <v>270</v>
      </c>
      <c r="C3" s="11"/>
      <c r="D3" s="13">
        <v>1</v>
      </c>
      <c r="E3" s="13" t="s">
        <v>21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">
      <c r="A4" s="11" t="s">
        <v>271</v>
      </c>
      <c r="B4" s="12" t="s">
        <v>272</v>
      </c>
      <c r="C4" s="11"/>
      <c r="D4" s="13">
        <v>1</v>
      </c>
      <c r="E4" s="13" t="s">
        <v>29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">
      <c r="A5" s="11" t="s">
        <v>273</v>
      </c>
      <c r="B5" s="12" t="s">
        <v>274</v>
      </c>
      <c r="C5" s="11"/>
      <c r="D5" s="13">
        <v>1</v>
      </c>
      <c r="E5" s="13" t="s">
        <v>21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">
      <c r="A6" s="11" t="s">
        <v>275</v>
      </c>
      <c r="B6" s="12" t="s">
        <v>276</v>
      </c>
      <c r="C6" s="11"/>
      <c r="D6" s="13">
        <v>1</v>
      </c>
      <c r="E6" s="13" t="s">
        <v>11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">
      <c r="A7" s="11" t="s">
        <v>277</v>
      </c>
      <c r="B7" s="12" t="s">
        <v>278</v>
      </c>
      <c r="C7" s="11"/>
      <c r="D7" s="13">
        <v>1</v>
      </c>
      <c r="E7" s="13" t="s">
        <v>11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">
      <c r="A8" s="11" t="s">
        <v>279</v>
      </c>
      <c r="B8" s="12" t="s">
        <v>280</v>
      </c>
      <c r="C8" s="11"/>
      <c r="D8" s="13">
        <v>1</v>
      </c>
      <c r="E8" s="13" t="s">
        <v>11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">
      <c r="A9" s="11" t="s">
        <v>281</v>
      </c>
      <c r="B9" s="12" t="s">
        <v>282</v>
      </c>
      <c r="C9" s="11"/>
      <c r="D9" s="13">
        <v>1</v>
      </c>
      <c r="E9" s="13" t="s">
        <v>11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">
      <c r="A10" s="11" t="s">
        <v>283</v>
      </c>
      <c r="B10" s="12" t="s">
        <v>284</v>
      </c>
      <c r="C10" s="11"/>
      <c r="D10" s="13">
        <v>1</v>
      </c>
      <c r="E10" s="13" t="s">
        <v>13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">
      <c r="A11" s="11" t="s">
        <v>285</v>
      </c>
      <c r="B11" s="12" t="s">
        <v>286</v>
      </c>
      <c r="C11" s="11"/>
      <c r="D11" s="13">
        <v>1</v>
      </c>
      <c r="E11" s="13" t="s">
        <v>11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">
      <c r="A12" s="11" t="s">
        <v>287</v>
      </c>
      <c r="B12" s="12" t="s">
        <v>288</v>
      </c>
      <c r="C12" s="11"/>
      <c r="D12" s="13">
        <v>1</v>
      </c>
      <c r="E12" s="13" t="s">
        <v>11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">
      <c r="A13" s="11" t="s">
        <v>289</v>
      </c>
      <c r="B13" s="12" t="s">
        <v>290</v>
      </c>
      <c r="C13" s="11"/>
      <c r="D13" s="13">
        <v>1</v>
      </c>
      <c r="E13" s="13" t="s">
        <v>11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">
      <c r="A14" s="14" t="s">
        <v>291</v>
      </c>
      <c r="B14" s="15" t="s">
        <v>292</v>
      </c>
      <c r="C14" s="14"/>
      <c r="D14" s="16">
        <v>1</v>
      </c>
      <c r="E14" s="16" t="s">
        <v>13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2">
      <c r="A15" s="11" t="s">
        <v>293</v>
      </c>
      <c r="B15" s="12" t="s">
        <v>294</v>
      </c>
      <c r="C15" s="11"/>
      <c r="D15" s="13">
        <v>1</v>
      </c>
      <c r="E15" s="13" t="s">
        <v>11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">
      <c r="A16" s="14" t="s">
        <v>295</v>
      </c>
      <c r="B16" s="15" t="s">
        <v>296</v>
      </c>
      <c r="C16" s="14"/>
      <c r="D16" s="18" t="s">
        <v>297</v>
      </c>
      <c r="E16" s="16" t="s">
        <v>11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2">
      <c r="A17" s="14" t="s">
        <v>295</v>
      </c>
      <c r="B17" s="15" t="s">
        <v>298</v>
      </c>
      <c r="C17" s="14"/>
      <c r="D17" s="19"/>
      <c r="E17" s="16" t="s">
        <v>11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2">
      <c r="A18" s="11" t="s">
        <v>299</v>
      </c>
      <c r="B18" s="12" t="s">
        <v>300</v>
      </c>
      <c r="C18" s="11"/>
      <c r="D18" s="13">
        <v>1</v>
      </c>
      <c r="E18" s="13" t="s">
        <v>8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">
      <c r="A19" s="11" t="s">
        <v>301</v>
      </c>
      <c r="B19" s="12" t="s">
        <v>302</v>
      </c>
      <c r="C19" s="11"/>
      <c r="D19" s="13" t="s">
        <v>303</v>
      </c>
      <c r="E19" s="13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">
      <c r="A20" s="11" t="s">
        <v>304</v>
      </c>
      <c r="B20" s="12" t="s">
        <v>305</v>
      </c>
      <c r="C20" s="11"/>
      <c r="D20" s="13">
        <v>1</v>
      </c>
      <c r="E20" s="13" t="s">
        <v>11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">
      <c r="A21" s="11" t="s">
        <v>306</v>
      </c>
      <c r="B21" s="12" t="s">
        <v>307</v>
      </c>
      <c r="C21" s="11"/>
      <c r="D21" s="13">
        <v>1</v>
      </c>
      <c r="E21" s="13" t="s">
        <v>29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">
      <c r="A22" s="17" t="s">
        <v>291</v>
      </c>
      <c r="B22" s="15" t="s">
        <v>292</v>
      </c>
      <c r="C22" s="14"/>
      <c r="D22" s="16"/>
      <c r="E22" s="16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x14ac:dyDescent="0.2">
      <c r="A23" s="17" t="s">
        <v>293</v>
      </c>
      <c r="B23" s="15" t="s">
        <v>294</v>
      </c>
      <c r="C23" s="14"/>
      <c r="D23" s="16"/>
      <c r="E23" s="16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2">
      <c r="A24" s="17" t="s">
        <v>295</v>
      </c>
      <c r="B24" s="15" t="s">
        <v>298</v>
      </c>
      <c r="C24" s="14"/>
      <c r="D24" s="16"/>
      <c r="E24" s="16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x14ac:dyDescent="0.2">
      <c r="A25" s="17" t="s">
        <v>299</v>
      </c>
      <c r="B25" s="15" t="s">
        <v>300</v>
      </c>
      <c r="C25" s="14"/>
      <c r="D25" s="16"/>
      <c r="E25" s="16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x14ac:dyDescent="0.2">
      <c r="A26" s="17" t="s">
        <v>306</v>
      </c>
      <c r="B26" s="15" t="s">
        <v>307</v>
      </c>
      <c r="C26" s="14"/>
      <c r="D26" s="16"/>
      <c r="E26" s="16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x14ac:dyDescent="0.2">
      <c r="A27" s="11" t="s">
        <v>308</v>
      </c>
      <c r="B27" s="12" t="s">
        <v>309</v>
      </c>
      <c r="C27" s="11"/>
      <c r="D27" s="20" t="s">
        <v>297</v>
      </c>
      <c r="E27" s="13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x14ac:dyDescent="0.2">
      <c r="A28" s="11" t="s">
        <v>308</v>
      </c>
      <c r="B28" s="12" t="s">
        <v>310</v>
      </c>
      <c r="C28" s="11"/>
      <c r="D28" s="19"/>
      <c r="E28" s="13" t="s">
        <v>21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2">
      <c r="A29" s="11" t="s">
        <v>311</v>
      </c>
      <c r="B29" s="12" t="s">
        <v>312</v>
      </c>
      <c r="C29" s="11"/>
      <c r="D29" s="13">
        <v>1</v>
      </c>
      <c r="E29" s="13" t="s">
        <v>29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2">
      <c r="A30" s="11" t="s">
        <v>313</v>
      </c>
      <c r="B30" s="12" t="s">
        <v>314</v>
      </c>
      <c r="C30" s="11"/>
      <c r="D30" s="13">
        <v>1</v>
      </c>
      <c r="E30" s="13" t="s">
        <v>11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2">
      <c r="A31" s="11" t="s">
        <v>315</v>
      </c>
      <c r="B31" s="12" t="s">
        <v>316</v>
      </c>
      <c r="C31" s="11"/>
      <c r="D31" s="13">
        <v>1</v>
      </c>
      <c r="E31" s="13" t="s">
        <v>11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2">
      <c r="A32" s="11" t="s">
        <v>317</v>
      </c>
      <c r="B32" s="12" t="s">
        <v>318</v>
      </c>
      <c r="C32" s="11"/>
      <c r="D32" s="13">
        <v>1</v>
      </c>
      <c r="E32" s="13" t="s">
        <v>37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x14ac:dyDescent="0.2">
      <c r="A33" s="11" t="s">
        <v>319</v>
      </c>
      <c r="B33" s="12" t="s">
        <v>320</v>
      </c>
      <c r="C33" s="11"/>
      <c r="D33" s="13">
        <v>1</v>
      </c>
      <c r="E33" s="13" t="s">
        <v>11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2">
      <c r="A34" s="11" t="s">
        <v>321</v>
      </c>
      <c r="B34" s="12" t="s">
        <v>322</v>
      </c>
      <c r="C34" s="11"/>
      <c r="D34" s="13">
        <v>1</v>
      </c>
      <c r="E34" s="13" t="s">
        <v>17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x14ac:dyDescent="0.2">
      <c r="A35" s="11" t="s">
        <v>323</v>
      </c>
      <c r="B35" s="12" t="s">
        <v>324</v>
      </c>
      <c r="C35" s="11"/>
      <c r="D35" s="13">
        <v>1</v>
      </c>
      <c r="E35" s="13" t="s">
        <v>29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x14ac:dyDescent="0.2">
      <c r="A36" s="11" t="s">
        <v>325</v>
      </c>
      <c r="B36" s="12" t="s">
        <v>326</v>
      </c>
      <c r="C36" s="11"/>
      <c r="D36" s="13">
        <v>1</v>
      </c>
      <c r="E36" s="13" t="s">
        <v>8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x14ac:dyDescent="0.2">
      <c r="A37" s="11" t="s">
        <v>327</v>
      </c>
      <c r="B37" s="12" t="s">
        <v>328</v>
      </c>
      <c r="C37" s="11"/>
      <c r="D37" s="13">
        <v>1</v>
      </c>
      <c r="E37" s="13" t="s">
        <v>11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x14ac:dyDescent="0.2">
      <c r="A38" s="11" t="s">
        <v>329</v>
      </c>
      <c r="B38" s="12" t="s">
        <v>330</v>
      </c>
      <c r="C38" s="11"/>
      <c r="D38" s="13">
        <v>1</v>
      </c>
      <c r="E38" s="13" t="s">
        <v>13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x14ac:dyDescent="0.2">
      <c r="A39" s="11" t="s">
        <v>331</v>
      </c>
      <c r="B39" s="12" t="s">
        <v>332</v>
      </c>
      <c r="C39" s="11"/>
      <c r="D39" s="13">
        <v>1</v>
      </c>
      <c r="E39" s="13" t="s">
        <v>21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x14ac:dyDescent="0.2">
      <c r="A40" s="11" t="s">
        <v>333</v>
      </c>
      <c r="B40" s="12" t="s">
        <v>334</v>
      </c>
      <c r="C40" s="11"/>
      <c r="D40" s="13">
        <v>1</v>
      </c>
      <c r="E40" s="13" t="s">
        <v>17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x14ac:dyDescent="0.2">
      <c r="A41" s="11" t="s">
        <v>335</v>
      </c>
      <c r="B41" s="12" t="s">
        <v>336</v>
      </c>
      <c r="C41" s="11"/>
      <c r="D41" s="13">
        <v>1</v>
      </c>
      <c r="E41" s="13" t="s">
        <v>17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x14ac:dyDescent="0.2">
      <c r="A42" s="11" t="s">
        <v>337</v>
      </c>
      <c r="B42" s="12" t="s">
        <v>338</v>
      </c>
      <c r="C42" s="11"/>
      <c r="D42" s="13">
        <v>1</v>
      </c>
      <c r="E42" s="13" t="s">
        <v>19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x14ac:dyDescent="0.2">
      <c r="A43" s="11" t="s">
        <v>339</v>
      </c>
      <c r="B43" s="12" t="s">
        <v>340</v>
      </c>
      <c r="C43" s="11"/>
      <c r="D43" s="13">
        <v>1</v>
      </c>
      <c r="E43" s="13" t="s">
        <v>19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x14ac:dyDescent="0.2">
      <c r="A44" s="11" t="s">
        <v>341</v>
      </c>
      <c r="B44" s="12" t="s">
        <v>342</v>
      </c>
      <c r="C44" s="11"/>
      <c r="D44" s="13">
        <v>1</v>
      </c>
      <c r="E44" s="13" t="s">
        <v>11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x14ac:dyDescent="0.2">
      <c r="A45" s="11" t="s">
        <v>343</v>
      </c>
      <c r="B45" s="12" t="s">
        <v>344</v>
      </c>
      <c r="C45" s="11"/>
      <c r="D45" s="13">
        <v>1</v>
      </c>
      <c r="E45" s="13" t="s">
        <v>21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">
      <c r="A46" s="11" t="s">
        <v>345</v>
      </c>
      <c r="B46" s="12" t="s">
        <v>346</v>
      </c>
      <c r="C46" s="11"/>
      <c r="D46" s="13">
        <v>1</v>
      </c>
      <c r="E46" s="13" t="s">
        <v>11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">
      <c r="A47" s="11" t="s">
        <v>347</v>
      </c>
      <c r="B47" s="12" t="s">
        <v>348</v>
      </c>
      <c r="C47" s="11"/>
      <c r="D47" s="13">
        <v>1</v>
      </c>
      <c r="E47" s="13" t="s">
        <v>15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">
      <c r="A48" s="11" t="s">
        <v>349</v>
      </c>
      <c r="B48" s="12" t="s">
        <v>350</v>
      </c>
      <c r="C48" s="11"/>
      <c r="D48" s="13">
        <v>1</v>
      </c>
      <c r="E48" s="13" t="s">
        <v>29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">
      <c r="A49" s="11" t="s">
        <v>351</v>
      </c>
      <c r="B49" s="12" t="s">
        <v>352</v>
      </c>
      <c r="C49" s="11"/>
      <c r="D49" s="13">
        <v>1</v>
      </c>
      <c r="E49" s="13" t="s">
        <v>21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">
      <c r="A50" s="11" t="s">
        <v>353</v>
      </c>
      <c r="B50" s="12" t="s">
        <v>354</v>
      </c>
      <c r="C50" s="11"/>
      <c r="D50" s="13">
        <v>1</v>
      </c>
      <c r="E50" s="13" t="s">
        <v>11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">
      <c r="A51" s="11" t="s">
        <v>355</v>
      </c>
      <c r="B51" s="12" t="s">
        <v>356</v>
      </c>
      <c r="C51" s="11"/>
      <c r="D51" s="13">
        <v>1</v>
      </c>
      <c r="E51" s="13" t="s">
        <v>11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">
      <c r="A52" s="11" t="s">
        <v>357</v>
      </c>
      <c r="B52" s="12" t="s">
        <v>358</v>
      </c>
      <c r="C52" s="11"/>
      <c r="D52" s="13">
        <v>1</v>
      </c>
      <c r="E52" s="13" t="s">
        <v>17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">
      <c r="A53" s="11" t="s">
        <v>359</v>
      </c>
      <c r="B53" s="12" t="s">
        <v>360</v>
      </c>
      <c r="C53" s="11"/>
      <c r="D53" s="13">
        <v>1</v>
      </c>
      <c r="E53" s="13" t="s">
        <v>17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">
      <c r="A54" s="11" t="s">
        <v>293</v>
      </c>
      <c r="B54" s="12" t="s">
        <v>361</v>
      </c>
      <c r="C54" s="11"/>
      <c r="D54" s="13">
        <v>1</v>
      </c>
      <c r="E54" s="13" t="s">
        <v>11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">
      <c r="A55" s="11" t="s">
        <v>362</v>
      </c>
      <c r="B55" s="12" t="s">
        <v>363</v>
      </c>
      <c r="C55" s="11"/>
      <c r="D55" s="13">
        <v>1</v>
      </c>
      <c r="E55" s="13" t="s">
        <v>11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">
      <c r="A56" s="11" t="s">
        <v>364</v>
      </c>
      <c r="B56" s="12" t="s">
        <v>365</v>
      </c>
      <c r="C56" s="11"/>
      <c r="D56" s="13">
        <v>1</v>
      </c>
      <c r="E56" s="13" t="s">
        <v>19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">
      <c r="A57" s="11" t="s">
        <v>366</v>
      </c>
      <c r="B57" s="12" t="s">
        <v>367</v>
      </c>
      <c r="C57" s="11"/>
      <c r="D57" s="13">
        <v>1</v>
      </c>
      <c r="E57" s="13" t="s">
        <v>6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">
      <c r="A58" s="11" t="s">
        <v>368</v>
      </c>
      <c r="B58" s="12" t="s">
        <v>369</v>
      </c>
      <c r="C58" s="11"/>
      <c r="D58" s="13">
        <v>1</v>
      </c>
      <c r="E58" s="13" t="s">
        <v>29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">
      <c r="A59" s="11" t="s">
        <v>370</v>
      </c>
      <c r="B59" s="12" t="s">
        <v>371</v>
      </c>
      <c r="C59" s="11"/>
      <c r="D59" s="13">
        <v>1</v>
      </c>
      <c r="E59" s="13" t="s">
        <v>21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">
      <c r="A60" s="11" t="s">
        <v>372</v>
      </c>
      <c r="B60" s="12" t="s">
        <v>373</v>
      </c>
      <c r="C60" s="11"/>
      <c r="D60" s="13">
        <v>1</v>
      </c>
      <c r="E60" s="13" t="s">
        <v>11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">
      <c r="A61" s="11" t="s">
        <v>374</v>
      </c>
      <c r="B61" s="12" t="s">
        <v>375</v>
      </c>
      <c r="C61" s="11"/>
      <c r="D61" s="13">
        <v>1</v>
      </c>
      <c r="E61" s="13" t="s">
        <v>11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">
      <c r="A62" s="11" t="s">
        <v>376</v>
      </c>
      <c r="B62" s="12" t="s">
        <v>377</v>
      </c>
      <c r="C62" s="11"/>
      <c r="D62" s="13">
        <v>1</v>
      </c>
      <c r="E62" s="13" t="s">
        <v>21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">
      <c r="A63" s="11" t="s">
        <v>378</v>
      </c>
      <c r="B63" s="12" t="s">
        <v>379</v>
      </c>
      <c r="C63" s="11"/>
      <c r="D63" s="13">
        <v>1</v>
      </c>
      <c r="E63" s="13" t="s">
        <v>6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">
      <c r="A64" s="11" t="s">
        <v>380</v>
      </c>
      <c r="B64" s="12" t="s">
        <v>381</v>
      </c>
      <c r="C64" s="11"/>
      <c r="D64" s="13">
        <v>1</v>
      </c>
      <c r="E64" s="13" t="s">
        <v>37</v>
      </c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">
      <c r="A65" s="14" t="s">
        <v>382</v>
      </c>
      <c r="B65" s="15" t="s">
        <v>383</v>
      </c>
      <c r="C65" s="14"/>
      <c r="D65" s="16">
        <v>1</v>
      </c>
      <c r="E65" s="16" t="s">
        <v>21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x14ac:dyDescent="0.2">
      <c r="A66" s="14" t="s">
        <v>382</v>
      </c>
      <c r="B66" s="15" t="s">
        <v>384</v>
      </c>
      <c r="C66" s="14"/>
      <c r="D66" s="16"/>
      <c r="E66" s="16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x14ac:dyDescent="0.2">
      <c r="A67" s="11" t="s">
        <v>385</v>
      </c>
      <c r="B67" s="12" t="s">
        <v>386</v>
      </c>
      <c r="C67" s="11"/>
      <c r="D67" s="13">
        <v>1</v>
      </c>
      <c r="E67" s="13" t="s">
        <v>21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">
      <c r="A68" s="11" t="s">
        <v>387</v>
      </c>
      <c r="B68" s="12" t="s">
        <v>388</v>
      </c>
      <c r="C68" s="11"/>
      <c r="D68" s="13">
        <v>1</v>
      </c>
      <c r="E68" s="13" t="s">
        <v>13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">
      <c r="A69" s="11" t="s">
        <v>389</v>
      </c>
      <c r="B69" s="12" t="s">
        <v>390</v>
      </c>
      <c r="C69" s="11"/>
      <c r="D69" s="13">
        <v>1</v>
      </c>
      <c r="E69" s="13" t="s">
        <v>11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">
      <c r="A70" s="11" t="s">
        <v>391</v>
      </c>
      <c r="B70" s="12" t="s">
        <v>392</v>
      </c>
      <c r="C70" s="11"/>
      <c r="D70" s="13">
        <v>1</v>
      </c>
      <c r="E70" s="13" t="s">
        <v>11</v>
      </c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">
      <c r="A71" s="11" t="s">
        <v>393</v>
      </c>
      <c r="B71" s="12" t="s">
        <v>394</v>
      </c>
      <c r="C71" s="11"/>
      <c r="D71" s="13">
        <v>1</v>
      </c>
      <c r="E71" s="13" t="s">
        <v>11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">
      <c r="A72" s="11" t="s">
        <v>395</v>
      </c>
      <c r="B72" s="12" t="s">
        <v>396</v>
      </c>
      <c r="C72" s="11"/>
      <c r="D72" s="13">
        <v>1</v>
      </c>
      <c r="E72" s="13" t="s">
        <v>11</v>
      </c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">
      <c r="A73" s="11" t="s">
        <v>397</v>
      </c>
      <c r="B73" s="12" t="s">
        <v>398</v>
      </c>
      <c r="C73" s="11"/>
      <c r="D73" s="13">
        <v>1</v>
      </c>
      <c r="E73" s="13" t="s">
        <v>11</v>
      </c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">
      <c r="A74" s="11" t="s">
        <v>399</v>
      </c>
      <c r="B74" s="12" t="s">
        <v>400</v>
      </c>
      <c r="C74" s="11"/>
      <c r="D74" s="13">
        <v>1</v>
      </c>
      <c r="E74" s="13" t="s">
        <v>37</v>
      </c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">
      <c r="A75" s="11" t="s">
        <v>401</v>
      </c>
      <c r="B75" s="12" t="s">
        <v>402</v>
      </c>
      <c r="C75" s="11"/>
      <c r="D75" s="13">
        <v>1</v>
      </c>
      <c r="E75" s="13" t="s">
        <v>11</v>
      </c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">
      <c r="A76" s="11" t="s">
        <v>403</v>
      </c>
      <c r="B76" s="12" t="s">
        <v>404</v>
      </c>
      <c r="C76" s="11"/>
      <c r="D76" s="13">
        <v>1</v>
      </c>
      <c r="E76" s="13" t="s">
        <v>11</v>
      </c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">
      <c r="A77" s="11" t="s">
        <v>405</v>
      </c>
      <c r="B77" s="12" t="s">
        <v>406</v>
      </c>
      <c r="C77" s="11"/>
      <c r="D77" s="13">
        <v>1</v>
      </c>
      <c r="E77" s="13" t="s">
        <v>11</v>
      </c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">
      <c r="A78" s="14" t="s">
        <v>407</v>
      </c>
      <c r="B78" s="15" t="s">
        <v>408</v>
      </c>
      <c r="C78" s="14"/>
      <c r="D78" s="16">
        <v>1</v>
      </c>
      <c r="E78" s="16" t="s">
        <v>11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x14ac:dyDescent="0.2">
      <c r="A79" s="14" t="s">
        <v>407</v>
      </c>
      <c r="B79" s="15" t="s">
        <v>409</v>
      </c>
      <c r="C79" s="14"/>
      <c r="D79" s="16"/>
      <c r="E79" s="16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x14ac:dyDescent="0.2">
      <c r="A80" s="11" t="s">
        <v>410</v>
      </c>
      <c r="B80" s="12" t="s">
        <v>411</v>
      </c>
      <c r="C80" s="11"/>
      <c r="D80" s="13">
        <v>1</v>
      </c>
      <c r="E80" s="13" t="s">
        <v>11</v>
      </c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">
      <c r="A81" s="11" t="s">
        <v>412</v>
      </c>
      <c r="B81" s="12" t="s">
        <v>413</v>
      </c>
      <c r="C81" s="11"/>
      <c r="D81" s="13">
        <v>1</v>
      </c>
      <c r="E81" s="13" t="s">
        <v>11</v>
      </c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">
      <c r="A82" s="11" t="s">
        <v>414</v>
      </c>
      <c r="B82" s="12" t="s">
        <v>415</v>
      </c>
      <c r="C82" s="11"/>
      <c r="D82" s="13">
        <v>1</v>
      </c>
      <c r="E82" s="13" t="s">
        <v>11</v>
      </c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">
      <c r="A83" s="11" t="s">
        <v>416</v>
      </c>
      <c r="B83" s="12" t="s">
        <v>417</v>
      </c>
      <c r="C83" s="11"/>
      <c r="D83" s="13">
        <v>1</v>
      </c>
      <c r="E83" s="13" t="s">
        <v>11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">
      <c r="A84" s="11" t="s">
        <v>418</v>
      </c>
      <c r="B84" s="12" t="s">
        <v>419</v>
      </c>
      <c r="D84" s="13">
        <v>1</v>
      </c>
      <c r="E84" s="13" t="s">
        <v>11</v>
      </c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">
      <c r="A85" s="11" t="s">
        <v>420</v>
      </c>
      <c r="B85" s="12" t="s">
        <v>421</v>
      </c>
      <c r="D85" s="13">
        <v>1</v>
      </c>
      <c r="E85" s="13" t="s">
        <v>21</v>
      </c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">
      <c r="A86" s="11" t="s">
        <v>422</v>
      </c>
      <c r="B86" s="12" t="s">
        <v>423</v>
      </c>
      <c r="D86" s="13">
        <v>1</v>
      </c>
      <c r="E86" s="13" t="s">
        <v>11</v>
      </c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">
      <c r="A87" s="11" t="s">
        <v>424</v>
      </c>
      <c r="B87" s="12" t="s">
        <v>425</v>
      </c>
      <c r="D87" s="13">
        <v>1</v>
      </c>
      <c r="E87" s="13" t="s">
        <v>11</v>
      </c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">
      <c r="A88" s="11" t="s">
        <v>426</v>
      </c>
      <c r="B88" s="12" t="s">
        <v>427</v>
      </c>
      <c r="D88" s="13">
        <v>1</v>
      </c>
      <c r="E88" s="13" t="s">
        <v>11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">
      <c r="A89" s="11" t="s">
        <v>428</v>
      </c>
      <c r="B89" s="12" t="s">
        <v>429</v>
      </c>
      <c r="D89" s="13">
        <v>1</v>
      </c>
      <c r="E89" s="13" t="s">
        <v>11</v>
      </c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">
      <c r="A90" s="11" t="s">
        <v>430</v>
      </c>
      <c r="B90" s="12" t="s">
        <v>431</v>
      </c>
      <c r="D90" s="13">
        <v>1</v>
      </c>
      <c r="E90" s="13" t="s">
        <v>13</v>
      </c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">
      <c r="A91" s="11" t="s">
        <v>432</v>
      </c>
      <c r="B91" s="12" t="s">
        <v>433</v>
      </c>
      <c r="D91" s="13">
        <v>1</v>
      </c>
      <c r="E91" s="13" t="s">
        <v>13</v>
      </c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">
      <c r="A92" s="11" t="s">
        <v>434</v>
      </c>
      <c r="B92" s="12" t="s">
        <v>435</v>
      </c>
      <c r="D92" s="13">
        <v>1</v>
      </c>
      <c r="E92" s="13" t="s">
        <v>11</v>
      </c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">
      <c r="A93" s="11" t="s">
        <v>436</v>
      </c>
      <c r="B93" s="12" t="s">
        <v>437</v>
      </c>
      <c r="D93" s="13">
        <v>1</v>
      </c>
      <c r="E93" s="13" t="s">
        <v>11</v>
      </c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">
      <c r="A94" s="11" t="s">
        <v>438</v>
      </c>
      <c r="B94" s="12" t="s">
        <v>439</v>
      </c>
      <c r="D94" s="13">
        <v>1</v>
      </c>
      <c r="E94" s="13" t="s">
        <v>11</v>
      </c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">
      <c r="A95" s="11" t="s">
        <v>440</v>
      </c>
      <c r="B95" s="12" t="s">
        <v>441</v>
      </c>
      <c r="D95" s="13">
        <v>1</v>
      </c>
      <c r="E95" s="13" t="s">
        <v>11</v>
      </c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">
      <c r="A96" s="11" t="s">
        <v>442</v>
      </c>
      <c r="B96" s="12" t="s">
        <v>443</v>
      </c>
      <c r="D96" s="13">
        <v>1</v>
      </c>
      <c r="E96" s="13" t="s">
        <v>11</v>
      </c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">
      <c r="A97" s="11" t="s">
        <v>444</v>
      </c>
      <c r="B97" s="12" t="s">
        <v>445</v>
      </c>
      <c r="D97" s="13">
        <v>1</v>
      </c>
      <c r="E97" s="13" t="s">
        <v>11</v>
      </c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">
      <c r="A98" s="11" t="s">
        <v>446</v>
      </c>
      <c r="B98" s="12" t="s">
        <v>447</v>
      </c>
      <c r="D98" s="13">
        <v>1</v>
      </c>
      <c r="E98" s="13" t="s">
        <v>11</v>
      </c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">
      <c r="A99" s="11" t="s">
        <v>448</v>
      </c>
      <c r="B99" s="12" t="s">
        <v>449</v>
      </c>
      <c r="D99" s="13">
        <v>1</v>
      </c>
      <c r="E99" s="13" t="s">
        <v>21</v>
      </c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">
      <c r="A100" s="11" t="s">
        <v>450</v>
      </c>
      <c r="B100" s="12" t="s">
        <v>451</v>
      </c>
      <c r="D100" s="13">
        <v>1</v>
      </c>
      <c r="E100" s="13" t="s">
        <v>11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">
      <c r="A101" s="11" t="s">
        <v>452</v>
      </c>
      <c r="B101" s="12" t="s">
        <v>453</v>
      </c>
      <c r="D101" s="13">
        <v>1</v>
      </c>
      <c r="E101" s="13" t="s">
        <v>11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">
      <c r="A102" s="11" t="s">
        <v>454</v>
      </c>
      <c r="B102" s="12" t="s">
        <v>455</v>
      </c>
      <c r="D102" s="13">
        <v>1</v>
      </c>
      <c r="E102" s="13" t="s">
        <v>13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">
      <c r="A103" s="11" t="s">
        <v>456</v>
      </c>
      <c r="B103" s="12" t="s">
        <v>457</v>
      </c>
      <c r="D103" s="13">
        <v>1</v>
      </c>
      <c r="E103" s="13" t="s">
        <v>11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">
      <c r="A104" s="11" t="s">
        <v>458</v>
      </c>
      <c r="B104" s="12" t="s">
        <v>459</v>
      </c>
      <c r="D104" s="13">
        <v>1</v>
      </c>
      <c r="E104" s="13" t="s">
        <v>11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">
      <c r="A105" s="11" t="s">
        <v>460</v>
      </c>
      <c r="B105" s="12" t="s">
        <v>461</v>
      </c>
      <c r="D105" s="13">
        <v>1</v>
      </c>
      <c r="E105" s="13" t="s">
        <v>11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">
      <c r="A106" s="11" t="s">
        <v>462</v>
      </c>
      <c r="B106" s="12" t="s">
        <v>463</v>
      </c>
      <c r="D106" s="13">
        <v>1</v>
      </c>
      <c r="E106" s="13" t="s">
        <v>15</v>
      </c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">
      <c r="A107" s="11" t="s">
        <v>464</v>
      </c>
      <c r="B107" s="12" t="s">
        <v>465</v>
      </c>
      <c r="D107" s="13">
        <v>1</v>
      </c>
      <c r="E107" s="13" t="s">
        <v>11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">
      <c r="A108" s="11" t="s">
        <v>466</v>
      </c>
      <c r="B108" s="12" t="s">
        <v>467</v>
      </c>
      <c r="D108" s="13">
        <v>1</v>
      </c>
      <c r="E108" s="13" t="s">
        <v>11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">
      <c r="A109" s="11" t="s">
        <v>468</v>
      </c>
      <c r="B109" s="12" t="s">
        <v>469</v>
      </c>
      <c r="D109" s="13">
        <v>1</v>
      </c>
      <c r="E109" s="13" t="s">
        <v>11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">
      <c r="A110" s="11" t="s">
        <v>470</v>
      </c>
      <c r="B110" s="12" t="s">
        <v>471</v>
      </c>
      <c r="D110" s="13">
        <v>1</v>
      </c>
      <c r="E110" s="13" t="s">
        <v>11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">
      <c r="A111" s="11" t="s">
        <v>472</v>
      </c>
      <c r="B111" s="12" t="s">
        <v>473</v>
      </c>
      <c r="D111" s="13">
        <v>1</v>
      </c>
      <c r="E111" s="13" t="s">
        <v>21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">
      <c r="A112" s="11" t="s">
        <v>474</v>
      </c>
      <c r="B112" s="12" t="s">
        <v>475</v>
      </c>
      <c r="D112" s="13">
        <v>1</v>
      </c>
      <c r="E112" s="13" t="s">
        <v>11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">
      <c r="A113" s="11" t="s">
        <v>476</v>
      </c>
      <c r="B113" s="12" t="s">
        <v>477</v>
      </c>
      <c r="D113" s="13">
        <v>1</v>
      </c>
      <c r="E113" s="13" t="s">
        <v>11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">
      <c r="A114" s="11" t="s">
        <v>478</v>
      </c>
      <c r="B114" s="12" t="s">
        <v>479</v>
      </c>
      <c r="D114" s="13">
        <v>1</v>
      </c>
      <c r="E114" s="13" t="s">
        <v>11</v>
      </c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">
      <c r="A115" s="11" t="s">
        <v>480</v>
      </c>
      <c r="B115" s="12" t="s">
        <v>481</v>
      </c>
      <c r="D115" s="13">
        <v>1</v>
      </c>
      <c r="E115" s="13" t="s">
        <v>11</v>
      </c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">
      <c r="A116" s="11" t="s">
        <v>482</v>
      </c>
      <c r="B116" s="12" t="s">
        <v>483</v>
      </c>
      <c r="D116" s="13">
        <v>1</v>
      </c>
      <c r="E116" s="13" t="s">
        <v>11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">
      <c r="A117" s="11" t="s">
        <v>484</v>
      </c>
      <c r="B117" s="12" t="s">
        <v>485</v>
      </c>
      <c r="D117" s="13">
        <v>1</v>
      </c>
      <c r="E117" s="13" t="s">
        <v>11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">
      <c r="A118" s="11" t="s">
        <v>486</v>
      </c>
      <c r="B118" s="12" t="s">
        <v>487</v>
      </c>
      <c r="D118" s="13">
        <v>1</v>
      </c>
      <c r="E118" s="13" t="s">
        <v>11</v>
      </c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">
      <c r="A119" s="14" t="s">
        <v>488</v>
      </c>
      <c r="B119" s="15" t="s">
        <v>489</v>
      </c>
      <c r="D119" s="16">
        <v>1</v>
      </c>
      <c r="E119" s="16" t="s">
        <v>11</v>
      </c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x14ac:dyDescent="0.2">
      <c r="A120" s="14" t="s">
        <v>488</v>
      </c>
      <c r="B120" s="15" t="s">
        <v>490</v>
      </c>
      <c r="D120" s="16">
        <v>1</v>
      </c>
      <c r="E120" s="16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x14ac:dyDescent="0.2">
      <c r="A121" s="11"/>
      <c r="B121" s="11"/>
      <c r="C121" s="11"/>
      <c r="D121" s="13"/>
      <c r="E121" s="13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">
      <c r="A122" s="11"/>
      <c r="B122" s="11"/>
      <c r="C122" s="11"/>
      <c r="D122" s="13"/>
      <c r="E122" s="13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">
      <c r="A123" s="11"/>
      <c r="B123" s="11"/>
      <c r="C123" s="11"/>
      <c r="D123" s="13"/>
      <c r="E123" s="13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">
      <c r="A124" s="11"/>
      <c r="B124" s="11"/>
      <c r="C124" s="11"/>
      <c r="D124" s="13"/>
      <c r="E124" s="13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">
      <c r="A125" s="11"/>
      <c r="B125" s="11"/>
      <c r="C125" s="11"/>
      <c r="D125" s="13"/>
      <c r="E125" s="13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">
      <c r="A126" s="11"/>
      <c r="B126" s="11"/>
      <c r="C126" s="11"/>
      <c r="D126" s="13"/>
      <c r="E126" s="13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">
      <c r="A127" s="11"/>
      <c r="B127" s="11"/>
      <c r="C127" s="11"/>
      <c r="D127" s="13"/>
      <c r="E127" s="13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">
      <c r="A128" s="11"/>
      <c r="B128" s="11"/>
      <c r="C128" s="11"/>
      <c r="D128" s="13"/>
      <c r="E128" s="13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">
      <c r="A129" s="11"/>
      <c r="B129" s="11"/>
      <c r="C129" s="11"/>
      <c r="D129" s="13"/>
      <c r="E129" s="13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">
      <c r="A130" s="11"/>
      <c r="B130" s="11"/>
      <c r="C130" s="11"/>
      <c r="D130" s="13"/>
      <c r="E130" s="13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">
      <c r="A131" s="11"/>
      <c r="B131" s="11"/>
      <c r="C131" s="11"/>
      <c r="D131" s="13"/>
      <c r="E131" s="13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">
      <c r="A132" s="11"/>
      <c r="B132" s="11"/>
      <c r="C132" s="11"/>
      <c r="D132" s="13"/>
      <c r="E132" s="13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">
      <c r="A133" s="11"/>
      <c r="B133" s="11"/>
      <c r="C133" s="11"/>
      <c r="D133" s="13"/>
      <c r="E133" s="13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">
      <c r="A134" s="11"/>
      <c r="B134" s="11"/>
      <c r="C134" s="11"/>
      <c r="D134" s="13"/>
      <c r="E134" s="13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">
      <c r="A135" s="11"/>
      <c r="B135" s="11"/>
      <c r="C135" s="11"/>
      <c r="D135" s="13"/>
      <c r="E135" s="13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">
      <c r="A136" s="11"/>
      <c r="B136" s="11"/>
      <c r="C136" s="11"/>
      <c r="D136" s="13"/>
      <c r="E136" s="13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">
      <c r="A137" s="11"/>
      <c r="B137" s="11"/>
      <c r="C137" s="11"/>
      <c r="D137" s="13"/>
      <c r="E137" s="13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">
      <c r="A138" s="11"/>
      <c r="B138" s="11"/>
      <c r="C138" s="11"/>
      <c r="D138" s="13"/>
      <c r="E138" s="13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">
      <c r="A139" s="11"/>
      <c r="B139" s="11"/>
      <c r="C139" s="11"/>
      <c r="D139" s="13"/>
      <c r="E139" s="13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">
      <c r="A140" s="11"/>
      <c r="B140" s="11"/>
      <c r="C140" s="11"/>
      <c r="D140" s="13"/>
      <c r="E140" s="13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">
      <c r="A141" s="11"/>
      <c r="B141" s="11"/>
      <c r="C141" s="11"/>
      <c r="D141" s="13"/>
      <c r="E141" s="13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">
      <c r="A142" s="11"/>
      <c r="B142" s="11"/>
      <c r="C142" s="11"/>
      <c r="D142" s="13"/>
      <c r="E142" s="13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">
      <c r="A143" s="11"/>
      <c r="B143" s="11"/>
      <c r="C143" s="11"/>
      <c r="D143" s="13"/>
      <c r="E143" s="13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">
      <c r="A144" s="11"/>
      <c r="B144" s="11"/>
      <c r="C144" s="11"/>
      <c r="D144" s="13"/>
      <c r="E144" s="13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">
      <c r="A145" s="11"/>
      <c r="B145" s="11"/>
      <c r="C145" s="11"/>
      <c r="D145" s="13"/>
      <c r="E145" s="13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">
      <c r="A146" s="11"/>
      <c r="B146" s="11"/>
      <c r="C146" s="11"/>
      <c r="D146" s="13"/>
      <c r="E146" s="13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">
      <c r="A147" s="11"/>
      <c r="B147" s="11"/>
      <c r="C147" s="11"/>
      <c r="D147" s="13"/>
      <c r="E147" s="13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">
      <c r="A148" s="11"/>
      <c r="B148" s="11"/>
      <c r="C148" s="11"/>
      <c r="D148" s="13"/>
      <c r="E148" s="13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">
      <c r="A149" s="11"/>
      <c r="B149" s="11"/>
      <c r="C149" s="11"/>
      <c r="D149" s="13"/>
      <c r="E149" s="13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">
      <c r="A150" s="11"/>
      <c r="B150" s="11"/>
      <c r="C150" s="11"/>
      <c r="D150" s="13"/>
      <c r="E150" s="13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">
      <c r="A151" s="11"/>
      <c r="B151" s="11"/>
      <c r="C151" s="11"/>
      <c r="D151" s="13"/>
      <c r="E151" s="13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">
      <c r="A152" s="11"/>
      <c r="B152" s="11"/>
      <c r="C152" s="11"/>
      <c r="D152" s="13"/>
      <c r="E152" s="13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">
      <c r="A153" s="11"/>
      <c r="B153" s="11"/>
      <c r="C153" s="11"/>
      <c r="D153" s="13"/>
      <c r="E153" s="13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">
      <c r="A154" s="11"/>
      <c r="B154" s="11"/>
      <c r="C154" s="11"/>
      <c r="D154" s="13"/>
      <c r="E154" s="13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">
      <c r="A155" s="11"/>
      <c r="B155" s="11"/>
      <c r="C155" s="11"/>
      <c r="D155" s="13"/>
      <c r="E155" s="13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">
      <c r="A156" s="11"/>
      <c r="B156" s="11"/>
      <c r="C156" s="11"/>
      <c r="D156" s="13"/>
      <c r="E156" s="13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">
      <c r="A157" s="11"/>
      <c r="B157" s="11"/>
      <c r="C157" s="11"/>
      <c r="D157" s="13"/>
      <c r="E157" s="13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">
      <c r="A158" s="11"/>
      <c r="B158" s="11"/>
      <c r="C158" s="11"/>
      <c r="D158" s="13"/>
      <c r="E158" s="13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">
      <c r="A159" s="11"/>
      <c r="B159" s="11"/>
      <c r="C159" s="11"/>
      <c r="D159" s="13"/>
      <c r="E159" s="13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">
      <c r="A160" s="11"/>
      <c r="B160" s="11"/>
      <c r="C160" s="11"/>
      <c r="D160" s="13"/>
      <c r="E160" s="13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">
      <c r="A161" s="11"/>
      <c r="B161" s="11"/>
      <c r="C161" s="11"/>
      <c r="D161" s="13"/>
      <c r="E161" s="13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">
      <c r="A162" s="11"/>
      <c r="B162" s="11"/>
      <c r="C162" s="11"/>
      <c r="D162" s="13"/>
      <c r="E162" s="13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">
      <c r="A163" s="11"/>
      <c r="B163" s="11"/>
      <c r="C163" s="11"/>
      <c r="D163" s="13"/>
      <c r="E163" s="13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">
      <c r="A164" s="11"/>
      <c r="B164" s="11"/>
      <c r="C164" s="11"/>
      <c r="D164" s="13"/>
      <c r="E164" s="13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">
      <c r="A165" s="11"/>
      <c r="B165" s="11"/>
      <c r="C165" s="11"/>
      <c r="D165" s="13"/>
      <c r="E165" s="13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">
      <c r="A166" s="11"/>
      <c r="B166" s="11"/>
      <c r="C166" s="11"/>
      <c r="D166" s="13"/>
      <c r="E166" s="13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">
      <c r="A167" s="11"/>
      <c r="B167" s="11"/>
      <c r="C167" s="11"/>
      <c r="D167" s="13"/>
      <c r="E167" s="13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">
      <c r="A168" s="11"/>
      <c r="B168" s="11"/>
      <c r="C168" s="11"/>
      <c r="D168" s="13"/>
      <c r="E168" s="13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">
      <c r="A169" s="11"/>
      <c r="B169" s="11"/>
      <c r="C169" s="11"/>
      <c r="D169" s="13"/>
      <c r="E169" s="13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">
      <c r="A170" s="11"/>
      <c r="B170" s="11"/>
      <c r="C170" s="11"/>
      <c r="D170" s="13"/>
      <c r="E170" s="13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">
      <c r="A171" s="11"/>
      <c r="B171" s="11"/>
      <c r="C171" s="11"/>
      <c r="D171" s="13"/>
      <c r="E171" s="13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">
      <c r="A172" s="11"/>
      <c r="B172" s="11"/>
      <c r="C172" s="11"/>
      <c r="D172" s="13"/>
      <c r="E172" s="13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">
      <c r="A173" s="11"/>
      <c r="B173" s="11"/>
      <c r="C173" s="11"/>
      <c r="D173" s="13"/>
      <c r="E173" s="13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">
      <c r="A174" s="11"/>
      <c r="B174" s="11"/>
      <c r="C174" s="11"/>
      <c r="D174" s="13"/>
      <c r="E174" s="13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">
      <c r="A175" s="11"/>
      <c r="B175" s="11"/>
      <c r="C175" s="11"/>
      <c r="D175" s="13"/>
      <c r="E175" s="13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">
      <c r="A176" s="11"/>
      <c r="B176" s="11"/>
      <c r="C176" s="11"/>
      <c r="D176" s="13"/>
      <c r="E176" s="13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">
      <c r="A177" s="11"/>
      <c r="B177" s="11"/>
      <c r="C177" s="11"/>
      <c r="D177" s="13"/>
      <c r="E177" s="13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">
      <c r="A178" s="11"/>
      <c r="B178" s="11"/>
      <c r="C178" s="11"/>
      <c r="D178" s="13"/>
      <c r="E178" s="13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">
      <c r="A179" s="11"/>
      <c r="B179" s="11"/>
      <c r="C179" s="11"/>
      <c r="D179" s="13"/>
      <c r="E179" s="13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">
      <c r="A180" s="11"/>
      <c r="B180" s="11"/>
      <c r="C180" s="11"/>
      <c r="D180" s="13"/>
      <c r="E180" s="13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">
      <c r="A181" s="11"/>
      <c r="B181" s="11"/>
      <c r="C181" s="11"/>
      <c r="D181" s="13"/>
      <c r="E181" s="13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">
      <c r="A182" s="11"/>
      <c r="B182" s="11"/>
      <c r="C182" s="11"/>
      <c r="D182" s="13"/>
      <c r="E182" s="13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">
      <c r="A183" s="11"/>
      <c r="B183" s="11"/>
      <c r="C183" s="11"/>
      <c r="D183" s="13"/>
      <c r="E183" s="13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">
      <c r="A184" s="11"/>
      <c r="B184" s="11"/>
      <c r="C184" s="11"/>
      <c r="D184" s="13"/>
      <c r="E184" s="13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">
      <c r="A185" s="11"/>
      <c r="B185" s="11"/>
      <c r="C185" s="11"/>
      <c r="D185" s="13"/>
      <c r="E185" s="13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">
      <c r="A186" s="11"/>
      <c r="B186" s="11"/>
      <c r="C186" s="11"/>
      <c r="D186" s="13"/>
      <c r="E186" s="13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">
      <c r="A187" s="11"/>
      <c r="B187" s="11"/>
      <c r="C187" s="11"/>
      <c r="D187" s="13"/>
      <c r="E187" s="13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">
      <c r="A188" s="11"/>
      <c r="B188" s="11"/>
      <c r="C188" s="11"/>
      <c r="D188" s="13"/>
      <c r="E188" s="13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">
      <c r="A189" s="11"/>
      <c r="B189" s="11"/>
      <c r="C189" s="11"/>
      <c r="D189" s="13"/>
      <c r="E189" s="13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">
      <c r="A190" s="11"/>
      <c r="B190" s="11"/>
      <c r="C190" s="11"/>
      <c r="D190" s="13"/>
      <c r="E190" s="13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">
      <c r="A191" s="11"/>
      <c r="B191" s="11"/>
      <c r="C191" s="11"/>
      <c r="D191" s="13"/>
      <c r="E191" s="13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">
      <c r="A192" s="11"/>
      <c r="B192" s="11"/>
      <c r="C192" s="11"/>
      <c r="D192" s="13"/>
      <c r="E192" s="13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">
      <c r="A193" s="11"/>
      <c r="B193" s="11"/>
      <c r="C193" s="11"/>
      <c r="D193" s="13"/>
      <c r="E193" s="13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">
      <c r="A194" s="11"/>
      <c r="B194" s="11"/>
      <c r="C194" s="11"/>
      <c r="D194" s="13"/>
      <c r="E194" s="13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">
      <c r="A195" s="11"/>
      <c r="B195" s="11"/>
      <c r="C195" s="11"/>
      <c r="D195" s="13"/>
      <c r="E195" s="13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">
      <c r="A196" s="11"/>
      <c r="B196" s="11"/>
      <c r="C196" s="11"/>
      <c r="D196" s="13"/>
      <c r="E196" s="13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">
      <c r="A197" s="11"/>
      <c r="B197" s="11"/>
      <c r="C197" s="11"/>
      <c r="D197" s="13"/>
      <c r="E197" s="13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">
      <c r="A198" s="11"/>
      <c r="B198" s="11"/>
      <c r="C198" s="11"/>
      <c r="D198" s="13"/>
      <c r="E198" s="13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">
      <c r="A199" s="11"/>
      <c r="B199" s="11"/>
      <c r="C199" s="11"/>
      <c r="D199" s="13"/>
      <c r="E199" s="13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">
      <c r="A200" s="11"/>
      <c r="B200" s="11"/>
      <c r="C200" s="11"/>
      <c r="D200" s="13"/>
      <c r="E200" s="13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">
      <c r="A201" s="11"/>
      <c r="B201" s="11"/>
      <c r="C201" s="11"/>
      <c r="D201" s="13"/>
      <c r="E201" s="13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">
      <c r="A202" s="11"/>
      <c r="B202" s="11"/>
      <c r="C202" s="11"/>
      <c r="D202" s="13"/>
      <c r="E202" s="13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">
      <c r="A203" s="11"/>
      <c r="B203" s="11"/>
      <c r="C203" s="11"/>
      <c r="D203" s="13"/>
      <c r="E203" s="13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">
      <c r="A204" s="11"/>
      <c r="B204" s="11"/>
      <c r="C204" s="11"/>
      <c r="D204" s="13"/>
      <c r="E204" s="13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">
      <c r="A205" s="11"/>
      <c r="B205" s="11"/>
      <c r="C205" s="11"/>
      <c r="D205" s="13"/>
      <c r="E205" s="13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">
      <c r="A206" s="11"/>
      <c r="B206" s="11"/>
      <c r="C206" s="11"/>
      <c r="D206" s="13"/>
      <c r="E206" s="13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">
      <c r="A207" s="11"/>
      <c r="B207" s="11"/>
      <c r="C207" s="11"/>
      <c r="D207" s="13"/>
      <c r="E207" s="13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">
      <c r="A208" s="11"/>
      <c r="B208" s="11"/>
      <c r="C208" s="11"/>
      <c r="D208" s="13"/>
      <c r="E208" s="13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">
      <c r="A209" s="11"/>
      <c r="B209" s="11"/>
      <c r="C209" s="11"/>
      <c r="D209" s="13"/>
      <c r="E209" s="13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">
      <c r="A210" s="11"/>
      <c r="B210" s="11"/>
      <c r="C210" s="11"/>
      <c r="D210" s="13"/>
      <c r="E210" s="13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">
      <c r="A211" s="11"/>
      <c r="B211" s="11"/>
      <c r="C211" s="11"/>
      <c r="D211" s="13"/>
      <c r="E211" s="13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">
      <c r="A212" s="11"/>
      <c r="B212" s="11"/>
      <c r="C212" s="11"/>
      <c r="D212" s="13"/>
      <c r="E212" s="13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">
      <c r="A213" s="11"/>
      <c r="B213" s="11"/>
      <c r="C213" s="11"/>
      <c r="D213" s="13"/>
      <c r="E213" s="13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">
      <c r="A214" s="11"/>
      <c r="B214" s="11"/>
      <c r="C214" s="11"/>
      <c r="D214" s="13"/>
      <c r="E214" s="13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">
      <c r="A215" s="11"/>
      <c r="B215" s="11"/>
      <c r="C215" s="11"/>
      <c r="D215" s="13"/>
      <c r="E215" s="13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">
      <c r="A216" s="11"/>
      <c r="B216" s="11"/>
      <c r="C216" s="11"/>
      <c r="D216" s="13"/>
      <c r="E216" s="13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">
      <c r="A217" s="11"/>
      <c r="B217" s="11"/>
      <c r="C217" s="11"/>
      <c r="D217" s="13"/>
      <c r="E217" s="13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">
      <c r="A218" s="11"/>
      <c r="B218" s="11"/>
      <c r="C218" s="11"/>
      <c r="D218" s="13"/>
      <c r="E218" s="13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">
      <c r="A219" s="11"/>
      <c r="B219" s="11"/>
      <c r="C219" s="11"/>
      <c r="D219" s="13"/>
      <c r="E219" s="13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">
      <c r="A220" s="11"/>
      <c r="B220" s="11"/>
      <c r="C220" s="11"/>
      <c r="D220" s="13"/>
      <c r="E220" s="13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">
      <c r="A221" s="11"/>
      <c r="B221" s="11"/>
      <c r="C221" s="11"/>
      <c r="D221" s="13"/>
      <c r="E221" s="13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">
      <c r="A222" s="11"/>
      <c r="B222" s="11"/>
      <c r="C222" s="11"/>
      <c r="D222" s="13"/>
      <c r="E222" s="13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">
      <c r="A223" s="11"/>
      <c r="B223" s="11"/>
      <c r="C223" s="11"/>
      <c r="D223" s="13"/>
      <c r="E223" s="13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">
      <c r="A224" s="11"/>
      <c r="B224" s="11"/>
      <c r="C224" s="11"/>
      <c r="D224" s="13"/>
      <c r="E224" s="13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">
      <c r="A225" s="11"/>
      <c r="B225" s="11"/>
      <c r="C225" s="11"/>
      <c r="D225" s="13"/>
      <c r="E225" s="13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">
      <c r="A226" s="11"/>
      <c r="B226" s="11"/>
      <c r="C226" s="11"/>
      <c r="D226" s="13"/>
      <c r="E226" s="13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">
      <c r="A227" s="11"/>
      <c r="B227" s="11"/>
      <c r="C227" s="11"/>
      <c r="D227" s="13"/>
      <c r="E227" s="13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">
      <c r="A228" s="11"/>
      <c r="B228" s="11"/>
      <c r="C228" s="11"/>
      <c r="D228" s="13"/>
      <c r="E228" s="13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">
      <c r="A229" s="11"/>
      <c r="B229" s="11"/>
      <c r="C229" s="11"/>
      <c r="D229" s="13"/>
      <c r="E229" s="13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">
      <c r="A230" s="11"/>
      <c r="B230" s="11"/>
      <c r="C230" s="11"/>
      <c r="D230" s="13"/>
      <c r="E230" s="13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">
      <c r="A231" s="11"/>
      <c r="B231" s="11"/>
      <c r="C231" s="11"/>
      <c r="D231" s="13"/>
      <c r="E231" s="13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">
      <c r="A232" s="11"/>
      <c r="B232" s="11"/>
      <c r="C232" s="11"/>
      <c r="D232" s="13"/>
      <c r="E232" s="13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">
      <c r="A233" s="11"/>
      <c r="B233" s="11"/>
      <c r="C233" s="11"/>
      <c r="D233" s="13"/>
      <c r="E233" s="13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">
      <c r="A234" s="11"/>
      <c r="B234" s="11"/>
      <c r="C234" s="11"/>
      <c r="D234" s="13"/>
      <c r="E234" s="13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">
      <c r="A235" s="11"/>
      <c r="B235" s="11"/>
      <c r="C235" s="11"/>
      <c r="D235" s="13"/>
      <c r="E235" s="13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">
      <c r="A236" s="11"/>
      <c r="B236" s="11"/>
      <c r="C236" s="11"/>
      <c r="D236" s="13"/>
      <c r="E236" s="13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">
      <c r="A237" s="11"/>
      <c r="B237" s="11"/>
      <c r="C237" s="11"/>
      <c r="D237" s="13"/>
      <c r="E237" s="13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">
      <c r="A238" s="11"/>
      <c r="B238" s="11"/>
      <c r="C238" s="11"/>
      <c r="D238" s="13"/>
      <c r="E238" s="13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">
      <c r="A239" s="11"/>
      <c r="B239" s="11"/>
      <c r="C239" s="11"/>
      <c r="D239" s="13"/>
      <c r="E239" s="13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">
      <c r="A240" s="11"/>
      <c r="B240" s="11"/>
      <c r="C240" s="11"/>
      <c r="D240" s="13"/>
      <c r="E240" s="13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">
      <c r="A241" s="11"/>
      <c r="B241" s="11"/>
      <c r="C241" s="11"/>
      <c r="D241" s="13"/>
      <c r="E241" s="13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">
      <c r="A242" s="11"/>
      <c r="B242" s="11"/>
      <c r="C242" s="11"/>
      <c r="D242" s="13"/>
      <c r="E242" s="13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">
      <c r="A243" s="11"/>
      <c r="B243" s="11"/>
      <c r="C243" s="11"/>
      <c r="D243" s="13"/>
      <c r="E243" s="13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">
      <c r="A244" s="11"/>
      <c r="B244" s="11"/>
      <c r="C244" s="11"/>
      <c r="D244" s="13"/>
      <c r="E244" s="13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">
      <c r="A245" s="11"/>
      <c r="B245" s="11"/>
      <c r="C245" s="11"/>
      <c r="D245" s="13"/>
      <c r="E245" s="13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">
      <c r="A246" s="11"/>
      <c r="B246" s="11"/>
      <c r="C246" s="11"/>
      <c r="D246" s="13"/>
      <c r="E246" s="13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">
      <c r="A247" s="11"/>
      <c r="B247" s="11"/>
      <c r="C247" s="11"/>
      <c r="D247" s="13"/>
      <c r="E247" s="13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">
      <c r="A248" s="11"/>
      <c r="B248" s="11"/>
      <c r="C248" s="11"/>
      <c r="D248" s="13"/>
      <c r="E248" s="13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">
      <c r="A249" s="11"/>
      <c r="B249" s="11"/>
      <c r="C249" s="11"/>
      <c r="D249" s="13"/>
      <c r="E249" s="13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">
      <c r="A250" s="11"/>
      <c r="B250" s="11"/>
      <c r="C250" s="11"/>
      <c r="D250" s="13"/>
      <c r="E250" s="13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">
      <c r="A251" s="11"/>
      <c r="B251" s="11"/>
      <c r="C251" s="11"/>
      <c r="D251" s="13"/>
      <c r="E251" s="13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">
      <c r="A252" s="11"/>
      <c r="B252" s="11"/>
      <c r="C252" s="11"/>
      <c r="D252" s="13"/>
      <c r="E252" s="13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">
      <c r="A253" s="11"/>
      <c r="B253" s="11"/>
      <c r="C253" s="11"/>
      <c r="D253" s="13"/>
      <c r="E253" s="13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">
      <c r="A254" s="11"/>
      <c r="B254" s="11"/>
      <c r="C254" s="11"/>
      <c r="D254" s="13"/>
      <c r="E254" s="13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">
      <c r="A255" s="11"/>
      <c r="B255" s="11"/>
      <c r="C255" s="11"/>
      <c r="D255" s="13"/>
      <c r="E255" s="13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">
      <c r="A256" s="11"/>
      <c r="B256" s="11"/>
      <c r="C256" s="11"/>
      <c r="D256" s="13"/>
      <c r="E256" s="13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">
      <c r="A257" s="11"/>
      <c r="B257" s="11"/>
      <c r="C257" s="11"/>
      <c r="D257" s="13"/>
      <c r="E257" s="13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">
      <c r="A258" s="11"/>
      <c r="B258" s="11"/>
      <c r="C258" s="11"/>
      <c r="D258" s="13"/>
      <c r="E258" s="13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">
      <c r="A259" s="11"/>
      <c r="B259" s="11"/>
      <c r="C259" s="11"/>
      <c r="D259" s="13"/>
      <c r="E259" s="13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">
      <c r="A260" s="11"/>
      <c r="B260" s="11"/>
      <c r="C260" s="11"/>
      <c r="D260" s="13"/>
      <c r="E260" s="13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">
      <c r="A261" s="11"/>
      <c r="B261" s="11"/>
      <c r="C261" s="11"/>
      <c r="D261" s="13"/>
      <c r="E261" s="13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">
      <c r="A262" s="11"/>
      <c r="B262" s="11"/>
      <c r="C262" s="11"/>
      <c r="D262" s="13"/>
      <c r="E262" s="13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x14ac:dyDescent="0.2">
      <c r="A263" s="11"/>
      <c r="B263" s="11"/>
      <c r="C263" s="11"/>
      <c r="D263" s="13"/>
      <c r="E263" s="13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x14ac:dyDescent="0.2">
      <c r="A264" s="11"/>
      <c r="B264" s="11"/>
      <c r="C264" s="11"/>
      <c r="D264" s="13"/>
      <c r="E264" s="13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x14ac:dyDescent="0.2">
      <c r="A265" s="11"/>
      <c r="B265" s="11"/>
      <c r="C265" s="11"/>
      <c r="D265" s="13"/>
      <c r="E265" s="13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x14ac:dyDescent="0.2">
      <c r="A266" s="11"/>
      <c r="B266" s="11"/>
      <c r="C266" s="11"/>
      <c r="D266" s="13"/>
      <c r="E266" s="13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x14ac:dyDescent="0.2">
      <c r="A267" s="11"/>
      <c r="B267" s="11"/>
      <c r="C267" s="11"/>
      <c r="D267" s="13"/>
      <c r="E267" s="13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x14ac:dyDescent="0.2">
      <c r="A268" s="11"/>
      <c r="B268" s="11"/>
      <c r="C268" s="11"/>
      <c r="D268" s="13"/>
      <c r="E268" s="13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x14ac:dyDescent="0.2">
      <c r="A269" s="11"/>
      <c r="B269" s="11"/>
      <c r="C269" s="11"/>
      <c r="D269" s="13"/>
      <c r="E269" s="13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x14ac:dyDescent="0.2">
      <c r="A270" s="11"/>
      <c r="B270" s="11"/>
      <c r="C270" s="11"/>
      <c r="D270" s="13"/>
      <c r="E270" s="13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x14ac:dyDescent="0.2">
      <c r="A271" s="11"/>
      <c r="B271" s="11"/>
      <c r="C271" s="11"/>
      <c r="D271" s="13"/>
      <c r="E271" s="13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x14ac:dyDescent="0.2">
      <c r="A272" s="11"/>
      <c r="B272" s="11"/>
      <c r="C272" s="11"/>
      <c r="D272" s="13"/>
      <c r="E272" s="13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x14ac:dyDescent="0.2">
      <c r="A273" s="11"/>
      <c r="B273" s="11"/>
      <c r="C273" s="11"/>
      <c r="D273" s="13"/>
      <c r="E273" s="13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x14ac:dyDescent="0.2">
      <c r="A274" s="11"/>
      <c r="B274" s="11"/>
      <c r="C274" s="11"/>
      <c r="D274" s="13"/>
      <c r="E274" s="13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x14ac:dyDescent="0.2">
      <c r="A275" s="11"/>
      <c r="B275" s="11"/>
      <c r="C275" s="11"/>
      <c r="D275" s="13"/>
      <c r="E275" s="13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x14ac:dyDescent="0.2">
      <c r="A276" s="11"/>
      <c r="B276" s="11"/>
      <c r="C276" s="11"/>
      <c r="D276" s="13"/>
      <c r="E276" s="13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x14ac:dyDescent="0.2">
      <c r="A277" s="11"/>
      <c r="B277" s="11"/>
      <c r="C277" s="11"/>
      <c r="D277" s="13"/>
      <c r="E277" s="13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x14ac:dyDescent="0.2">
      <c r="A278" s="11"/>
      <c r="B278" s="11"/>
      <c r="C278" s="11"/>
      <c r="D278" s="13"/>
      <c r="E278" s="13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x14ac:dyDescent="0.2">
      <c r="A279" s="11"/>
      <c r="B279" s="11"/>
      <c r="C279" s="11"/>
      <c r="D279" s="13"/>
      <c r="E279" s="13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x14ac:dyDescent="0.2">
      <c r="A280" s="11"/>
      <c r="B280" s="11"/>
      <c r="C280" s="11"/>
      <c r="D280" s="13"/>
      <c r="E280" s="13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x14ac:dyDescent="0.2">
      <c r="A281" s="11"/>
      <c r="B281" s="11"/>
      <c r="C281" s="11"/>
      <c r="D281" s="13"/>
      <c r="E281" s="13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x14ac:dyDescent="0.2">
      <c r="A282" s="11"/>
      <c r="B282" s="11"/>
      <c r="C282" s="11"/>
      <c r="D282" s="13"/>
      <c r="E282" s="13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x14ac:dyDescent="0.2">
      <c r="A283" s="11"/>
      <c r="B283" s="11"/>
      <c r="C283" s="11"/>
      <c r="D283" s="13"/>
      <c r="E283" s="13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x14ac:dyDescent="0.2">
      <c r="A284" s="11"/>
      <c r="B284" s="11"/>
      <c r="C284" s="11"/>
      <c r="D284" s="13"/>
      <c r="E284" s="13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x14ac:dyDescent="0.2">
      <c r="A285" s="11"/>
      <c r="B285" s="11"/>
      <c r="C285" s="11"/>
      <c r="D285" s="13"/>
      <c r="E285" s="13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x14ac:dyDescent="0.2">
      <c r="A286" s="11"/>
      <c r="B286" s="11"/>
      <c r="C286" s="11"/>
      <c r="D286" s="13"/>
      <c r="E286" s="13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x14ac:dyDescent="0.2">
      <c r="A287" s="11"/>
      <c r="B287" s="11"/>
      <c r="C287" s="11"/>
      <c r="D287" s="13"/>
      <c r="E287" s="13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x14ac:dyDescent="0.2">
      <c r="A288" s="11"/>
      <c r="B288" s="11"/>
      <c r="C288" s="11"/>
      <c r="D288" s="13"/>
      <c r="E288" s="13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x14ac:dyDescent="0.2">
      <c r="A289" s="11"/>
      <c r="B289" s="11"/>
      <c r="C289" s="11"/>
      <c r="D289" s="13"/>
      <c r="E289" s="13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x14ac:dyDescent="0.2">
      <c r="A290" s="11"/>
      <c r="B290" s="11"/>
      <c r="C290" s="11"/>
      <c r="D290" s="13"/>
      <c r="E290" s="13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x14ac:dyDescent="0.2">
      <c r="A291" s="11"/>
      <c r="B291" s="11"/>
      <c r="C291" s="11"/>
      <c r="D291" s="13"/>
      <c r="E291" s="13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x14ac:dyDescent="0.2">
      <c r="A292" s="11"/>
      <c r="B292" s="11"/>
      <c r="C292" s="11"/>
      <c r="D292" s="13"/>
      <c r="E292" s="13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x14ac:dyDescent="0.2">
      <c r="A293" s="11"/>
      <c r="B293" s="11"/>
      <c r="C293" s="11"/>
      <c r="D293" s="13"/>
      <c r="E293" s="13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x14ac:dyDescent="0.2">
      <c r="A294" s="11"/>
      <c r="B294" s="11"/>
      <c r="C294" s="11"/>
      <c r="D294" s="13"/>
      <c r="E294" s="13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x14ac:dyDescent="0.2">
      <c r="A295" s="11"/>
      <c r="B295" s="11"/>
      <c r="C295" s="11"/>
      <c r="D295" s="13"/>
      <c r="E295" s="13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x14ac:dyDescent="0.2">
      <c r="A296" s="11"/>
      <c r="B296" s="11"/>
      <c r="C296" s="11"/>
      <c r="D296" s="13"/>
      <c r="E296" s="13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x14ac:dyDescent="0.2">
      <c r="A297" s="11"/>
      <c r="B297" s="11"/>
      <c r="C297" s="11"/>
      <c r="D297" s="13"/>
      <c r="E297" s="13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x14ac:dyDescent="0.2">
      <c r="A298" s="11"/>
      <c r="B298" s="11"/>
      <c r="C298" s="11"/>
      <c r="D298" s="13"/>
      <c r="E298" s="13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x14ac:dyDescent="0.2">
      <c r="A299" s="11"/>
      <c r="B299" s="11"/>
      <c r="C299" s="11"/>
      <c r="D299" s="13"/>
      <c r="E299" s="13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x14ac:dyDescent="0.2">
      <c r="A300" s="11"/>
      <c r="B300" s="11"/>
      <c r="C300" s="11"/>
      <c r="D300" s="13"/>
      <c r="E300" s="13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x14ac:dyDescent="0.2">
      <c r="A301" s="11"/>
      <c r="B301" s="11"/>
      <c r="C301" s="11"/>
      <c r="D301" s="13"/>
      <c r="E301" s="13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x14ac:dyDescent="0.2">
      <c r="A302" s="11"/>
      <c r="B302" s="11"/>
      <c r="C302" s="11"/>
      <c r="D302" s="13"/>
      <c r="E302" s="13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x14ac:dyDescent="0.2">
      <c r="A303" s="11"/>
      <c r="B303" s="11"/>
      <c r="C303" s="11"/>
      <c r="D303" s="13"/>
      <c r="E303" s="13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x14ac:dyDescent="0.2">
      <c r="A304" s="11"/>
      <c r="B304" s="11"/>
      <c r="C304" s="11"/>
      <c r="D304" s="13"/>
      <c r="E304" s="13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x14ac:dyDescent="0.2">
      <c r="A305" s="11"/>
      <c r="B305" s="11"/>
      <c r="C305" s="11"/>
      <c r="D305" s="13"/>
      <c r="E305" s="13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x14ac:dyDescent="0.2">
      <c r="A306" s="11"/>
      <c r="B306" s="11"/>
      <c r="C306" s="11"/>
      <c r="D306" s="13"/>
      <c r="E306" s="13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x14ac:dyDescent="0.2">
      <c r="A307" s="11"/>
      <c r="B307" s="11"/>
      <c r="C307" s="11"/>
      <c r="D307" s="13"/>
      <c r="E307" s="13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x14ac:dyDescent="0.2">
      <c r="A308" s="11"/>
      <c r="B308" s="11"/>
      <c r="C308" s="11"/>
      <c r="D308" s="13"/>
      <c r="E308" s="13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x14ac:dyDescent="0.2">
      <c r="A309" s="11"/>
      <c r="B309" s="11"/>
      <c r="C309" s="11"/>
      <c r="D309" s="13"/>
      <c r="E309" s="13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x14ac:dyDescent="0.2">
      <c r="A310" s="11"/>
      <c r="B310" s="11"/>
      <c r="C310" s="11"/>
      <c r="D310" s="13"/>
      <c r="E310" s="13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x14ac:dyDescent="0.2">
      <c r="A311" s="11"/>
      <c r="B311" s="11"/>
      <c r="C311" s="11"/>
      <c r="D311" s="13"/>
      <c r="E311" s="13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x14ac:dyDescent="0.2">
      <c r="A312" s="11"/>
      <c r="B312" s="11"/>
      <c r="C312" s="11"/>
      <c r="D312" s="13"/>
      <c r="E312" s="13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x14ac:dyDescent="0.2">
      <c r="A313" s="11"/>
      <c r="B313" s="11"/>
      <c r="C313" s="11"/>
      <c r="D313" s="13"/>
      <c r="E313" s="13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x14ac:dyDescent="0.2">
      <c r="A314" s="11"/>
      <c r="B314" s="11"/>
      <c r="C314" s="11"/>
      <c r="D314" s="13"/>
      <c r="E314" s="13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x14ac:dyDescent="0.2">
      <c r="A315" s="11"/>
      <c r="B315" s="11"/>
      <c r="C315" s="11"/>
      <c r="D315" s="13"/>
      <c r="E315" s="13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x14ac:dyDescent="0.2">
      <c r="A316" s="11"/>
      <c r="B316" s="11"/>
      <c r="C316" s="11"/>
      <c r="D316" s="13"/>
      <c r="E316" s="13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x14ac:dyDescent="0.2">
      <c r="A317" s="11"/>
      <c r="B317" s="11"/>
      <c r="C317" s="11"/>
      <c r="D317" s="13"/>
      <c r="E317" s="13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x14ac:dyDescent="0.2">
      <c r="A318" s="11"/>
      <c r="B318" s="11"/>
      <c r="C318" s="11"/>
      <c r="D318" s="13"/>
      <c r="E318" s="13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x14ac:dyDescent="0.2">
      <c r="A319" s="11"/>
      <c r="B319" s="11"/>
      <c r="C319" s="11"/>
      <c r="D319" s="13"/>
      <c r="E319" s="13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x14ac:dyDescent="0.2">
      <c r="A320" s="11"/>
      <c r="B320" s="11"/>
      <c r="C320" s="11"/>
      <c r="D320" s="13"/>
      <c r="E320" s="13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x14ac:dyDescent="0.2">
      <c r="A321" s="11"/>
      <c r="B321" s="11"/>
      <c r="C321" s="11"/>
      <c r="D321" s="13"/>
      <c r="E321" s="13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x14ac:dyDescent="0.2">
      <c r="A322" s="11"/>
      <c r="B322" s="11"/>
      <c r="C322" s="11"/>
      <c r="D322" s="13"/>
      <c r="E322" s="13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x14ac:dyDescent="0.2">
      <c r="A323" s="11"/>
      <c r="B323" s="11"/>
      <c r="C323" s="11"/>
      <c r="D323" s="13"/>
      <c r="E323" s="13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x14ac:dyDescent="0.2">
      <c r="A324" s="11"/>
      <c r="B324" s="11"/>
      <c r="C324" s="11"/>
      <c r="D324" s="13"/>
      <c r="E324" s="13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x14ac:dyDescent="0.2">
      <c r="A325" s="11"/>
      <c r="B325" s="11"/>
      <c r="C325" s="11"/>
      <c r="D325" s="13"/>
      <c r="E325" s="13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x14ac:dyDescent="0.2">
      <c r="A326" s="11"/>
      <c r="B326" s="11"/>
      <c r="C326" s="11"/>
      <c r="D326" s="13"/>
      <c r="E326" s="13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x14ac:dyDescent="0.2">
      <c r="A327" s="11"/>
      <c r="B327" s="11"/>
      <c r="C327" s="11"/>
      <c r="D327" s="13"/>
      <c r="E327" s="13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x14ac:dyDescent="0.2">
      <c r="A328" s="11"/>
      <c r="B328" s="11"/>
      <c r="C328" s="11"/>
      <c r="D328" s="13"/>
      <c r="E328" s="13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x14ac:dyDescent="0.2">
      <c r="A329" s="11"/>
      <c r="B329" s="11"/>
      <c r="C329" s="11"/>
      <c r="D329" s="13"/>
      <c r="E329" s="13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x14ac:dyDescent="0.2">
      <c r="A330" s="11"/>
      <c r="B330" s="11"/>
      <c r="C330" s="11"/>
      <c r="D330" s="13"/>
      <c r="E330" s="13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x14ac:dyDescent="0.2">
      <c r="A331" s="11"/>
      <c r="B331" s="11"/>
      <c r="C331" s="11"/>
      <c r="D331" s="13"/>
      <c r="E331" s="13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x14ac:dyDescent="0.2">
      <c r="A332" s="11"/>
      <c r="B332" s="11"/>
      <c r="C332" s="11"/>
      <c r="D332" s="13"/>
      <c r="E332" s="13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x14ac:dyDescent="0.2">
      <c r="A333" s="11"/>
      <c r="B333" s="11"/>
      <c r="C333" s="11"/>
      <c r="D333" s="13"/>
      <c r="E333" s="13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x14ac:dyDescent="0.2">
      <c r="A334" s="11"/>
      <c r="B334" s="11"/>
      <c r="C334" s="11"/>
      <c r="D334" s="13"/>
      <c r="E334" s="13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x14ac:dyDescent="0.2">
      <c r="A335" s="11"/>
      <c r="B335" s="11"/>
      <c r="C335" s="11"/>
      <c r="D335" s="13"/>
      <c r="E335" s="13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x14ac:dyDescent="0.2">
      <c r="A336" s="11"/>
      <c r="B336" s="11"/>
      <c r="C336" s="11"/>
      <c r="D336" s="13"/>
      <c r="E336" s="13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x14ac:dyDescent="0.2">
      <c r="A337" s="11"/>
      <c r="B337" s="11"/>
      <c r="C337" s="11"/>
      <c r="D337" s="13"/>
      <c r="E337" s="13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x14ac:dyDescent="0.2">
      <c r="A338" s="11"/>
      <c r="B338" s="11"/>
      <c r="C338" s="11"/>
      <c r="D338" s="13"/>
      <c r="E338" s="13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x14ac:dyDescent="0.2">
      <c r="A339" s="11"/>
      <c r="B339" s="11"/>
      <c r="C339" s="11"/>
      <c r="D339" s="13"/>
      <c r="E339" s="13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x14ac:dyDescent="0.2">
      <c r="A340" s="11"/>
      <c r="B340" s="11"/>
      <c r="C340" s="11"/>
      <c r="D340" s="13"/>
      <c r="E340" s="13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x14ac:dyDescent="0.2">
      <c r="A341" s="11"/>
      <c r="B341" s="11"/>
      <c r="C341" s="11"/>
      <c r="D341" s="13"/>
      <c r="E341" s="13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x14ac:dyDescent="0.2">
      <c r="A342" s="11"/>
      <c r="B342" s="11"/>
      <c r="C342" s="11"/>
      <c r="D342" s="13"/>
      <c r="E342" s="13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x14ac:dyDescent="0.2">
      <c r="A343" s="11"/>
      <c r="B343" s="11"/>
      <c r="C343" s="11"/>
      <c r="D343" s="13"/>
      <c r="E343" s="13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x14ac:dyDescent="0.2">
      <c r="A344" s="11"/>
      <c r="B344" s="11"/>
      <c r="C344" s="11"/>
      <c r="D344" s="13"/>
      <c r="E344" s="13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x14ac:dyDescent="0.2">
      <c r="A345" s="11"/>
      <c r="B345" s="11"/>
      <c r="C345" s="11"/>
      <c r="D345" s="13"/>
      <c r="E345" s="13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x14ac:dyDescent="0.2">
      <c r="A346" s="11"/>
      <c r="B346" s="11"/>
      <c r="C346" s="11"/>
      <c r="D346" s="13"/>
      <c r="E346" s="13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x14ac:dyDescent="0.2">
      <c r="A347" s="11"/>
      <c r="B347" s="11"/>
      <c r="C347" s="11"/>
      <c r="D347" s="13"/>
      <c r="E347" s="13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x14ac:dyDescent="0.2">
      <c r="A348" s="11"/>
      <c r="B348" s="11"/>
      <c r="C348" s="11"/>
      <c r="D348" s="13"/>
      <c r="E348" s="13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x14ac:dyDescent="0.2">
      <c r="A349" s="11"/>
      <c r="B349" s="11"/>
      <c r="C349" s="11"/>
      <c r="D349" s="13"/>
      <c r="E349" s="13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x14ac:dyDescent="0.2">
      <c r="A350" s="11"/>
      <c r="B350" s="11"/>
      <c r="C350" s="11"/>
      <c r="D350" s="13"/>
      <c r="E350" s="13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x14ac:dyDescent="0.2">
      <c r="A351" s="11"/>
      <c r="B351" s="11"/>
      <c r="C351" s="11"/>
      <c r="D351" s="13"/>
      <c r="E351" s="13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x14ac:dyDescent="0.2">
      <c r="A352" s="11"/>
      <c r="B352" s="11"/>
      <c r="C352" s="11"/>
      <c r="D352" s="13"/>
      <c r="E352" s="13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x14ac:dyDescent="0.2">
      <c r="A353" s="11"/>
      <c r="B353" s="11"/>
      <c r="C353" s="11"/>
      <c r="D353" s="13"/>
      <c r="E353" s="13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x14ac:dyDescent="0.2">
      <c r="A354" s="11"/>
      <c r="B354" s="11"/>
      <c r="C354" s="11"/>
      <c r="D354" s="13"/>
      <c r="E354" s="13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x14ac:dyDescent="0.2">
      <c r="A355" s="11"/>
      <c r="B355" s="11"/>
      <c r="C355" s="11"/>
      <c r="D355" s="13"/>
      <c r="E355" s="13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x14ac:dyDescent="0.2">
      <c r="A356" s="11"/>
      <c r="B356" s="11"/>
      <c r="C356" s="11"/>
      <c r="D356" s="13"/>
      <c r="E356" s="13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x14ac:dyDescent="0.2">
      <c r="A357" s="11"/>
      <c r="B357" s="11"/>
      <c r="C357" s="11"/>
      <c r="D357" s="13"/>
      <c r="E357" s="13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x14ac:dyDescent="0.2">
      <c r="A358" s="11"/>
      <c r="B358" s="11"/>
      <c r="C358" s="11"/>
      <c r="D358" s="13"/>
      <c r="E358" s="13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x14ac:dyDescent="0.2">
      <c r="A359" s="11"/>
      <c r="B359" s="11"/>
      <c r="C359" s="11"/>
      <c r="D359" s="13"/>
      <c r="E359" s="13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x14ac:dyDescent="0.2">
      <c r="A360" s="11"/>
      <c r="B360" s="11"/>
      <c r="C360" s="11"/>
      <c r="D360" s="13"/>
      <c r="E360" s="13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x14ac:dyDescent="0.2">
      <c r="A361" s="11"/>
      <c r="B361" s="11"/>
      <c r="C361" s="11"/>
      <c r="D361" s="13"/>
      <c r="E361" s="13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x14ac:dyDescent="0.2">
      <c r="A362" s="11"/>
      <c r="B362" s="11"/>
      <c r="C362" s="11"/>
      <c r="D362" s="13"/>
      <c r="E362" s="13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x14ac:dyDescent="0.2">
      <c r="A363" s="11"/>
      <c r="B363" s="11"/>
      <c r="C363" s="11"/>
      <c r="D363" s="13"/>
      <c r="E363" s="13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x14ac:dyDescent="0.2">
      <c r="A364" s="11"/>
      <c r="B364" s="11"/>
      <c r="C364" s="11"/>
      <c r="D364" s="13"/>
      <c r="E364" s="13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x14ac:dyDescent="0.2">
      <c r="A365" s="11"/>
      <c r="B365" s="11"/>
      <c r="C365" s="11"/>
      <c r="D365" s="13"/>
      <c r="E365" s="13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x14ac:dyDescent="0.2">
      <c r="A366" s="11"/>
      <c r="B366" s="11"/>
      <c r="C366" s="11"/>
      <c r="D366" s="13"/>
      <c r="E366" s="13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x14ac:dyDescent="0.2">
      <c r="A367" s="11"/>
      <c r="B367" s="11"/>
      <c r="C367" s="11"/>
      <c r="D367" s="13"/>
      <c r="E367" s="13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x14ac:dyDescent="0.2">
      <c r="A368" s="11"/>
      <c r="B368" s="11"/>
      <c r="C368" s="11"/>
      <c r="D368" s="13"/>
      <c r="E368" s="13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x14ac:dyDescent="0.2">
      <c r="A369" s="11"/>
      <c r="B369" s="11"/>
      <c r="C369" s="11"/>
      <c r="D369" s="13"/>
      <c r="E369" s="13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x14ac:dyDescent="0.2">
      <c r="A370" s="11"/>
      <c r="B370" s="11"/>
      <c r="C370" s="11"/>
      <c r="D370" s="13"/>
      <c r="E370" s="13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x14ac:dyDescent="0.2">
      <c r="A371" s="11"/>
      <c r="B371" s="11"/>
      <c r="C371" s="11"/>
      <c r="D371" s="13"/>
      <c r="E371" s="13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x14ac:dyDescent="0.2">
      <c r="A372" s="11"/>
      <c r="B372" s="11"/>
      <c r="C372" s="11"/>
      <c r="D372" s="13"/>
      <c r="E372" s="13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x14ac:dyDescent="0.2">
      <c r="A373" s="11"/>
      <c r="B373" s="11"/>
      <c r="C373" s="11"/>
      <c r="D373" s="13"/>
      <c r="E373" s="13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x14ac:dyDescent="0.2">
      <c r="A374" s="11"/>
      <c r="B374" s="11"/>
      <c r="C374" s="11"/>
      <c r="D374" s="13"/>
      <c r="E374" s="13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x14ac:dyDescent="0.2">
      <c r="A375" s="11"/>
      <c r="B375" s="11"/>
      <c r="C375" s="11"/>
      <c r="D375" s="13"/>
      <c r="E375" s="13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x14ac:dyDescent="0.2">
      <c r="A376" s="11"/>
      <c r="B376" s="11"/>
      <c r="C376" s="11"/>
      <c r="D376" s="13"/>
      <c r="E376" s="13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x14ac:dyDescent="0.2">
      <c r="A377" s="11"/>
      <c r="B377" s="11"/>
      <c r="C377" s="11"/>
      <c r="D377" s="13"/>
      <c r="E377" s="13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x14ac:dyDescent="0.2">
      <c r="A378" s="11"/>
      <c r="B378" s="11"/>
      <c r="C378" s="11"/>
      <c r="D378" s="13"/>
      <c r="E378" s="13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x14ac:dyDescent="0.2">
      <c r="A379" s="11"/>
      <c r="B379" s="11"/>
      <c r="C379" s="11"/>
      <c r="D379" s="13"/>
      <c r="E379" s="13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x14ac:dyDescent="0.2">
      <c r="A380" s="11"/>
      <c r="B380" s="11"/>
      <c r="C380" s="11"/>
      <c r="D380" s="13"/>
      <c r="E380" s="13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x14ac:dyDescent="0.2">
      <c r="A381" s="11"/>
      <c r="B381" s="11"/>
      <c r="C381" s="11"/>
      <c r="D381" s="13"/>
      <c r="E381" s="13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x14ac:dyDescent="0.2">
      <c r="A382" s="11"/>
      <c r="B382" s="11"/>
      <c r="C382" s="11"/>
      <c r="D382" s="13"/>
      <c r="E382" s="13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x14ac:dyDescent="0.2">
      <c r="A383" s="11"/>
      <c r="B383" s="11"/>
      <c r="C383" s="11"/>
      <c r="D383" s="13"/>
      <c r="E383" s="13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x14ac:dyDescent="0.2">
      <c r="A384" s="11"/>
      <c r="B384" s="11"/>
      <c r="C384" s="11"/>
      <c r="D384" s="13"/>
      <c r="E384" s="13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x14ac:dyDescent="0.2">
      <c r="A385" s="11"/>
      <c r="B385" s="11"/>
      <c r="C385" s="11"/>
      <c r="D385" s="13"/>
      <c r="E385" s="13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x14ac:dyDescent="0.2">
      <c r="A386" s="11"/>
      <c r="B386" s="11"/>
      <c r="C386" s="11"/>
      <c r="D386" s="13"/>
      <c r="E386" s="13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x14ac:dyDescent="0.2">
      <c r="A387" s="11"/>
      <c r="B387" s="11"/>
      <c r="C387" s="11"/>
      <c r="D387" s="13"/>
      <c r="E387" s="13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x14ac:dyDescent="0.2">
      <c r="A388" s="11"/>
      <c r="B388" s="11"/>
      <c r="C388" s="11"/>
      <c r="D388" s="13"/>
      <c r="E388" s="13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x14ac:dyDescent="0.2">
      <c r="A389" s="11"/>
      <c r="B389" s="11"/>
      <c r="C389" s="11"/>
      <c r="D389" s="13"/>
      <c r="E389" s="13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x14ac:dyDescent="0.2">
      <c r="A390" s="11"/>
      <c r="B390" s="11"/>
      <c r="C390" s="11"/>
      <c r="D390" s="13"/>
      <c r="E390" s="13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x14ac:dyDescent="0.2">
      <c r="A391" s="11"/>
      <c r="B391" s="11"/>
      <c r="C391" s="11"/>
      <c r="D391" s="13"/>
      <c r="E391" s="13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x14ac:dyDescent="0.2">
      <c r="A392" s="11"/>
      <c r="B392" s="11"/>
      <c r="C392" s="11"/>
      <c r="D392" s="13"/>
      <c r="E392" s="13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x14ac:dyDescent="0.2">
      <c r="A393" s="11"/>
      <c r="B393" s="11"/>
      <c r="C393" s="11"/>
      <c r="D393" s="13"/>
      <c r="E393" s="13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x14ac:dyDescent="0.2">
      <c r="A394" s="11"/>
      <c r="B394" s="11"/>
      <c r="C394" s="11"/>
      <c r="D394" s="13"/>
      <c r="E394" s="13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x14ac:dyDescent="0.2">
      <c r="A395" s="11"/>
      <c r="B395" s="11"/>
      <c r="C395" s="11"/>
      <c r="D395" s="13"/>
      <c r="E395" s="13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x14ac:dyDescent="0.2">
      <c r="A396" s="11"/>
      <c r="B396" s="11"/>
      <c r="C396" s="11"/>
      <c r="D396" s="13"/>
      <c r="E396" s="13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x14ac:dyDescent="0.2">
      <c r="A397" s="11"/>
      <c r="B397" s="11"/>
      <c r="C397" s="11"/>
      <c r="D397" s="13"/>
      <c r="E397" s="13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x14ac:dyDescent="0.2">
      <c r="A398" s="11"/>
      <c r="B398" s="11"/>
      <c r="C398" s="11"/>
      <c r="D398" s="13"/>
      <c r="E398" s="13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x14ac:dyDescent="0.2">
      <c r="A399" s="11"/>
      <c r="B399" s="11"/>
      <c r="C399" s="11"/>
      <c r="D399" s="13"/>
      <c r="E399" s="13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x14ac:dyDescent="0.2">
      <c r="A400" s="11"/>
      <c r="B400" s="11"/>
      <c r="C400" s="11"/>
      <c r="D400" s="13"/>
      <c r="E400" s="13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x14ac:dyDescent="0.2">
      <c r="A401" s="11"/>
      <c r="B401" s="11"/>
      <c r="C401" s="11"/>
      <c r="D401" s="13"/>
      <c r="E401" s="13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x14ac:dyDescent="0.2">
      <c r="A402" s="11"/>
      <c r="B402" s="11"/>
      <c r="C402" s="11"/>
      <c r="D402" s="13"/>
      <c r="E402" s="13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x14ac:dyDescent="0.2">
      <c r="A403" s="11"/>
      <c r="B403" s="11"/>
      <c r="C403" s="11"/>
      <c r="D403" s="13"/>
      <c r="E403" s="13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x14ac:dyDescent="0.2">
      <c r="A404" s="11"/>
      <c r="B404" s="11"/>
      <c r="C404" s="11"/>
      <c r="D404" s="13"/>
      <c r="E404" s="13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x14ac:dyDescent="0.2">
      <c r="A405" s="11"/>
      <c r="B405" s="11"/>
      <c r="C405" s="11"/>
      <c r="D405" s="13"/>
      <c r="E405" s="13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x14ac:dyDescent="0.2">
      <c r="A406" s="11"/>
      <c r="B406" s="11"/>
      <c r="C406" s="11"/>
      <c r="D406" s="13"/>
      <c r="E406" s="13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x14ac:dyDescent="0.2">
      <c r="A407" s="11"/>
      <c r="B407" s="11"/>
      <c r="C407" s="11"/>
      <c r="D407" s="13"/>
      <c r="E407" s="13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x14ac:dyDescent="0.2">
      <c r="A408" s="11"/>
      <c r="B408" s="11"/>
      <c r="C408" s="11"/>
      <c r="D408" s="13"/>
      <c r="E408" s="13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x14ac:dyDescent="0.2">
      <c r="A409" s="11"/>
      <c r="B409" s="11"/>
      <c r="C409" s="11"/>
      <c r="D409" s="13"/>
      <c r="E409" s="13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x14ac:dyDescent="0.2">
      <c r="A410" s="11"/>
      <c r="B410" s="11"/>
      <c r="C410" s="11"/>
      <c r="D410" s="13"/>
      <c r="E410" s="13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x14ac:dyDescent="0.2">
      <c r="A411" s="11"/>
      <c r="B411" s="11"/>
      <c r="C411" s="11"/>
      <c r="D411" s="13"/>
      <c r="E411" s="13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x14ac:dyDescent="0.2">
      <c r="A412" s="11"/>
      <c r="B412" s="11"/>
      <c r="C412" s="11"/>
      <c r="D412" s="13"/>
      <c r="E412" s="13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x14ac:dyDescent="0.2">
      <c r="A413" s="11"/>
      <c r="B413" s="11"/>
      <c r="C413" s="11"/>
      <c r="D413" s="13"/>
      <c r="E413" s="13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x14ac:dyDescent="0.2">
      <c r="A414" s="11"/>
      <c r="B414" s="11"/>
      <c r="C414" s="11"/>
      <c r="D414" s="13"/>
      <c r="E414" s="13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x14ac:dyDescent="0.2">
      <c r="A415" s="11"/>
      <c r="B415" s="11"/>
      <c r="C415" s="11"/>
      <c r="D415" s="13"/>
      <c r="E415" s="13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x14ac:dyDescent="0.2">
      <c r="A416" s="11"/>
      <c r="B416" s="11"/>
      <c r="C416" s="11"/>
      <c r="D416" s="13"/>
      <c r="E416" s="13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x14ac:dyDescent="0.2">
      <c r="A417" s="11"/>
      <c r="B417" s="11"/>
      <c r="C417" s="11"/>
      <c r="D417" s="13"/>
      <c r="E417" s="13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x14ac:dyDescent="0.2">
      <c r="A418" s="11"/>
      <c r="B418" s="11"/>
      <c r="C418" s="11"/>
      <c r="D418" s="13"/>
      <c r="E418" s="13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x14ac:dyDescent="0.2">
      <c r="A419" s="11"/>
      <c r="B419" s="11"/>
      <c r="C419" s="11"/>
      <c r="D419" s="13"/>
      <c r="E419" s="13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x14ac:dyDescent="0.2">
      <c r="A420" s="11"/>
      <c r="B420" s="11"/>
      <c r="C420" s="11"/>
      <c r="D420" s="13"/>
      <c r="E420" s="13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x14ac:dyDescent="0.2">
      <c r="A421" s="11"/>
      <c r="B421" s="11"/>
      <c r="C421" s="11"/>
      <c r="D421" s="13"/>
      <c r="E421" s="13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x14ac:dyDescent="0.2">
      <c r="A422" s="11"/>
      <c r="B422" s="11"/>
      <c r="C422" s="11"/>
      <c r="D422" s="13"/>
      <c r="E422" s="13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x14ac:dyDescent="0.2">
      <c r="A423" s="11"/>
      <c r="B423" s="11"/>
      <c r="C423" s="11"/>
      <c r="D423" s="13"/>
      <c r="E423" s="13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x14ac:dyDescent="0.2">
      <c r="A424" s="11"/>
      <c r="B424" s="11"/>
      <c r="C424" s="11"/>
      <c r="D424" s="13"/>
      <c r="E424" s="13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x14ac:dyDescent="0.2">
      <c r="A425" s="11"/>
      <c r="B425" s="11"/>
      <c r="C425" s="11"/>
      <c r="D425" s="13"/>
      <c r="E425" s="13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x14ac:dyDescent="0.2">
      <c r="A426" s="11"/>
      <c r="B426" s="11"/>
      <c r="C426" s="11"/>
      <c r="D426" s="13"/>
      <c r="E426" s="13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x14ac:dyDescent="0.2">
      <c r="A427" s="11"/>
      <c r="B427" s="11"/>
      <c r="C427" s="11"/>
      <c r="D427" s="13"/>
      <c r="E427" s="13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x14ac:dyDescent="0.2">
      <c r="A428" s="11"/>
      <c r="B428" s="11"/>
      <c r="C428" s="11"/>
      <c r="D428" s="13"/>
      <c r="E428" s="13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x14ac:dyDescent="0.2">
      <c r="A429" s="11"/>
      <c r="B429" s="11"/>
      <c r="C429" s="11"/>
      <c r="D429" s="13"/>
      <c r="E429" s="13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x14ac:dyDescent="0.2">
      <c r="A430" s="11"/>
      <c r="B430" s="11"/>
      <c r="C430" s="11"/>
      <c r="D430" s="13"/>
      <c r="E430" s="13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x14ac:dyDescent="0.2">
      <c r="A431" s="11"/>
      <c r="B431" s="11"/>
      <c r="C431" s="11"/>
      <c r="D431" s="13"/>
      <c r="E431" s="13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x14ac:dyDescent="0.2">
      <c r="A432" s="11"/>
      <c r="B432" s="11"/>
      <c r="C432" s="11"/>
      <c r="D432" s="13"/>
      <c r="E432" s="13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x14ac:dyDescent="0.2">
      <c r="A433" s="11"/>
      <c r="B433" s="11"/>
      <c r="C433" s="11"/>
      <c r="D433" s="13"/>
      <c r="E433" s="13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x14ac:dyDescent="0.2">
      <c r="A434" s="11"/>
      <c r="B434" s="11"/>
      <c r="C434" s="11"/>
      <c r="D434" s="13"/>
      <c r="E434" s="13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x14ac:dyDescent="0.2">
      <c r="A435" s="11"/>
      <c r="B435" s="11"/>
      <c r="C435" s="11"/>
      <c r="D435" s="13"/>
      <c r="E435" s="13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x14ac:dyDescent="0.2">
      <c r="A436" s="11"/>
      <c r="B436" s="11"/>
      <c r="C436" s="11"/>
      <c r="D436" s="13"/>
      <c r="E436" s="13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x14ac:dyDescent="0.2">
      <c r="A437" s="11"/>
      <c r="B437" s="11"/>
      <c r="C437" s="11"/>
      <c r="D437" s="13"/>
      <c r="E437" s="13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x14ac:dyDescent="0.2">
      <c r="A438" s="11"/>
      <c r="B438" s="11"/>
      <c r="C438" s="11"/>
      <c r="D438" s="13"/>
      <c r="E438" s="13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x14ac:dyDescent="0.2">
      <c r="A439" s="11"/>
      <c r="B439" s="11"/>
      <c r="C439" s="11"/>
      <c r="D439" s="13"/>
      <c r="E439" s="13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x14ac:dyDescent="0.2">
      <c r="A440" s="11"/>
      <c r="B440" s="11"/>
      <c r="C440" s="11"/>
      <c r="D440" s="13"/>
      <c r="E440" s="13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x14ac:dyDescent="0.2">
      <c r="A441" s="11"/>
      <c r="B441" s="11"/>
      <c r="C441" s="11"/>
      <c r="D441" s="13"/>
      <c r="E441" s="13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x14ac:dyDescent="0.2">
      <c r="A442" s="11"/>
      <c r="B442" s="11"/>
      <c r="C442" s="11"/>
      <c r="D442" s="13"/>
      <c r="E442" s="13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x14ac:dyDescent="0.2">
      <c r="A443" s="11"/>
      <c r="B443" s="11"/>
      <c r="C443" s="11"/>
      <c r="D443" s="13"/>
      <c r="E443" s="13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x14ac:dyDescent="0.2">
      <c r="A444" s="11"/>
      <c r="B444" s="11"/>
      <c r="C444" s="11"/>
      <c r="D444" s="13"/>
      <c r="E444" s="13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x14ac:dyDescent="0.2">
      <c r="A445" s="11"/>
      <c r="B445" s="11"/>
      <c r="C445" s="11"/>
      <c r="D445" s="13"/>
      <c r="E445" s="13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x14ac:dyDescent="0.2">
      <c r="A446" s="11"/>
      <c r="B446" s="11"/>
      <c r="C446" s="11"/>
      <c r="D446" s="13"/>
      <c r="E446" s="13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x14ac:dyDescent="0.2">
      <c r="A447" s="11"/>
      <c r="B447" s="11"/>
      <c r="C447" s="11"/>
      <c r="D447" s="13"/>
      <c r="E447" s="13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x14ac:dyDescent="0.2">
      <c r="A448" s="11"/>
      <c r="B448" s="11"/>
      <c r="C448" s="11"/>
      <c r="D448" s="13"/>
      <c r="E448" s="13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x14ac:dyDescent="0.2">
      <c r="A449" s="11"/>
      <c r="B449" s="11"/>
      <c r="C449" s="11"/>
      <c r="D449" s="13"/>
      <c r="E449" s="13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x14ac:dyDescent="0.2">
      <c r="A450" s="11"/>
      <c r="B450" s="11"/>
      <c r="C450" s="11"/>
      <c r="D450" s="13"/>
      <c r="E450" s="13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x14ac:dyDescent="0.2">
      <c r="A451" s="11"/>
      <c r="B451" s="11"/>
      <c r="C451" s="11"/>
      <c r="D451" s="13"/>
      <c r="E451" s="13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x14ac:dyDescent="0.2">
      <c r="A452" s="11"/>
      <c r="B452" s="11"/>
      <c r="C452" s="11"/>
      <c r="D452" s="13"/>
      <c r="E452" s="13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x14ac:dyDescent="0.2">
      <c r="A453" s="11"/>
      <c r="B453" s="11"/>
      <c r="C453" s="11"/>
      <c r="D453" s="13"/>
      <c r="E453" s="13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x14ac:dyDescent="0.2">
      <c r="A454" s="11"/>
      <c r="B454" s="11"/>
      <c r="C454" s="11"/>
      <c r="D454" s="13"/>
      <c r="E454" s="13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x14ac:dyDescent="0.2">
      <c r="A455" s="11"/>
      <c r="B455" s="11"/>
      <c r="C455" s="11"/>
      <c r="D455" s="13"/>
      <c r="E455" s="13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x14ac:dyDescent="0.2">
      <c r="A456" s="11"/>
      <c r="B456" s="11"/>
      <c r="C456" s="11"/>
      <c r="D456" s="13"/>
      <c r="E456" s="13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x14ac:dyDescent="0.2">
      <c r="A457" s="11"/>
      <c r="B457" s="11"/>
      <c r="C457" s="11"/>
      <c r="D457" s="13"/>
      <c r="E457" s="13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x14ac:dyDescent="0.2">
      <c r="A458" s="11"/>
      <c r="B458" s="11"/>
      <c r="C458" s="11"/>
      <c r="D458" s="13"/>
      <c r="E458" s="13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x14ac:dyDescent="0.2">
      <c r="A459" s="11"/>
      <c r="B459" s="11"/>
      <c r="C459" s="11"/>
      <c r="D459" s="13"/>
      <c r="E459" s="13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x14ac:dyDescent="0.2">
      <c r="A460" s="11"/>
      <c r="B460" s="11"/>
      <c r="C460" s="11"/>
      <c r="D460" s="13"/>
      <c r="E460" s="13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x14ac:dyDescent="0.2">
      <c r="A461" s="11"/>
      <c r="B461" s="11"/>
      <c r="C461" s="11"/>
      <c r="D461" s="13"/>
      <c r="E461" s="13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x14ac:dyDescent="0.2">
      <c r="A462" s="11"/>
      <c r="B462" s="11"/>
      <c r="C462" s="11"/>
      <c r="D462" s="13"/>
      <c r="E462" s="13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x14ac:dyDescent="0.2">
      <c r="A463" s="11"/>
      <c r="B463" s="11"/>
      <c r="C463" s="11"/>
      <c r="D463" s="13"/>
      <c r="E463" s="13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x14ac:dyDescent="0.2">
      <c r="A464" s="11"/>
      <c r="B464" s="11"/>
      <c r="C464" s="11"/>
      <c r="D464" s="13"/>
      <c r="E464" s="13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x14ac:dyDescent="0.2">
      <c r="A465" s="11"/>
      <c r="B465" s="11"/>
      <c r="C465" s="11"/>
      <c r="D465" s="13"/>
      <c r="E465" s="13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x14ac:dyDescent="0.2">
      <c r="A466" s="11"/>
      <c r="B466" s="11"/>
      <c r="C466" s="11"/>
      <c r="D466" s="13"/>
      <c r="E466" s="13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x14ac:dyDescent="0.2">
      <c r="A467" s="11"/>
      <c r="B467" s="11"/>
      <c r="C467" s="11"/>
      <c r="D467" s="13"/>
      <c r="E467" s="13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x14ac:dyDescent="0.2">
      <c r="A468" s="11"/>
      <c r="B468" s="11"/>
      <c r="C468" s="11"/>
      <c r="D468" s="13"/>
      <c r="E468" s="13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x14ac:dyDescent="0.2">
      <c r="A469" s="11"/>
      <c r="B469" s="11"/>
      <c r="C469" s="11"/>
      <c r="D469" s="13"/>
      <c r="E469" s="13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x14ac:dyDescent="0.2">
      <c r="A470" s="11"/>
      <c r="B470" s="11"/>
      <c r="C470" s="11"/>
      <c r="D470" s="13"/>
      <c r="E470" s="13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x14ac:dyDescent="0.2">
      <c r="A471" s="11"/>
      <c r="B471" s="11"/>
      <c r="C471" s="11"/>
      <c r="D471" s="13"/>
      <c r="E471" s="13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x14ac:dyDescent="0.2">
      <c r="A472" s="11"/>
      <c r="B472" s="11"/>
      <c r="C472" s="11"/>
      <c r="D472" s="13"/>
      <c r="E472" s="13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x14ac:dyDescent="0.2">
      <c r="A473" s="11"/>
      <c r="B473" s="11"/>
      <c r="C473" s="11"/>
      <c r="D473" s="13"/>
      <c r="E473" s="13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x14ac:dyDescent="0.2">
      <c r="A474" s="11"/>
      <c r="B474" s="11"/>
      <c r="C474" s="11"/>
      <c r="D474" s="13"/>
      <c r="E474" s="13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x14ac:dyDescent="0.2">
      <c r="A475" s="11"/>
      <c r="B475" s="11"/>
      <c r="C475" s="11"/>
      <c r="D475" s="13"/>
      <c r="E475" s="13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x14ac:dyDescent="0.2">
      <c r="A476" s="11"/>
      <c r="B476" s="11"/>
      <c r="C476" s="11"/>
      <c r="D476" s="13"/>
      <c r="E476" s="13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x14ac:dyDescent="0.2">
      <c r="A477" s="11"/>
      <c r="B477" s="11"/>
      <c r="C477" s="11"/>
      <c r="D477" s="13"/>
      <c r="E477" s="13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x14ac:dyDescent="0.2">
      <c r="A478" s="11"/>
      <c r="B478" s="11"/>
      <c r="C478" s="11"/>
      <c r="D478" s="13"/>
      <c r="E478" s="13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x14ac:dyDescent="0.2">
      <c r="A479" s="11"/>
      <c r="B479" s="11"/>
      <c r="C479" s="11"/>
      <c r="D479" s="13"/>
      <c r="E479" s="13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x14ac:dyDescent="0.2">
      <c r="A480" s="11"/>
      <c r="B480" s="11"/>
      <c r="C480" s="11"/>
      <c r="D480" s="13"/>
      <c r="E480" s="13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x14ac:dyDescent="0.2">
      <c r="A481" s="11"/>
      <c r="B481" s="11"/>
      <c r="C481" s="11"/>
      <c r="D481" s="13"/>
      <c r="E481" s="13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x14ac:dyDescent="0.2">
      <c r="A482" s="11"/>
      <c r="B482" s="11"/>
      <c r="C482" s="11"/>
      <c r="D482" s="13"/>
      <c r="E482" s="13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x14ac:dyDescent="0.2">
      <c r="A483" s="11"/>
      <c r="B483" s="11"/>
      <c r="C483" s="11"/>
      <c r="D483" s="13"/>
      <c r="E483" s="13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x14ac:dyDescent="0.2">
      <c r="A484" s="11"/>
      <c r="B484" s="11"/>
      <c r="C484" s="11"/>
      <c r="D484" s="13"/>
      <c r="E484" s="13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x14ac:dyDescent="0.2">
      <c r="A485" s="11"/>
      <c r="B485" s="11"/>
      <c r="C485" s="11"/>
      <c r="D485" s="13"/>
      <c r="E485" s="13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x14ac:dyDescent="0.2">
      <c r="A486" s="11"/>
      <c r="B486" s="11"/>
      <c r="C486" s="11"/>
      <c r="D486" s="13"/>
      <c r="E486" s="13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x14ac:dyDescent="0.2">
      <c r="A487" s="11"/>
      <c r="B487" s="11"/>
      <c r="C487" s="11"/>
      <c r="D487" s="13"/>
      <c r="E487" s="13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x14ac:dyDescent="0.2">
      <c r="A488" s="11"/>
      <c r="B488" s="11"/>
      <c r="C488" s="11"/>
      <c r="D488" s="13"/>
      <c r="E488" s="13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x14ac:dyDescent="0.2">
      <c r="A489" s="11"/>
      <c r="B489" s="11"/>
      <c r="C489" s="11"/>
      <c r="D489" s="13"/>
      <c r="E489" s="13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x14ac:dyDescent="0.2">
      <c r="A490" s="11"/>
      <c r="B490" s="11"/>
      <c r="C490" s="11"/>
      <c r="D490" s="13"/>
      <c r="E490" s="13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x14ac:dyDescent="0.2">
      <c r="A491" s="11"/>
      <c r="B491" s="11"/>
      <c r="C491" s="11"/>
      <c r="D491" s="13"/>
      <c r="E491" s="13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x14ac:dyDescent="0.2">
      <c r="A492" s="11"/>
      <c r="B492" s="11"/>
      <c r="C492" s="11"/>
      <c r="D492" s="13"/>
      <c r="E492" s="13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x14ac:dyDescent="0.2">
      <c r="A493" s="11"/>
      <c r="B493" s="11"/>
      <c r="C493" s="11"/>
      <c r="D493" s="13"/>
      <c r="E493" s="13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x14ac:dyDescent="0.2">
      <c r="A494" s="11"/>
      <c r="B494" s="11"/>
      <c r="C494" s="11"/>
      <c r="D494" s="13"/>
      <c r="E494" s="13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x14ac:dyDescent="0.2">
      <c r="A495" s="11"/>
      <c r="B495" s="11"/>
      <c r="C495" s="11"/>
      <c r="D495" s="13"/>
      <c r="E495" s="13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x14ac:dyDescent="0.2">
      <c r="A496" s="11"/>
      <c r="B496" s="11"/>
      <c r="C496" s="11"/>
      <c r="D496" s="13"/>
      <c r="E496" s="13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x14ac:dyDescent="0.2">
      <c r="A497" s="11"/>
      <c r="B497" s="11"/>
      <c r="C497" s="11"/>
      <c r="D497" s="13"/>
      <c r="E497" s="13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x14ac:dyDescent="0.2">
      <c r="A498" s="11"/>
      <c r="B498" s="11"/>
      <c r="C498" s="11"/>
      <c r="D498" s="13"/>
      <c r="E498" s="13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x14ac:dyDescent="0.2">
      <c r="A499" s="11"/>
      <c r="B499" s="11"/>
      <c r="C499" s="11"/>
      <c r="D499" s="13"/>
      <c r="E499" s="13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x14ac:dyDescent="0.2">
      <c r="A500" s="11"/>
      <c r="B500" s="11"/>
      <c r="C500" s="11"/>
      <c r="D500" s="13"/>
      <c r="E500" s="13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x14ac:dyDescent="0.2">
      <c r="A501" s="11"/>
      <c r="B501" s="11"/>
      <c r="C501" s="11"/>
      <c r="D501" s="13"/>
      <c r="E501" s="13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x14ac:dyDescent="0.2">
      <c r="A502" s="11"/>
      <c r="B502" s="11"/>
      <c r="C502" s="11"/>
      <c r="D502" s="13"/>
      <c r="E502" s="13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x14ac:dyDescent="0.2">
      <c r="A503" s="11"/>
      <c r="B503" s="11"/>
      <c r="C503" s="11"/>
      <c r="D503" s="13"/>
      <c r="E503" s="13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x14ac:dyDescent="0.2">
      <c r="A504" s="11"/>
      <c r="B504" s="11"/>
      <c r="C504" s="11"/>
      <c r="D504" s="13"/>
      <c r="E504" s="13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x14ac:dyDescent="0.2">
      <c r="A505" s="11"/>
      <c r="B505" s="11"/>
      <c r="C505" s="11"/>
      <c r="D505" s="13"/>
      <c r="E505" s="13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x14ac:dyDescent="0.2">
      <c r="A506" s="11"/>
      <c r="B506" s="11"/>
      <c r="C506" s="11"/>
      <c r="D506" s="13"/>
      <c r="E506" s="13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x14ac:dyDescent="0.2">
      <c r="A507" s="11"/>
      <c r="B507" s="11"/>
      <c r="C507" s="11"/>
      <c r="D507" s="13"/>
      <c r="E507" s="13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x14ac:dyDescent="0.2">
      <c r="A508" s="11"/>
      <c r="B508" s="11"/>
      <c r="C508" s="11"/>
      <c r="D508" s="13"/>
      <c r="E508" s="13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x14ac:dyDescent="0.2">
      <c r="A509" s="11"/>
      <c r="B509" s="11"/>
      <c r="C509" s="11"/>
      <c r="D509" s="13"/>
      <c r="E509" s="13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x14ac:dyDescent="0.2">
      <c r="A510" s="11"/>
      <c r="B510" s="11"/>
      <c r="C510" s="11"/>
      <c r="D510" s="13"/>
      <c r="E510" s="13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x14ac:dyDescent="0.2">
      <c r="A511" s="11"/>
      <c r="B511" s="11"/>
      <c r="C511" s="11"/>
      <c r="D511" s="13"/>
      <c r="E511" s="13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x14ac:dyDescent="0.2">
      <c r="A512" s="11"/>
      <c r="B512" s="11"/>
      <c r="C512" s="11"/>
      <c r="D512" s="13"/>
      <c r="E512" s="13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x14ac:dyDescent="0.2">
      <c r="A513" s="11"/>
      <c r="B513" s="11"/>
      <c r="C513" s="11"/>
      <c r="D513" s="13"/>
      <c r="E513" s="13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x14ac:dyDescent="0.2">
      <c r="A514" s="11"/>
      <c r="B514" s="11"/>
      <c r="C514" s="11"/>
      <c r="D514" s="13"/>
      <c r="E514" s="13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x14ac:dyDescent="0.2">
      <c r="A515" s="11"/>
      <c r="B515" s="11"/>
      <c r="C515" s="11"/>
      <c r="D515" s="13"/>
      <c r="E515" s="13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x14ac:dyDescent="0.2">
      <c r="A516" s="11"/>
      <c r="B516" s="11"/>
      <c r="C516" s="11"/>
      <c r="D516" s="13"/>
      <c r="E516" s="13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x14ac:dyDescent="0.2">
      <c r="A517" s="11"/>
      <c r="B517" s="11"/>
      <c r="C517" s="11"/>
      <c r="D517" s="13"/>
      <c r="E517" s="13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x14ac:dyDescent="0.2">
      <c r="A518" s="11"/>
      <c r="B518" s="11"/>
      <c r="C518" s="11"/>
      <c r="D518" s="13"/>
      <c r="E518" s="13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x14ac:dyDescent="0.2">
      <c r="A519" s="11"/>
      <c r="B519" s="11"/>
      <c r="C519" s="11"/>
      <c r="D519" s="13"/>
      <c r="E519" s="13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x14ac:dyDescent="0.2">
      <c r="A520" s="11"/>
      <c r="B520" s="11"/>
      <c r="C520" s="11"/>
      <c r="D520" s="13"/>
      <c r="E520" s="13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x14ac:dyDescent="0.2">
      <c r="A521" s="11"/>
      <c r="B521" s="11"/>
      <c r="C521" s="11"/>
      <c r="D521" s="13"/>
      <c r="E521" s="13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x14ac:dyDescent="0.2">
      <c r="A522" s="11"/>
      <c r="B522" s="11"/>
      <c r="C522" s="11"/>
      <c r="D522" s="13"/>
      <c r="E522" s="13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x14ac:dyDescent="0.2">
      <c r="A523" s="11"/>
      <c r="B523" s="11"/>
      <c r="C523" s="11"/>
      <c r="D523" s="13"/>
      <c r="E523" s="13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x14ac:dyDescent="0.2">
      <c r="A524" s="11"/>
      <c r="B524" s="11"/>
      <c r="C524" s="11"/>
      <c r="D524" s="13"/>
      <c r="E524" s="13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x14ac:dyDescent="0.2">
      <c r="A525" s="11"/>
      <c r="B525" s="11"/>
      <c r="C525" s="11"/>
      <c r="D525" s="13"/>
      <c r="E525" s="13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x14ac:dyDescent="0.2">
      <c r="A526" s="11"/>
      <c r="B526" s="11"/>
      <c r="C526" s="11"/>
      <c r="D526" s="13"/>
      <c r="E526" s="13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x14ac:dyDescent="0.2">
      <c r="A527" s="11"/>
      <c r="B527" s="11"/>
      <c r="C527" s="11"/>
      <c r="D527" s="13"/>
      <c r="E527" s="13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x14ac:dyDescent="0.2">
      <c r="A528" s="11"/>
      <c r="B528" s="11"/>
      <c r="C528" s="11"/>
      <c r="D528" s="13"/>
      <c r="E528" s="13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x14ac:dyDescent="0.2">
      <c r="A529" s="11"/>
      <c r="B529" s="11"/>
      <c r="C529" s="11"/>
      <c r="D529" s="13"/>
      <c r="E529" s="13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x14ac:dyDescent="0.2">
      <c r="A530" s="11"/>
      <c r="B530" s="11"/>
      <c r="C530" s="11"/>
      <c r="D530" s="13"/>
      <c r="E530" s="13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x14ac:dyDescent="0.2">
      <c r="A531" s="11"/>
      <c r="B531" s="11"/>
      <c r="C531" s="11"/>
      <c r="D531" s="13"/>
      <c r="E531" s="13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x14ac:dyDescent="0.2">
      <c r="A532" s="11"/>
      <c r="B532" s="11"/>
      <c r="C532" s="11"/>
      <c r="D532" s="13"/>
      <c r="E532" s="13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x14ac:dyDescent="0.2">
      <c r="A533" s="11"/>
      <c r="B533" s="11"/>
      <c r="C533" s="11"/>
      <c r="D533" s="13"/>
      <c r="E533" s="13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x14ac:dyDescent="0.2">
      <c r="A534" s="11"/>
      <c r="B534" s="11"/>
      <c r="C534" s="11"/>
      <c r="D534" s="13"/>
      <c r="E534" s="13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x14ac:dyDescent="0.2">
      <c r="A535" s="11"/>
      <c r="B535" s="11"/>
      <c r="C535" s="11"/>
      <c r="D535" s="13"/>
      <c r="E535" s="13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x14ac:dyDescent="0.2">
      <c r="A536" s="11"/>
      <c r="B536" s="11"/>
      <c r="C536" s="11"/>
      <c r="D536" s="13"/>
      <c r="E536" s="13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x14ac:dyDescent="0.2">
      <c r="A537" s="11"/>
      <c r="B537" s="11"/>
      <c r="C537" s="11"/>
      <c r="D537" s="13"/>
      <c r="E537" s="13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x14ac:dyDescent="0.2">
      <c r="A538" s="11"/>
      <c r="B538" s="11"/>
      <c r="C538" s="11"/>
      <c r="D538" s="13"/>
      <c r="E538" s="13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x14ac:dyDescent="0.2">
      <c r="A539" s="11"/>
      <c r="B539" s="11"/>
      <c r="C539" s="11"/>
      <c r="D539" s="13"/>
      <c r="E539" s="13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x14ac:dyDescent="0.2">
      <c r="A540" s="11"/>
      <c r="B540" s="11"/>
      <c r="C540" s="11"/>
      <c r="D540" s="13"/>
      <c r="E540" s="13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x14ac:dyDescent="0.2">
      <c r="A541" s="11"/>
      <c r="B541" s="11"/>
      <c r="C541" s="11"/>
      <c r="D541" s="13"/>
      <c r="E541" s="13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x14ac:dyDescent="0.2">
      <c r="A542" s="11"/>
      <c r="B542" s="11"/>
      <c r="C542" s="11"/>
      <c r="D542" s="13"/>
      <c r="E542" s="13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x14ac:dyDescent="0.2">
      <c r="A543" s="11"/>
      <c r="B543" s="11"/>
      <c r="C543" s="11"/>
      <c r="D543" s="13"/>
      <c r="E543" s="13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x14ac:dyDescent="0.2">
      <c r="A544" s="11"/>
      <c r="B544" s="11"/>
      <c r="C544" s="11"/>
      <c r="D544" s="13"/>
      <c r="E544" s="13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x14ac:dyDescent="0.2">
      <c r="A545" s="11"/>
      <c r="B545" s="11"/>
      <c r="C545" s="11"/>
      <c r="D545" s="13"/>
      <c r="E545" s="13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x14ac:dyDescent="0.2">
      <c r="A546" s="11"/>
      <c r="B546" s="11"/>
      <c r="C546" s="11"/>
      <c r="D546" s="13"/>
      <c r="E546" s="13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x14ac:dyDescent="0.2">
      <c r="A547" s="11"/>
      <c r="B547" s="11"/>
      <c r="C547" s="11"/>
      <c r="D547" s="13"/>
      <c r="E547" s="13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x14ac:dyDescent="0.2">
      <c r="A548" s="11"/>
      <c r="B548" s="11"/>
      <c r="C548" s="11"/>
      <c r="D548" s="13"/>
      <c r="E548" s="13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x14ac:dyDescent="0.2">
      <c r="A549" s="11"/>
      <c r="B549" s="11"/>
      <c r="C549" s="11"/>
      <c r="D549" s="13"/>
      <c r="E549" s="13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x14ac:dyDescent="0.2">
      <c r="A550" s="11"/>
      <c r="B550" s="11"/>
      <c r="C550" s="11"/>
      <c r="D550" s="13"/>
      <c r="E550" s="13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x14ac:dyDescent="0.2">
      <c r="A551" s="11"/>
      <c r="B551" s="11"/>
      <c r="C551" s="11"/>
      <c r="D551" s="13"/>
      <c r="E551" s="13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x14ac:dyDescent="0.2">
      <c r="A552" s="11"/>
      <c r="B552" s="11"/>
      <c r="C552" s="11"/>
      <c r="D552" s="13"/>
      <c r="E552" s="13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x14ac:dyDescent="0.2">
      <c r="A553" s="11"/>
      <c r="B553" s="11"/>
      <c r="C553" s="11"/>
      <c r="D553" s="13"/>
      <c r="E553" s="13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x14ac:dyDescent="0.2">
      <c r="A554" s="11"/>
      <c r="B554" s="11"/>
      <c r="C554" s="11"/>
      <c r="D554" s="13"/>
      <c r="E554" s="13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x14ac:dyDescent="0.2">
      <c r="A555" s="11"/>
      <c r="B555" s="11"/>
      <c r="C555" s="11"/>
      <c r="D555" s="13"/>
      <c r="E555" s="13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x14ac:dyDescent="0.2">
      <c r="A556" s="11"/>
      <c r="B556" s="11"/>
      <c r="C556" s="11"/>
      <c r="D556" s="13"/>
      <c r="E556" s="13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x14ac:dyDescent="0.2">
      <c r="A557" s="11"/>
      <c r="B557" s="11"/>
      <c r="C557" s="11"/>
      <c r="D557" s="13"/>
      <c r="E557" s="13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x14ac:dyDescent="0.2">
      <c r="A558" s="11"/>
      <c r="B558" s="11"/>
      <c r="C558" s="11"/>
      <c r="D558" s="13"/>
      <c r="E558" s="13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x14ac:dyDescent="0.2">
      <c r="A559" s="11"/>
      <c r="B559" s="11"/>
      <c r="C559" s="11"/>
      <c r="D559" s="13"/>
      <c r="E559" s="13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x14ac:dyDescent="0.2">
      <c r="A560" s="11"/>
      <c r="B560" s="11"/>
      <c r="C560" s="11"/>
      <c r="D560" s="13"/>
      <c r="E560" s="13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x14ac:dyDescent="0.2">
      <c r="A561" s="11"/>
      <c r="B561" s="11"/>
      <c r="C561" s="11"/>
      <c r="D561" s="13"/>
      <c r="E561" s="13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x14ac:dyDescent="0.2">
      <c r="A562" s="11"/>
      <c r="B562" s="11"/>
      <c r="C562" s="11"/>
      <c r="D562" s="13"/>
      <c r="E562" s="13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x14ac:dyDescent="0.2">
      <c r="A563" s="11"/>
      <c r="B563" s="11"/>
      <c r="C563" s="11"/>
      <c r="D563" s="13"/>
      <c r="E563" s="13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x14ac:dyDescent="0.2">
      <c r="A564" s="11"/>
      <c r="B564" s="11"/>
      <c r="C564" s="11"/>
      <c r="D564" s="13"/>
      <c r="E564" s="13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x14ac:dyDescent="0.2">
      <c r="A565" s="11"/>
      <c r="B565" s="11"/>
      <c r="C565" s="11"/>
      <c r="D565" s="13"/>
      <c r="E565" s="13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x14ac:dyDescent="0.2">
      <c r="A566" s="11"/>
      <c r="B566" s="11"/>
      <c r="C566" s="11"/>
      <c r="D566" s="13"/>
      <c r="E566" s="13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x14ac:dyDescent="0.2">
      <c r="A567" s="11"/>
      <c r="B567" s="11"/>
      <c r="C567" s="11"/>
      <c r="D567" s="13"/>
      <c r="E567" s="13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x14ac:dyDescent="0.2">
      <c r="A568" s="11"/>
      <c r="B568" s="11"/>
      <c r="C568" s="11"/>
      <c r="D568" s="13"/>
      <c r="E568" s="13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x14ac:dyDescent="0.2">
      <c r="A569" s="11"/>
      <c r="B569" s="11"/>
      <c r="C569" s="11"/>
      <c r="D569" s="13"/>
      <c r="E569" s="13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x14ac:dyDescent="0.2">
      <c r="A570" s="11"/>
      <c r="B570" s="11"/>
      <c r="C570" s="11"/>
      <c r="D570" s="13"/>
      <c r="E570" s="13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x14ac:dyDescent="0.2">
      <c r="A571" s="11"/>
      <c r="B571" s="11"/>
      <c r="C571" s="11"/>
      <c r="D571" s="13"/>
      <c r="E571" s="13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x14ac:dyDescent="0.2">
      <c r="A572" s="11"/>
      <c r="B572" s="11"/>
      <c r="C572" s="11"/>
      <c r="D572" s="13"/>
      <c r="E572" s="13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x14ac:dyDescent="0.2">
      <c r="A573" s="11"/>
      <c r="B573" s="11"/>
      <c r="C573" s="11"/>
      <c r="D573" s="13"/>
      <c r="E573" s="13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x14ac:dyDescent="0.2">
      <c r="A574" s="11"/>
      <c r="B574" s="11"/>
      <c r="C574" s="11"/>
      <c r="D574" s="13"/>
      <c r="E574" s="13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x14ac:dyDescent="0.2">
      <c r="A575" s="11"/>
      <c r="B575" s="11"/>
      <c r="C575" s="11"/>
      <c r="D575" s="13"/>
      <c r="E575" s="13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x14ac:dyDescent="0.2">
      <c r="A576" s="11"/>
      <c r="B576" s="11"/>
      <c r="C576" s="11"/>
      <c r="D576" s="13"/>
      <c r="E576" s="13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x14ac:dyDescent="0.2">
      <c r="A577" s="11"/>
      <c r="B577" s="11"/>
      <c r="C577" s="11"/>
      <c r="D577" s="13"/>
      <c r="E577" s="13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x14ac:dyDescent="0.2">
      <c r="A578" s="11"/>
      <c r="B578" s="11"/>
      <c r="C578" s="11"/>
      <c r="D578" s="13"/>
      <c r="E578" s="13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x14ac:dyDescent="0.2">
      <c r="A579" s="11"/>
      <c r="B579" s="11"/>
      <c r="C579" s="11"/>
      <c r="D579" s="13"/>
      <c r="E579" s="13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x14ac:dyDescent="0.2">
      <c r="A580" s="11"/>
      <c r="B580" s="11"/>
      <c r="C580" s="11"/>
      <c r="D580" s="13"/>
      <c r="E580" s="13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x14ac:dyDescent="0.2">
      <c r="A581" s="11"/>
      <c r="B581" s="11"/>
      <c r="C581" s="11"/>
      <c r="D581" s="13"/>
      <c r="E581" s="13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x14ac:dyDescent="0.2">
      <c r="A582" s="11"/>
      <c r="B582" s="11"/>
      <c r="C582" s="11"/>
      <c r="D582" s="13"/>
      <c r="E582" s="13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x14ac:dyDescent="0.2">
      <c r="A583" s="11"/>
      <c r="B583" s="11"/>
      <c r="C583" s="11"/>
      <c r="D583" s="13"/>
      <c r="E583" s="13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x14ac:dyDescent="0.2">
      <c r="A584" s="11"/>
      <c r="B584" s="11"/>
      <c r="C584" s="11"/>
      <c r="D584" s="13"/>
      <c r="E584" s="13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x14ac:dyDescent="0.2">
      <c r="A585" s="11"/>
      <c r="B585" s="11"/>
      <c r="C585" s="11"/>
      <c r="D585" s="13"/>
      <c r="E585" s="13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x14ac:dyDescent="0.2">
      <c r="A586" s="11"/>
      <c r="B586" s="11"/>
      <c r="C586" s="11"/>
      <c r="D586" s="13"/>
      <c r="E586" s="13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x14ac:dyDescent="0.2">
      <c r="A587" s="11"/>
      <c r="B587" s="11"/>
      <c r="C587" s="11"/>
      <c r="D587" s="13"/>
      <c r="E587" s="13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x14ac:dyDescent="0.2">
      <c r="A588" s="11"/>
      <c r="B588" s="11"/>
      <c r="C588" s="11"/>
      <c r="D588" s="13"/>
      <c r="E588" s="13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x14ac:dyDescent="0.2">
      <c r="A589" s="11"/>
      <c r="B589" s="11"/>
      <c r="C589" s="11"/>
      <c r="D589" s="13"/>
      <c r="E589" s="13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x14ac:dyDescent="0.2">
      <c r="A590" s="11"/>
      <c r="B590" s="11"/>
      <c r="C590" s="11"/>
      <c r="D590" s="13"/>
      <c r="E590" s="13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x14ac:dyDescent="0.2">
      <c r="A591" s="11"/>
      <c r="B591" s="11"/>
      <c r="C591" s="11"/>
      <c r="D591" s="13"/>
      <c r="E591" s="13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x14ac:dyDescent="0.2">
      <c r="A592" s="11"/>
      <c r="B592" s="11"/>
      <c r="C592" s="11"/>
      <c r="D592" s="13"/>
      <c r="E592" s="13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x14ac:dyDescent="0.2">
      <c r="A593" s="11"/>
      <c r="B593" s="11"/>
      <c r="C593" s="11"/>
      <c r="D593" s="13"/>
      <c r="E593" s="13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x14ac:dyDescent="0.2">
      <c r="A594" s="11"/>
      <c r="B594" s="11"/>
      <c r="C594" s="11"/>
      <c r="D594" s="13"/>
      <c r="E594" s="13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x14ac:dyDescent="0.2">
      <c r="A595" s="11"/>
      <c r="B595" s="11"/>
      <c r="C595" s="11"/>
      <c r="D595" s="13"/>
      <c r="E595" s="13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x14ac:dyDescent="0.2">
      <c r="A596" s="11"/>
      <c r="B596" s="11"/>
      <c r="C596" s="11"/>
      <c r="D596" s="13"/>
      <c r="E596" s="13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x14ac:dyDescent="0.2">
      <c r="A597" s="11"/>
      <c r="B597" s="11"/>
      <c r="C597" s="11"/>
      <c r="D597" s="13"/>
      <c r="E597" s="13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x14ac:dyDescent="0.2">
      <c r="A598" s="11"/>
      <c r="B598" s="11"/>
      <c r="C598" s="11"/>
      <c r="D598" s="13"/>
      <c r="E598" s="13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x14ac:dyDescent="0.2">
      <c r="A599" s="11"/>
      <c r="B599" s="11"/>
      <c r="C599" s="11"/>
      <c r="D599" s="13"/>
      <c r="E599" s="13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x14ac:dyDescent="0.2">
      <c r="A600" s="11"/>
      <c r="B600" s="11"/>
      <c r="C600" s="11"/>
      <c r="D600" s="13"/>
      <c r="E600" s="13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x14ac:dyDescent="0.2">
      <c r="A601" s="11"/>
      <c r="B601" s="11"/>
      <c r="C601" s="11"/>
      <c r="D601" s="13"/>
      <c r="E601" s="13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x14ac:dyDescent="0.2">
      <c r="A602" s="11"/>
      <c r="B602" s="11"/>
      <c r="C602" s="11"/>
      <c r="D602" s="13"/>
      <c r="E602" s="13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x14ac:dyDescent="0.2">
      <c r="A603" s="11"/>
      <c r="B603" s="11"/>
      <c r="C603" s="11"/>
      <c r="D603" s="13"/>
      <c r="E603" s="13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x14ac:dyDescent="0.2">
      <c r="A604" s="11"/>
      <c r="B604" s="11"/>
      <c r="C604" s="11"/>
      <c r="D604" s="13"/>
      <c r="E604" s="13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x14ac:dyDescent="0.2">
      <c r="A605" s="11"/>
      <c r="B605" s="11"/>
      <c r="C605" s="11"/>
      <c r="D605" s="13"/>
      <c r="E605" s="13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x14ac:dyDescent="0.2">
      <c r="A606" s="11"/>
      <c r="B606" s="11"/>
      <c r="C606" s="11"/>
      <c r="D606" s="13"/>
      <c r="E606" s="13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x14ac:dyDescent="0.2">
      <c r="A607" s="11"/>
      <c r="B607" s="11"/>
      <c r="C607" s="11"/>
      <c r="D607" s="13"/>
      <c r="E607" s="13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x14ac:dyDescent="0.2">
      <c r="A608" s="11"/>
      <c r="B608" s="11"/>
      <c r="C608" s="11"/>
      <c r="D608" s="13"/>
      <c r="E608" s="13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x14ac:dyDescent="0.2">
      <c r="A609" s="11"/>
      <c r="B609" s="11"/>
      <c r="C609" s="11"/>
      <c r="D609" s="13"/>
      <c r="E609" s="13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x14ac:dyDescent="0.2">
      <c r="A610" s="11"/>
      <c r="B610" s="11"/>
      <c r="C610" s="11"/>
      <c r="D610" s="13"/>
      <c r="E610" s="13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x14ac:dyDescent="0.2">
      <c r="A611" s="11"/>
      <c r="B611" s="11"/>
      <c r="C611" s="11"/>
      <c r="D611" s="13"/>
      <c r="E611" s="13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x14ac:dyDescent="0.2">
      <c r="A612" s="11"/>
      <c r="B612" s="11"/>
      <c r="C612" s="11"/>
      <c r="D612" s="13"/>
      <c r="E612" s="13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x14ac:dyDescent="0.2">
      <c r="A613" s="11"/>
      <c r="B613" s="11"/>
      <c r="C613" s="11"/>
      <c r="D613" s="13"/>
      <c r="E613" s="13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x14ac:dyDescent="0.2">
      <c r="A614" s="11"/>
      <c r="B614" s="11"/>
      <c r="C614" s="11"/>
      <c r="D614" s="13"/>
      <c r="E614" s="13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x14ac:dyDescent="0.2">
      <c r="A615" s="11"/>
      <c r="B615" s="11"/>
      <c r="C615" s="11"/>
      <c r="D615" s="13"/>
      <c r="E615" s="13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x14ac:dyDescent="0.2">
      <c r="A616" s="11"/>
      <c r="B616" s="11"/>
      <c r="C616" s="11"/>
      <c r="D616" s="13"/>
      <c r="E616" s="13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x14ac:dyDescent="0.2">
      <c r="A617" s="11"/>
      <c r="B617" s="11"/>
      <c r="C617" s="11"/>
      <c r="D617" s="13"/>
      <c r="E617" s="13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x14ac:dyDescent="0.2">
      <c r="A618" s="11"/>
      <c r="B618" s="11"/>
      <c r="C618" s="11"/>
      <c r="D618" s="13"/>
      <c r="E618" s="13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x14ac:dyDescent="0.2">
      <c r="A619" s="11"/>
      <c r="B619" s="11"/>
      <c r="C619" s="11"/>
      <c r="D619" s="13"/>
      <c r="E619" s="13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x14ac:dyDescent="0.2">
      <c r="A620" s="11"/>
      <c r="B620" s="11"/>
      <c r="C620" s="11"/>
      <c r="D620" s="13"/>
      <c r="E620" s="13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x14ac:dyDescent="0.2">
      <c r="A621" s="11"/>
      <c r="B621" s="11"/>
      <c r="C621" s="11"/>
      <c r="D621" s="13"/>
      <c r="E621" s="13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x14ac:dyDescent="0.2">
      <c r="A622" s="11"/>
      <c r="B622" s="11"/>
      <c r="C622" s="11"/>
      <c r="D622" s="13"/>
      <c r="E622" s="13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x14ac:dyDescent="0.2">
      <c r="A623" s="11"/>
      <c r="B623" s="11"/>
      <c r="C623" s="11"/>
      <c r="D623" s="13"/>
      <c r="E623" s="13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x14ac:dyDescent="0.2">
      <c r="A624" s="11"/>
      <c r="B624" s="11"/>
      <c r="C624" s="11"/>
      <c r="D624" s="13"/>
      <c r="E624" s="13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x14ac:dyDescent="0.2">
      <c r="A625" s="11"/>
      <c r="B625" s="11"/>
      <c r="C625" s="11"/>
      <c r="D625" s="13"/>
      <c r="E625" s="13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x14ac:dyDescent="0.2">
      <c r="A626" s="11"/>
      <c r="B626" s="11"/>
      <c r="C626" s="11"/>
      <c r="D626" s="13"/>
      <c r="E626" s="13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x14ac:dyDescent="0.2">
      <c r="A627" s="11"/>
      <c r="B627" s="11"/>
      <c r="C627" s="11"/>
      <c r="D627" s="13"/>
      <c r="E627" s="13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x14ac:dyDescent="0.2">
      <c r="A628" s="11"/>
      <c r="B628" s="11"/>
      <c r="C628" s="11"/>
      <c r="D628" s="13"/>
      <c r="E628" s="13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x14ac:dyDescent="0.2">
      <c r="A629" s="11"/>
      <c r="B629" s="11"/>
      <c r="C629" s="11"/>
      <c r="D629" s="13"/>
      <c r="E629" s="13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x14ac:dyDescent="0.2">
      <c r="A630" s="11"/>
      <c r="B630" s="11"/>
      <c r="C630" s="11"/>
      <c r="D630" s="13"/>
      <c r="E630" s="13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x14ac:dyDescent="0.2">
      <c r="A631" s="11"/>
      <c r="B631" s="11"/>
      <c r="C631" s="11"/>
      <c r="D631" s="13"/>
      <c r="E631" s="13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x14ac:dyDescent="0.2">
      <c r="A632" s="11"/>
      <c r="B632" s="11"/>
      <c r="C632" s="11"/>
      <c r="D632" s="13"/>
      <c r="E632" s="13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x14ac:dyDescent="0.2">
      <c r="A633" s="11"/>
      <c r="B633" s="11"/>
      <c r="C633" s="11"/>
      <c r="D633" s="13"/>
      <c r="E633" s="13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x14ac:dyDescent="0.2">
      <c r="A634" s="11"/>
      <c r="B634" s="11"/>
      <c r="C634" s="11"/>
      <c r="D634" s="13"/>
      <c r="E634" s="13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x14ac:dyDescent="0.2">
      <c r="A635" s="11"/>
      <c r="B635" s="11"/>
      <c r="C635" s="11"/>
      <c r="D635" s="13"/>
      <c r="E635" s="13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x14ac:dyDescent="0.2">
      <c r="A636" s="11"/>
      <c r="B636" s="11"/>
      <c r="C636" s="11"/>
      <c r="D636" s="13"/>
      <c r="E636" s="13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x14ac:dyDescent="0.2">
      <c r="A637" s="11"/>
      <c r="B637" s="11"/>
      <c r="C637" s="11"/>
      <c r="D637" s="13"/>
      <c r="E637" s="13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x14ac:dyDescent="0.2">
      <c r="A638" s="11"/>
      <c r="B638" s="11"/>
      <c r="C638" s="11"/>
      <c r="D638" s="13"/>
      <c r="E638" s="13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x14ac:dyDescent="0.2">
      <c r="A639" s="11"/>
      <c r="B639" s="11"/>
      <c r="C639" s="11"/>
      <c r="D639" s="13"/>
      <c r="E639" s="13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x14ac:dyDescent="0.2">
      <c r="A640" s="11"/>
      <c r="B640" s="11"/>
      <c r="C640" s="11"/>
      <c r="D640" s="13"/>
      <c r="E640" s="13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x14ac:dyDescent="0.2">
      <c r="A641" s="11"/>
      <c r="B641" s="11"/>
      <c r="C641" s="11"/>
      <c r="D641" s="13"/>
      <c r="E641" s="13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x14ac:dyDescent="0.2">
      <c r="A642" s="11"/>
      <c r="B642" s="11"/>
      <c r="C642" s="11"/>
      <c r="D642" s="13"/>
      <c r="E642" s="13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x14ac:dyDescent="0.2">
      <c r="A643" s="11"/>
      <c r="B643" s="11"/>
      <c r="C643" s="11"/>
      <c r="D643" s="13"/>
      <c r="E643" s="13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x14ac:dyDescent="0.2">
      <c r="A644" s="11"/>
      <c r="B644" s="11"/>
      <c r="C644" s="11"/>
      <c r="D644" s="13"/>
      <c r="E644" s="13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x14ac:dyDescent="0.2">
      <c r="A645" s="11"/>
      <c r="B645" s="11"/>
      <c r="C645" s="11"/>
      <c r="D645" s="13"/>
      <c r="E645" s="13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x14ac:dyDescent="0.2">
      <c r="A646" s="11"/>
      <c r="B646" s="11"/>
      <c r="C646" s="11"/>
      <c r="D646" s="13"/>
      <c r="E646" s="13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x14ac:dyDescent="0.2">
      <c r="A647" s="11"/>
      <c r="B647" s="11"/>
      <c r="C647" s="11"/>
      <c r="D647" s="13"/>
      <c r="E647" s="13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x14ac:dyDescent="0.2">
      <c r="A648" s="11"/>
      <c r="B648" s="11"/>
      <c r="C648" s="11"/>
      <c r="D648" s="13"/>
      <c r="E648" s="13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x14ac:dyDescent="0.2">
      <c r="A649" s="11"/>
      <c r="B649" s="11"/>
      <c r="C649" s="11"/>
      <c r="D649" s="13"/>
      <c r="E649" s="13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x14ac:dyDescent="0.2">
      <c r="A650" s="11"/>
      <c r="B650" s="11"/>
      <c r="C650" s="11"/>
      <c r="D650" s="13"/>
      <c r="E650" s="13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x14ac:dyDescent="0.2">
      <c r="A651" s="11"/>
      <c r="B651" s="11"/>
      <c r="C651" s="11"/>
      <c r="D651" s="13"/>
      <c r="E651" s="13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x14ac:dyDescent="0.2">
      <c r="A652" s="11"/>
      <c r="B652" s="11"/>
      <c r="C652" s="11"/>
      <c r="D652" s="13"/>
      <c r="E652" s="13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x14ac:dyDescent="0.2">
      <c r="A653" s="11"/>
      <c r="B653" s="11"/>
      <c r="C653" s="11"/>
      <c r="D653" s="13"/>
      <c r="E653" s="13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x14ac:dyDescent="0.2">
      <c r="A654" s="11"/>
      <c r="B654" s="11"/>
      <c r="C654" s="11"/>
      <c r="D654" s="13"/>
      <c r="E654" s="13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x14ac:dyDescent="0.2">
      <c r="A655" s="11"/>
      <c r="B655" s="11"/>
      <c r="C655" s="11"/>
      <c r="D655" s="13"/>
      <c r="E655" s="13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x14ac:dyDescent="0.2">
      <c r="A656" s="11"/>
      <c r="B656" s="11"/>
      <c r="C656" s="11"/>
      <c r="D656" s="13"/>
      <c r="E656" s="13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x14ac:dyDescent="0.2">
      <c r="A657" s="11"/>
      <c r="B657" s="11"/>
      <c r="C657" s="11"/>
      <c r="D657" s="13"/>
      <c r="E657" s="13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x14ac:dyDescent="0.2">
      <c r="A658" s="11"/>
      <c r="B658" s="11"/>
      <c r="C658" s="11"/>
      <c r="D658" s="13"/>
      <c r="E658" s="13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x14ac:dyDescent="0.2">
      <c r="A659" s="11"/>
      <c r="B659" s="11"/>
      <c r="C659" s="11"/>
      <c r="D659" s="13"/>
      <c r="E659" s="13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x14ac:dyDescent="0.2">
      <c r="A660" s="11"/>
      <c r="B660" s="11"/>
      <c r="C660" s="11"/>
      <c r="D660" s="13"/>
      <c r="E660" s="13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x14ac:dyDescent="0.2">
      <c r="A661" s="11"/>
      <c r="B661" s="11"/>
      <c r="C661" s="11"/>
      <c r="D661" s="13"/>
      <c r="E661" s="13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x14ac:dyDescent="0.2">
      <c r="A662" s="11"/>
      <c r="B662" s="11"/>
      <c r="C662" s="11"/>
      <c r="D662" s="13"/>
      <c r="E662" s="13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x14ac:dyDescent="0.2">
      <c r="A663" s="11"/>
      <c r="B663" s="11"/>
      <c r="C663" s="11"/>
      <c r="D663" s="13"/>
      <c r="E663" s="13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x14ac:dyDescent="0.2">
      <c r="A664" s="11"/>
      <c r="B664" s="11"/>
      <c r="C664" s="11"/>
      <c r="D664" s="13"/>
      <c r="E664" s="13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x14ac:dyDescent="0.2">
      <c r="A665" s="11"/>
      <c r="B665" s="11"/>
      <c r="C665" s="11"/>
      <c r="D665" s="13"/>
      <c r="E665" s="13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x14ac:dyDescent="0.2">
      <c r="A666" s="11"/>
      <c r="B666" s="11"/>
      <c r="C666" s="11"/>
      <c r="D666" s="13"/>
      <c r="E666" s="13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x14ac:dyDescent="0.2">
      <c r="A667" s="11"/>
      <c r="B667" s="11"/>
      <c r="C667" s="11"/>
      <c r="D667" s="13"/>
      <c r="E667" s="13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x14ac:dyDescent="0.2">
      <c r="A668" s="11"/>
      <c r="B668" s="11"/>
      <c r="C668" s="11"/>
      <c r="D668" s="13"/>
      <c r="E668" s="13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x14ac:dyDescent="0.2">
      <c r="A669" s="11"/>
      <c r="B669" s="11"/>
      <c r="C669" s="11"/>
      <c r="D669" s="13"/>
      <c r="E669" s="13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x14ac:dyDescent="0.2">
      <c r="A670" s="11"/>
      <c r="B670" s="11"/>
      <c r="C670" s="11"/>
      <c r="D670" s="13"/>
      <c r="E670" s="13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x14ac:dyDescent="0.2">
      <c r="A671" s="11"/>
      <c r="B671" s="11"/>
      <c r="C671" s="11"/>
      <c r="D671" s="13"/>
      <c r="E671" s="13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x14ac:dyDescent="0.2">
      <c r="A672" s="11"/>
      <c r="B672" s="11"/>
      <c r="C672" s="11"/>
      <c r="D672" s="13"/>
      <c r="E672" s="13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x14ac:dyDescent="0.2">
      <c r="A673" s="11"/>
      <c r="B673" s="11"/>
      <c r="C673" s="11"/>
      <c r="D673" s="13"/>
      <c r="E673" s="13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x14ac:dyDescent="0.2">
      <c r="A674" s="11"/>
      <c r="B674" s="11"/>
      <c r="C674" s="11"/>
      <c r="D674" s="13"/>
      <c r="E674" s="13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x14ac:dyDescent="0.2">
      <c r="A675" s="11"/>
      <c r="B675" s="11"/>
      <c r="C675" s="11"/>
      <c r="D675" s="13"/>
      <c r="E675" s="13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x14ac:dyDescent="0.2">
      <c r="A676" s="11"/>
      <c r="B676" s="11"/>
      <c r="C676" s="11"/>
      <c r="D676" s="13"/>
      <c r="E676" s="13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x14ac:dyDescent="0.2">
      <c r="A677" s="11"/>
      <c r="B677" s="11"/>
      <c r="C677" s="11"/>
      <c r="D677" s="13"/>
      <c r="E677" s="13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x14ac:dyDescent="0.2">
      <c r="A678" s="11"/>
      <c r="B678" s="11"/>
      <c r="C678" s="11"/>
      <c r="D678" s="13"/>
      <c r="E678" s="13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x14ac:dyDescent="0.2">
      <c r="A679" s="11"/>
      <c r="B679" s="11"/>
      <c r="C679" s="11"/>
      <c r="D679" s="13"/>
      <c r="E679" s="13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x14ac:dyDescent="0.2">
      <c r="A680" s="11"/>
      <c r="B680" s="11"/>
      <c r="C680" s="11"/>
      <c r="D680" s="13"/>
      <c r="E680" s="13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x14ac:dyDescent="0.2">
      <c r="A681" s="11"/>
      <c r="B681" s="11"/>
      <c r="C681" s="11"/>
      <c r="D681" s="13"/>
      <c r="E681" s="13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x14ac:dyDescent="0.2">
      <c r="A682" s="11"/>
      <c r="B682" s="11"/>
      <c r="C682" s="11"/>
      <c r="D682" s="13"/>
      <c r="E682" s="13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x14ac:dyDescent="0.2">
      <c r="A683" s="11"/>
      <c r="B683" s="11"/>
      <c r="C683" s="11"/>
      <c r="D683" s="13"/>
      <c r="E683" s="13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x14ac:dyDescent="0.2">
      <c r="A684" s="11"/>
      <c r="B684" s="11"/>
      <c r="C684" s="11"/>
      <c r="D684" s="13"/>
      <c r="E684" s="13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x14ac:dyDescent="0.2">
      <c r="A685" s="11"/>
      <c r="B685" s="11"/>
      <c r="C685" s="11"/>
      <c r="D685" s="13"/>
      <c r="E685" s="13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x14ac:dyDescent="0.2">
      <c r="A686" s="11"/>
      <c r="B686" s="11"/>
      <c r="C686" s="11"/>
      <c r="D686" s="13"/>
      <c r="E686" s="13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x14ac:dyDescent="0.2">
      <c r="A687" s="11"/>
      <c r="B687" s="11"/>
      <c r="C687" s="11"/>
      <c r="D687" s="13"/>
      <c r="E687" s="13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x14ac:dyDescent="0.2">
      <c r="A688" s="11"/>
      <c r="B688" s="11"/>
      <c r="C688" s="11"/>
      <c r="D688" s="13"/>
      <c r="E688" s="13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x14ac:dyDescent="0.2">
      <c r="A689" s="11"/>
      <c r="B689" s="11"/>
      <c r="C689" s="11"/>
      <c r="D689" s="13"/>
      <c r="E689" s="13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x14ac:dyDescent="0.2">
      <c r="A690" s="11"/>
      <c r="B690" s="11"/>
      <c r="C690" s="11"/>
      <c r="D690" s="13"/>
      <c r="E690" s="13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x14ac:dyDescent="0.2">
      <c r="A691" s="11"/>
      <c r="B691" s="11"/>
      <c r="C691" s="11"/>
      <c r="D691" s="13"/>
      <c r="E691" s="13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x14ac:dyDescent="0.2">
      <c r="A692" s="11"/>
      <c r="B692" s="11"/>
      <c r="C692" s="11"/>
      <c r="D692" s="13"/>
      <c r="E692" s="13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x14ac:dyDescent="0.2">
      <c r="A693" s="11"/>
      <c r="B693" s="11"/>
      <c r="C693" s="11"/>
      <c r="D693" s="13"/>
      <c r="E693" s="13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x14ac:dyDescent="0.2">
      <c r="A694" s="11"/>
      <c r="B694" s="11"/>
      <c r="C694" s="11"/>
      <c r="D694" s="13"/>
      <c r="E694" s="13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x14ac:dyDescent="0.2">
      <c r="A695" s="11"/>
      <c r="B695" s="11"/>
      <c r="C695" s="11"/>
      <c r="D695" s="13"/>
      <c r="E695" s="13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x14ac:dyDescent="0.2">
      <c r="A696" s="11"/>
      <c r="B696" s="11"/>
      <c r="C696" s="11"/>
      <c r="D696" s="13"/>
      <c r="E696" s="13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x14ac:dyDescent="0.2">
      <c r="A697" s="11"/>
      <c r="B697" s="11"/>
      <c r="C697" s="11"/>
      <c r="D697" s="13"/>
      <c r="E697" s="13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x14ac:dyDescent="0.2">
      <c r="A698" s="11"/>
      <c r="B698" s="11"/>
      <c r="C698" s="11"/>
      <c r="D698" s="13"/>
      <c r="E698" s="13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x14ac:dyDescent="0.2">
      <c r="A699" s="11"/>
      <c r="B699" s="11"/>
      <c r="C699" s="11"/>
      <c r="D699" s="13"/>
      <c r="E699" s="13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x14ac:dyDescent="0.2">
      <c r="A700" s="11"/>
      <c r="B700" s="11"/>
      <c r="C700" s="11"/>
      <c r="D700" s="13"/>
      <c r="E700" s="13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x14ac:dyDescent="0.2">
      <c r="A701" s="11"/>
      <c r="B701" s="11"/>
      <c r="C701" s="11"/>
      <c r="D701" s="13"/>
      <c r="E701" s="13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x14ac:dyDescent="0.2">
      <c r="A702" s="11"/>
      <c r="B702" s="11"/>
      <c r="C702" s="11"/>
      <c r="D702" s="13"/>
      <c r="E702" s="13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x14ac:dyDescent="0.2">
      <c r="A703" s="11"/>
      <c r="B703" s="11"/>
      <c r="C703" s="11"/>
      <c r="D703" s="13"/>
      <c r="E703" s="13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x14ac:dyDescent="0.2">
      <c r="A704" s="11"/>
      <c r="B704" s="11"/>
      <c r="C704" s="11"/>
      <c r="D704" s="13"/>
      <c r="E704" s="13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x14ac:dyDescent="0.2">
      <c r="A705" s="11"/>
      <c r="B705" s="11"/>
      <c r="C705" s="11"/>
      <c r="D705" s="13"/>
      <c r="E705" s="13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x14ac:dyDescent="0.2">
      <c r="A706" s="11"/>
      <c r="B706" s="11"/>
      <c r="C706" s="11"/>
      <c r="D706" s="13"/>
      <c r="E706" s="13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x14ac:dyDescent="0.2">
      <c r="A707" s="11"/>
      <c r="B707" s="11"/>
      <c r="C707" s="11"/>
      <c r="D707" s="13"/>
      <c r="E707" s="13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x14ac:dyDescent="0.2">
      <c r="A708" s="11"/>
      <c r="B708" s="11"/>
      <c r="C708" s="11"/>
      <c r="D708" s="13"/>
      <c r="E708" s="13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x14ac:dyDescent="0.2">
      <c r="A709" s="11"/>
      <c r="B709" s="11"/>
      <c r="C709" s="11"/>
      <c r="D709" s="13"/>
      <c r="E709" s="13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x14ac:dyDescent="0.2">
      <c r="A710" s="11"/>
      <c r="B710" s="11"/>
      <c r="C710" s="11"/>
      <c r="D710" s="13"/>
      <c r="E710" s="13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x14ac:dyDescent="0.2">
      <c r="A711" s="11"/>
      <c r="B711" s="11"/>
      <c r="C711" s="11"/>
      <c r="D711" s="13"/>
      <c r="E711" s="13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x14ac:dyDescent="0.2">
      <c r="A712" s="11"/>
      <c r="B712" s="11"/>
      <c r="C712" s="11"/>
      <c r="D712" s="13"/>
      <c r="E712" s="13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x14ac:dyDescent="0.2">
      <c r="A713" s="11"/>
      <c r="B713" s="11"/>
      <c r="C713" s="11"/>
      <c r="D713" s="13"/>
      <c r="E713" s="13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x14ac:dyDescent="0.2">
      <c r="A714" s="11"/>
      <c r="B714" s="11"/>
      <c r="C714" s="11"/>
      <c r="D714" s="13"/>
      <c r="E714" s="13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x14ac:dyDescent="0.2">
      <c r="A715" s="11"/>
      <c r="B715" s="11"/>
      <c r="C715" s="11"/>
      <c r="D715" s="13"/>
      <c r="E715" s="13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x14ac:dyDescent="0.2">
      <c r="A716" s="11"/>
      <c r="B716" s="11"/>
      <c r="C716" s="11"/>
      <c r="D716" s="13"/>
      <c r="E716" s="13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x14ac:dyDescent="0.2">
      <c r="A717" s="11"/>
      <c r="B717" s="11"/>
      <c r="C717" s="11"/>
      <c r="D717" s="13"/>
      <c r="E717" s="13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x14ac:dyDescent="0.2">
      <c r="A718" s="11"/>
      <c r="B718" s="11"/>
      <c r="C718" s="11"/>
      <c r="D718" s="13"/>
      <c r="E718" s="13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x14ac:dyDescent="0.2">
      <c r="A719" s="11"/>
      <c r="B719" s="11"/>
      <c r="C719" s="11"/>
      <c r="D719" s="13"/>
      <c r="E719" s="13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x14ac:dyDescent="0.2">
      <c r="A720" s="11"/>
      <c r="B720" s="11"/>
      <c r="C720" s="11"/>
      <c r="D720" s="13"/>
      <c r="E720" s="13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x14ac:dyDescent="0.2">
      <c r="A721" s="11"/>
      <c r="B721" s="11"/>
      <c r="C721" s="11"/>
      <c r="D721" s="13"/>
      <c r="E721" s="13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x14ac:dyDescent="0.2">
      <c r="A722" s="11"/>
      <c r="B722" s="11"/>
      <c r="C722" s="11"/>
      <c r="D722" s="13"/>
      <c r="E722" s="13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x14ac:dyDescent="0.2">
      <c r="A723" s="11"/>
      <c r="B723" s="11"/>
      <c r="C723" s="11"/>
      <c r="D723" s="13"/>
      <c r="E723" s="13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x14ac:dyDescent="0.2">
      <c r="A724" s="11"/>
      <c r="B724" s="11"/>
      <c r="C724" s="11"/>
      <c r="D724" s="13"/>
      <c r="E724" s="13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x14ac:dyDescent="0.2">
      <c r="A725" s="11"/>
      <c r="B725" s="11"/>
      <c r="C725" s="11"/>
      <c r="D725" s="13"/>
      <c r="E725" s="13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x14ac:dyDescent="0.2">
      <c r="A726" s="11"/>
      <c r="B726" s="11"/>
      <c r="C726" s="11"/>
      <c r="D726" s="13"/>
      <c r="E726" s="13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x14ac:dyDescent="0.2">
      <c r="A727" s="11"/>
      <c r="B727" s="11"/>
      <c r="C727" s="11"/>
      <c r="D727" s="13"/>
      <c r="E727" s="13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x14ac:dyDescent="0.2">
      <c r="A728" s="11"/>
      <c r="B728" s="11"/>
      <c r="C728" s="11"/>
      <c r="D728" s="13"/>
      <c r="E728" s="13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x14ac:dyDescent="0.2">
      <c r="A729" s="11"/>
      <c r="B729" s="11"/>
      <c r="C729" s="11"/>
      <c r="D729" s="13"/>
      <c r="E729" s="13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x14ac:dyDescent="0.2">
      <c r="A730" s="11"/>
      <c r="B730" s="11"/>
      <c r="C730" s="11"/>
      <c r="D730" s="13"/>
      <c r="E730" s="13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x14ac:dyDescent="0.2">
      <c r="A731" s="11"/>
      <c r="B731" s="11"/>
      <c r="C731" s="11"/>
      <c r="D731" s="13"/>
      <c r="E731" s="13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x14ac:dyDescent="0.2">
      <c r="A732" s="11"/>
      <c r="B732" s="11"/>
      <c r="C732" s="11"/>
      <c r="D732" s="13"/>
      <c r="E732" s="13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x14ac:dyDescent="0.2">
      <c r="A733" s="11"/>
      <c r="B733" s="11"/>
      <c r="C733" s="11"/>
      <c r="D733" s="13"/>
      <c r="E733" s="13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x14ac:dyDescent="0.2">
      <c r="A734" s="11"/>
      <c r="B734" s="11"/>
      <c r="C734" s="11"/>
      <c r="D734" s="13"/>
      <c r="E734" s="13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x14ac:dyDescent="0.2">
      <c r="A735" s="11"/>
      <c r="B735" s="11"/>
      <c r="C735" s="11"/>
      <c r="D735" s="13"/>
      <c r="E735" s="13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x14ac:dyDescent="0.2">
      <c r="A736" s="11"/>
      <c r="B736" s="11"/>
      <c r="C736" s="11"/>
      <c r="D736" s="13"/>
      <c r="E736" s="13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x14ac:dyDescent="0.2">
      <c r="A737" s="11"/>
      <c r="B737" s="11"/>
      <c r="C737" s="11"/>
      <c r="D737" s="13"/>
      <c r="E737" s="13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x14ac:dyDescent="0.2">
      <c r="A738" s="11"/>
      <c r="B738" s="11"/>
      <c r="C738" s="11"/>
      <c r="D738" s="13"/>
      <c r="E738" s="13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x14ac:dyDescent="0.2">
      <c r="A739" s="11"/>
      <c r="B739" s="11"/>
      <c r="C739" s="11"/>
      <c r="D739" s="13"/>
      <c r="E739" s="13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x14ac:dyDescent="0.2">
      <c r="A740" s="11"/>
      <c r="B740" s="11"/>
      <c r="C740" s="11"/>
      <c r="D740" s="13"/>
      <c r="E740" s="13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x14ac:dyDescent="0.2">
      <c r="A741" s="11"/>
      <c r="B741" s="11"/>
      <c r="C741" s="11"/>
      <c r="D741" s="13"/>
      <c r="E741" s="13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x14ac:dyDescent="0.2">
      <c r="A742" s="11"/>
      <c r="B742" s="11"/>
      <c r="C742" s="11"/>
      <c r="D742" s="13"/>
      <c r="E742" s="13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x14ac:dyDescent="0.2">
      <c r="A743" s="11"/>
      <c r="B743" s="11"/>
      <c r="C743" s="11"/>
      <c r="D743" s="13"/>
      <c r="E743" s="13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x14ac:dyDescent="0.2">
      <c r="A744" s="11"/>
      <c r="B744" s="11"/>
      <c r="C744" s="11"/>
      <c r="D744" s="13"/>
      <c r="E744" s="13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x14ac:dyDescent="0.2">
      <c r="A745" s="11"/>
      <c r="B745" s="11"/>
      <c r="C745" s="11"/>
      <c r="D745" s="13"/>
      <c r="E745" s="13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x14ac:dyDescent="0.2">
      <c r="A746" s="11"/>
      <c r="B746" s="11"/>
      <c r="C746" s="11"/>
      <c r="D746" s="13"/>
      <c r="E746" s="13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x14ac:dyDescent="0.2">
      <c r="A747" s="11"/>
      <c r="B747" s="11"/>
      <c r="C747" s="11"/>
      <c r="D747" s="13"/>
      <c r="E747" s="13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x14ac:dyDescent="0.2">
      <c r="A748" s="11"/>
      <c r="B748" s="11"/>
      <c r="C748" s="11"/>
      <c r="D748" s="13"/>
      <c r="E748" s="13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x14ac:dyDescent="0.2">
      <c r="A749" s="11"/>
      <c r="B749" s="11"/>
      <c r="C749" s="11"/>
      <c r="D749" s="13"/>
      <c r="E749" s="13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x14ac:dyDescent="0.2">
      <c r="A750" s="11"/>
      <c r="B750" s="11"/>
      <c r="C750" s="11"/>
      <c r="D750" s="13"/>
      <c r="E750" s="13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x14ac:dyDescent="0.2">
      <c r="A751" s="11"/>
      <c r="B751" s="11"/>
      <c r="C751" s="11"/>
      <c r="D751" s="13"/>
      <c r="E751" s="13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x14ac:dyDescent="0.2">
      <c r="A752" s="11"/>
      <c r="B752" s="11"/>
      <c r="C752" s="11"/>
      <c r="D752" s="13"/>
      <c r="E752" s="13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x14ac:dyDescent="0.2">
      <c r="A753" s="11"/>
      <c r="B753" s="11"/>
      <c r="C753" s="11"/>
      <c r="D753" s="13"/>
      <c r="E753" s="13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x14ac:dyDescent="0.2">
      <c r="A754" s="11"/>
      <c r="B754" s="11"/>
      <c r="C754" s="11"/>
      <c r="D754" s="13"/>
      <c r="E754" s="13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x14ac:dyDescent="0.2">
      <c r="A755" s="11"/>
      <c r="B755" s="11"/>
      <c r="C755" s="11"/>
      <c r="D755" s="13"/>
      <c r="E755" s="13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x14ac:dyDescent="0.2">
      <c r="A756" s="11"/>
      <c r="B756" s="11"/>
      <c r="C756" s="11"/>
      <c r="D756" s="13"/>
      <c r="E756" s="13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x14ac:dyDescent="0.2">
      <c r="A757" s="11"/>
      <c r="B757" s="11"/>
      <c r="C757" s="11"/>
      <c r="D757" s="13"/>
      <c r="E757" s="13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x14ac:dyDescent="0.2">
      <c r="A758" s="11"/>
      <c r="B758" s="11"/>
      <c r="C758" s="11"/>
      <c r="D758" s="13"/>
      <c r="E758" s="13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x14ac:dyDescent="0.2">
      <c r="A759" s="11"/>
      <c r="B759" s="11"/>
      <c r="C759" s="11"/>
      <c r="D759" s="13"/>
      <c r="E759" s="13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x14ac:dyDescent="0.2">
      <c r="A760" s="11"/>
      <c r="B760" s="11"/>
      <c r="C760" s="11"/>
      <c r="D760" s="13"/>
      <c r="E760" s="13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x14ac:dyDescent="0.2">
      <c r="A761" s="11"/>
      <c r="B761" s="11"/>
      <c r="C761" s="11"/>
      <c r="D761" s="13"/>
      <c r="E761" s="13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x14ac:dyDescent="0.2">
      <c r="A762" s="11"/>
      <c r="B762" s="11"/>
      <c r="C762" s="11"/>
      <c r="D762" s="13"/>
      <c r="E762" s="13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x14ac:dyDescent="0.2">
      <c r="A763" s="11"/>
      <c r="B763" s="11"/>
      <c r="C763" s="11"/>
      <c r="D763" s="13"/>
      <c r="E763" s="13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x14ac:dyDescent="0.2">
      <c r="A764" s="11"/>
      <c r="B764" s="11"/>
      <c r="C764" s="11"/>
      <c r="D764" s="13"/>
      <c r="E764" s="13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x14ac:dyDescent="0.2">
      <c r="A765" s="11"/>
      <c r="B765" s="11"/>
      <c r="C765" s="11"/>
      <c r="D765" s="13"/>
      <c r="E765" s="13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x14ac:dyDescent="0.2">
      <c r="A766" s="11"/>
      <c r="B766" s="11"/>
      <c r="C766" s="11"/>
      <c r="D766" s="13"/>
      <c r="E766" s="13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x14ac:dyDescent="0.2">
      <c r="A767" s="11"/>
      <c r="B767" s="11"/>
      <c r="C767" s="11"/>
      <c r="D767" s="13"/>
      <c r="E767" s="13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x14ac:dyDescent="0.2">
      <c r="A768" s="11"/>
      <c r="B768" s="11"/>
      <c r="C768" s="11"/>
      <c r="D768" s="13"/>
      <c r="E768" s="13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x14ac:dyDescent="0.2">
      <c r="A769" s="11"/>
      <c r="B769" s="11"/>
      <c r="C769" s="11"/>
      <c r="D769" s="13"/>
      <c r="E769" s="13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x14ac:dyDescent="0.2">
      <c r="A770" s="11"/>
      <c r="B770" s="11"/>
      <c r="C770" s="11"/>
      <c r="D770" s="13"/>
      <c r="E770" s="13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x14ac:dyDescent="0.2">
      <c r="A771" s="11"/>
      <c r="B771" s="11"/>
      <c r="C771" s="11"/>
      <c r="D771" s="13"/>
      <c r="E771" s="13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x14ac:dyDescent="0.2">
      <c r="A772" s="11"/>
      <c r="B772" s="11"/>
      <c r="C772" s="11"/>
      <c r="D772" s="13"/>
      <c r="E772" s="13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x14ac:dyDescent="0.2">
      <c r="A773" s="11"/>
      <c r="B773" s="11"/>
      <c r="C773" s="11"/>
      <c r="D773" s="13"/>
      <c r="E773" s="13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x14ac:dyDescent="0.2">
      <c r="A774" s="11"/>
      <c r="B774" s="11"/>
      <c r="C774" s="11"/>
      <c r="D774" s="13"/>
      <c r="E774" s="13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x14ac:dyDescent="0.2">
      <c r="A775" s="11"/>
      <c r="B775" s="11"/>
      <c r="C775" s="11"/>
      <c r="D775" s="13"/>
      <c r="E775" s="13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x14ac:dyDescent="0.2">
      <c r="A776" s="11"/>
      <c r="B776" s="11"/>
      <c r="C776" s="11"/>
      <c r="D776" s="13"/>
      <c r="E776" s="13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x14ac:dyDescent="0.2">
      <c r="A777" s="11"/>
      <c r="B777" s="11"/>
      <c r="C777" s="11"/>
      <c r="D777" s="13"/>
      <c r="E777" s="13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x14ac:dyDescent="0.2">
      <c r="A778" s="11"/>
      <c r="B778" s="11"/>
      <c r="C778" s="11"/>
      <c r="D778" s="13"/>
      <c r="E778" s="13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x14ac:dyDescent="0.2">
      <c r="A779" s="11"/>
      <c r="B779" s="11"/>
      <c r="C779" s="11"/>
      <c r="D779" s="13"/>
      <c r="E779" s="13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x14ac:dyDescent="0.2">
      <c r="A780" s="11"/>
      <c r="B780" s="11"/>
      <c r="C780" s="11"/>
      <c r="D780" s="13"/>
      <c r="E780" s="13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x14ac:dyDescent="0.2">
      <c r="A781" s="11"/>
      <c r="B781" s="11"/>
      <c r="C781" s="11"/>
      <c r="D781" s="13"/>
      <c r="E781" s="13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x14ac:dyDescent="0.2">
      <c r="A782" s="11"/>
      <c r="B782" s="11"/>
      <c r="C782" s="11"/>
      <c r="D782" s="13"/>
      <c r="E782" s="13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x14ac:dyDescent="0.2">
      <c r="A783" s="11"/>
      <c r="B783" s="11"/>
      <c r="C783" s="11"/>
      <c r="D783" s="13"/>
      <c r="E783" s="13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x14ac:dyDescent="0.2">
      <c r="A784" s="11"/>
      <c r="B784" s="11"/>
      <c r="C784" s="11"/>
      <c r="D784" s="13"/>
      <c r="E784" s="13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x14ac:dyDescent="0.2">
      <c r="A785" s="11"/>
      <c r="B785" s="11"/>
      <c r="C785" s="11"/>
      <c r="D785" s="13"/>
      <c r="E785" s="13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x14ac:dyDescent="0.2">
      <c r="A786" s="11"/>
      <c r="B786" s="11"/>
      <c r="C786" s="11"/>
      <c r="D786" s="13"/>
      <c r="E786" s="13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x14ac:dyDescent="0.2">
      <c r="A787" s="11"/>
      <c r="B787" s="11"/>
      <c r="C787" s="11"/>
      <c r="D787" s="13"/>
      <c r="E787" s="13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x14ac:dyDescent="0.2">
      <c r="A788" s="11"/>
      <c r="B788" s="11"/>
      <c r="C788" s="11"/>
      <c r="D788" s="13"/>
      <c r="E788" s="13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x14ac:dyDescent="0.2">
      <c r="A789" s="11"/>
      <c r="B789" s="11"/>
      <c r="C789" s="11"/>
      <c r="D789" s="13"/>
      <c r="E789" s="13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x14ac:dyDescent="0.2">
      <c r="A790" s="11"/>
      <c r="B790" s="11"/>
      <c r="C790" s="11"/>
      <c r="D790" s="13"/>
      <c r="E790" s="13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x14ac:dyDescent="0.2">
      <c r="A791" s="11"/>
      <c r="B791" s="11"/>
      <c r="C791" s="11"/>
      <c r="D791" s="13"/>
      <c r="E791" s="13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x14ac:dyDescent="0.2">
      <c r="A792" s="11"/>
      <c r="B792" s="11"/>
      <c r="C792" s="11"/>
      <c r="D792" s="13"/>
      <c r="E792" s="13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x14ac:dyDescent="0.2">
      <c r="A793" s="11"/>
      <c r="B793" s="11"/>
      <c r="C793" s="11"/>
      <c r="D793" s="13"/>
      <c r="E793" s="13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x14ac:dyDescent="0.2">
      <c r="A794" s="11"/>
      <c r="B794" s="11"/>
      <c r="C794" s="11"/>
      <c r="D794" s="13"/>
      <c r="E794" s="13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x14ac:dyDescent="0.2">
      <c r="A795" s="11"/>
      <c r="B795" s="11"/>
      <c r="C795" s="11"/>
      <c r="D795" s="13"/>
      <c r="E795" s="13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x14ac:dyDescent="0.2">
      <c r="A796" s="11"/>
      <c r="B796" s="11"/>
      <c r="C796" s="11"/>
      <c r="D796" s="13"/>
      <c r="E796" s="13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x14ac:dyDescent="0.2">
      <c r="A797" s="11"/>
      <c r="B797" s="11"/>
      <c r="C797" s="11"/>
      <c r="D797" s="13"/>
      <c r="E797" s="13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x14ac:dyDescent="0.2">
      <c r="A798" s="11"/>
      <c r="B798" s="11"/>
      <c r="C798" s="11"/>
      <c r="D798" s="13"/>
      <c r="E798" s="13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x14ac:dyDescent="0.2">
      <c r="A799" s="11"/>
      <c r="B799" s="11"/>
      <c r="C799" s="11"/>
      <c r="D799" s="13"/>
      <c r="E799" s="13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x14ac:dyDescent="0.2">
      <c r="A800" s="11"/>
      <c r="B800" s="11"/>
      <c r="C800" s="11"/>
      <c r="D800" s="13"/>
      <c r="E800" s="13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x14ac:dyDescent="0.2">
      <c r="A801" s="11"/>
      <c r="B801" s="11"/>
      <c r="C801" s="11"/>
      <c r="D801" s="13"/>
      <c r="E801" s="13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x14ac:dyDescent="0.2">
      <c r="A802" s="11"/>
      <c r="B802" s="11"/>
      <c r="C802" s="11"/>
      <c r="D802" s="13"/>
      <c r="E802" s="13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x14ac:dyDescent="0.2">
      <c r="A803" s="11"/>
      <c r="B803" s="11"/>
      <c r="C803" s="11"/>
      <c r="D803" s="13"/>
      <c r="E803" s="13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x14ac:dyDescent="0.2">
      <c r="A804" s="11"/>
      <c r="B804" s="11"/>
      <c r="C804" s="11"/>
      <c r="D804" s="13"/>
      <c r="E804" s="13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x14ac:dyDescent="0.2">
      <c r="A805" s="11"/>
      <c r="B805" s="11"/>
      <c r="C805" s="11"/>
      <c r="D805" s="13"/>
      <c r="E805" s="13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x14ac:dyDescent="0.2">
      <c r="A806" s="11"/>
      <c r="B806" s="11"/>
      <c r="C806" s="11"/>
      <c r="D806" s="13"/>
      <c r="E806" s="13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x14ac:dyDescent="0.2">
      <c r="A807" s="11"/>
      <c r="B807" s="11"/>
      <c r="C807" s="11"/>
      <c r="D807" s="13"/>
      <c r="E807" s="13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x14ac:dyDescent="0.2">
      <c r="A808" s="11"/>
      <c r="B808" s="11"/>
      <c r="C808" s="11"/>
      <c r="D808" s="13"/>
      <c r="E808" s="13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x14ac:dyDescent="0.2">
      <c r="A809" s="11"/>
      <c r="B809" s="11"/>
      <c r="C809" s="11"/>
      <c r="D809" s="13"/>
      <c r="E809" s="13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x14ac:dyDescent="0.2">
      <c r="A810" s="11"/>
      <c r="B810" s="11"/>
      <c r="C810" s="11"/>
      <c r="D810" s="13"/>
      <c r="E810" s="13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x14ac:dyDescent="0.2">
      <c r="A811" s="11"/>
      <c r="B811" s="11"/>
      <c r="C811" s="11"/>
      <c r="D811" s="13"/>
      <c r="E811" s="13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x14ac:dyDescent="0.2">
      <c r="A812" s="11"/>
      <c r="B812" s="11"/>
      <c r="C812" s="11"/>
      <c r="D812" s="13"/>
      <c r="E812" s="13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x14ac:dyDescent="0.2">
      <c r="A813" s="11"/>
      <c r="B813" s="11"/>
      <c r="C813" s="11"/>
      <c r="D813" s="13"/>
      <c r="E813" s="13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x14ac:dyDescent="0.2">
      <c r="A814" s="11"/>
      <c r="B814" s="11"/>
      <c r="C814" s="11"/>
      <c r="D814" s="13"/>
      <c r="E814" s="13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x14ac:dyDescent="0.2">
      <c r="A815" s="11"/>
      <c r="B815" s="11"/>
      <c r="C815" s="11"/>
      <c r="D815" s="13"/>
      <c r="E815" s="13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x14ac:dyDescent="0.2">
      <c r="A816" s="11"/>
      <c r="B816" s="11"/>
      <c r="C816" s="11"/>
      <c r="D816" s="13"/>
      <c r="E816" s="13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x14ac:dyDescent="0.2">
      <c r="A817" s="11"/>
      <c r="B817" s="11"/>
      <c r="C817" s="11"/>
      <c r="D817" s="13"/>
      <c r="E817" s="13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x14ac:dyDescent="0.2">
      <c r="A818" s="11"/>
      <c r="B818" s="11"/>
      <c r="C818" s="11"/>
      <c r="D818" s="13"/>
      <c r="E818" s="13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x14ac:dyDescent="0.2">
      <c r="A819" s="11"/>
      <c r="B819" s="11"/>
      <c r="C819" s="11"/>
      <c r="D819" s="13"/>
      <c r="E819" s="13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x14ac:dyDescent="0.2">
      <c r="A820" s="11"/>
      <c r="B820" s="11"/>
      <c r="C820" s="11"/>
      <c r="D820" s="13"/>
      <c r="E820" s="13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x14ac:dyDescent="0.2">
      <c r="A821" s="11"/>
      <c r="B821" s="11"/>
      <c r="C821" s="11"/>
      <c r="D821" s="13"/>
      <c r="E821" s="13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x14ac:dyDescent="0.2">
      <c r="A822" s="11"/>
      <c r="B822" s="11"/>
      <c r="C822" s="11"/>
      <c r="D822" s="13"/>
      <c r="E822" s="13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x14ac:dyDescent="0.2">
      <c r="A823" s="11"/>
      <c r="B823" s="11"/>
      <c r="C823" s="11"/>
      <c r="D823" s="13"/>
      <c r="E823" s="13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x14ac:dyDescent="0.2">
      <c r="A824" s="11"/>
      <c r="B824" s="11"/>
      <c r="C824" s="11"/>
      <c r="D824" s="13"/>
      <c r="E824" s="13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x14ac:dyDescent="0.2">
      <c r="A825" s="11"/>
      <c r="B825" s="11"/>
      <c r="C825" s="11"/>
      <c r="D825" s="13"/>
      <c r="E825" s="13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x14ac:dyDescent="0.2">
      <c r="A826" s="11"/>
      <c r="B826" s="11"/>
      <c r="C826" s="11"/>
      <c r="D826" s="13"/>
      <c r="E826" s="13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x14ac:dyDescent="0.2">
      <c r="A827" s="11"/>
      <c r="B827" s="11"/>
      <c r="C827" s="11"/>
      <c r="D827" s="13"/>
      <c r="E827" s="13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x14ac:dyDescent="0.2">
      <c r="A828" s="11"/>
      <c r="B828" s="11"/>
      <c r="C828" s="11"/>
      <c r="D828" s="13"/>
      <c r="E828" s="13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x14ac:dyDescent="0.2">
      <c r="A829" s="11"/>
      <c r="B829" s="11"/>
      <c r="C829" s="11"/>
      <c r="D829" s="13"/>
      <c r="E829" s="13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x14ac:dyDescent="0.2">
      <c r="A830" s="11"/>
      <c r="B830" s="11"/>
      <c r="C830" s="11"/>
      <c r="D830" s="13"/>
      <c r="E830" s="13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x14ac:dyDescent="0.2">
      <c r="A831" s="11"/>
      <c r="B831" s="11"/>
      <c r="C831" s="11"/>
      <c r="D831" s="13"/>
      <c r="E831" s="13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x14ac:dyDescent="0.2">
      <c r="A832" s="11"/>
      <c r="B832" s="11"/>
      <c r="C832" s="11"/>
      <c r="D832" s="13"/>
      <c r="E832" s="13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x14ac:dyDescent="0.2">
      <c r="A833" s="11"/>
      <c r="B833" s="11"/>
      <c r="C833" s="11"/>
      <c r="D833" s="13"/>
      <c r="E833" s="13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x14ac:dyDescent="0.2">
      <c r="A834" s="11"/>
      <c r="B834" s="11"/>
      <c r="C834" s="11"/>
      <c r="D834" s="13"/>
      <c r="E834" s="13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x14ac:dyDescent="0.2">
      <c r="A835" s="11"/>
      <c r="B835" s="11"/>
      <c r="C835" s="11"/>
      <c r="D835" s="13"/>
      <c r="E835" s="13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x14ac:dyDescent="0.2">
      <c r="A836" s="11"/>
      <c r="B836" s="11"/>
      <c r="C836" s="11"/>
      <c r="D836" s="13"/>
      <c r="E836" s="13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x14ac:dyDescent="0.2">
      <c r="A837" s="11"/>
      <c r="B837" s="11"/>
      <c r="C837" s="11"/>
      <c r="D837" s="13"/>
      <c r="E837" s="13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x14ac:dyDescent="0.2">
      <c r="A838" s="11"/>
      <c r="B838" s="11"/>
      <c r="C838" s="11"/>
      <c r="D838" s="13"/>
      <c r="E838" s="13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x14ac:dyDescent="0.2">
      <c r="A839" s="11"/>
      <c r="B839" s="11"/>
      <c r="C839" s="11"/>
      <c r="D839" s="13"/>
      <c r="E839" s="13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x14ac:dyDescent="0.2">
      <c r="A840" s="11"/>
      <c r="B840" s="11"/>
      <c r="C840" s="11"/>
      <c r="D840" s="13"/>
      <c r="E840" s="13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x14ac:dyDescent="0.2">
      <c r="A841" s="11"/>
      <c r="B841" s="11"/>
      <c r="C841" s="11"/>
      <c r="D841" s="13"/>
      <c r="E841" s="13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x14ac:dyDescent="0.2">
      <c r="A842" s="11"/>
      <c r="B842" s="11"/>
      <c r="C842" s="11"/>
      <c r="D842" s="13"/>
      <c r="E842" s="13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x14ac:dyDescent="0.2">
      <c r="A843" s="11"/>
      <c r="B843" s="11"/>
      <c r="C843" s="11"/>
      <c r="D843" s="13"/>
      <c r="E843" s="13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x14ac:dyDescent="0.2">
      <c r="A844" s="11"/>
      <c r="B844" s="11"/>
      <c r="C844" s="11"/>
      <c r="D844" s="13"/>
      <c r="E844" s="13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x14ac:dyDescent="0.2">
      <c r="A845" s="11"/>
      <c r="B845" s="11"/>
      <c r="C845" s="11"/>
      <c r="D845" s="13"/>
      <c r="E845" s="13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x14ac:dyDescent="0.2">
      <c r="A846" s="11"/>
      <c r="B846" s="11"/>
      <c r="C846" s="11"/>
      <c r="D846" s="13"/>
      <c r="E846" s="13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x14ac:dyDescent="0.2">
      <c r="A847" s="11"/>
      <c r="B847" s="11"/>
      <c r="C847" s="11"/>
      <c r="D847" s="13"/>
      <c r="E847" s="13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x14ac:dyDescent="0.2">
      <c r="A848" s="11"/>
      <c r="B848" s="11"/>
      <c r="C848" s="11"/>
      <c r="D848" s="13"/>
      <c r="E848" s="13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x14ac:dyDescent="0.2">
      <c r="A849" s="11"/>
      <c r="B849" s="11"/>
      <c r="C849" s="11"/>
      <c r="D849" s="13"/>
      <c r="E849" s="13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x14ac:dyDescent="0.2">
      <c r="A850" s="11"/>
      <c r="B850" s="11"/>
      <c r="C850" s="11"/>
      <c r="D850" s="13"/>
      <c r="E850" s="13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x14ac:dyDescent="0.2">
      <c r="A851" s="11"/>
      <c r="B851" s="11"/>
      <c r="C851" s="11"/>
      <c r="D851" s="13"/>
      <c r="E851" s="13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x14ac:dyDescent="0.2">
      <c r="A852" s="11"/>
      <c r="B852" s="11"/>
      <c r="C852" s="11"/>
      <c r="D852" s="13"/>
      <c r="E852" s="13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x14ac:dyDescent="0.2">
      <c r="A853" s="11"/>
      <c r="B853" s="11"/>
      <c r="C853" s="11"/>
      <c r="D853" s="13"/>
      <c r="E853" s="13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x14ac:dyDescent="0.2">
      <c r="A854" s="11"/>
      <c r="B854" s="11"/>
      <c r="C854" s="11"/>
      <c r="D854" s="13"/>
      <c r="E854" s="13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x14ac:dyDescent="0.2">
      <c r="A855" s="11"/>
      <c r="B855" s="11"/>
      <c r="C855" s="11"/>
      <c r="D855" s="13"/>
      <c r="E855" s="13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x14ac:dyDescent="0.2">
      <c r="A856" s="11"/>
      <c r="B856" s="11"/>
      <c r="C856" s="11"/>
      <c r="D856" s="13"/>
      <c r="E856" s="13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x14ac:dyDescent="0.2">
      <c r="A857" s="11"/>
      <c r="B857" s="11"/>
      <c r="C857" s="11"/>
      <c r="D857" s="13"/>
      <c r="E857" s="13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x14ac:dyDescent="0.2">
      <c r="A858" s="11"/>
      <c r="B858" s="11"/>
      <c r="C858" s="11"/>
      <c r="D858" s="13"/>
      <c r="E858" s="13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x14ac:dyDescent="0.2">
      <c r="A859" s="11"/>
      <c r="B859" s="11"/>
      <c r="C859" s="11"/>
      <c r="D859" s="13"/>
      <c r="E859" s="13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x14ac:dyDescent="0.2">
      <c r="A860" s="11"/>
      <c r="B860" s="11"/>
      <c r="C860" s="11"/>
      <c r="D860" s="13"/>
      <c r="E860" s="13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x14ac:dyDescent="0.2">
      <c r="A861" s="11"/>
      <c r="B861" s="11"/>
      <c r="C861" s="11"/>
      <c r="D861" s="13"/>
      <c r="E861" s="13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x14ac:dyDescent="0.2">
      <c r="A862" s="11"/>
      <c r="B862" s="11"/>
      <c r="C862" s="11"/>
      <c r="D862" s="13"/>
      <c r="E862" s="13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x14ac:dyDescent="0.2">
      <c r="A863" s="11"/>
      <c r="B863" s="11"/>
      <c r="C863" s="11"/>
      <c r="D863" s="13"/>
      <c r="E863" s="13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x14ac:dyDescent="0.2">
      <c r="A864" s="11"/>
      <c r="B864" s="11"/>
      <c r="C864" s="11"/>
      <c r="D864" s="13"/>
      <c r="E864" s="13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x14ac:dyDescent="0.2">
      <c r="A865" s="11"/>
      <c r="B865" s="11"/>
      <c r="C865" s="11"/>
      <c r="D865" s="13"/>
      <c r="E865" s="13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x14ac:dyDescent="0.2">
      <c r="A866" s="11"/>
      <c r="B866" s="11"/>
      <c r="C866" s="11"/>
      <c r="D866" s="13"/>
      <c r="E866" s="13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x14ac:dyDescent="0.2">
      <c r="A867" s="11"/>
      <c r="B867" s="11"/>
      <c r="C867" s="11"/>
      <c r="D867" s="13"/>
      <c r="E867" s="13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x14ac:dyDescent="0.2">
      <c r="A868" s="11"/>
      <c r="B868" s="11"/>
      <c r="C868" s="11"/>
      <c r="D868" s="13"/>
      <c r="E868" s="13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x14ac:dyDescent="0.2">
      <c r="A869" s="11"/>
      <c r="B869" s="11"/>
      <c r="C869" s="11"/>
      <c r="D869" s="13"/>
      <c r="E869" s="13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x14ac:dyDescent="0.2">
      <c r="A870" s="11"/>
      <c r="B870" s="11"/>
      <c r="C870" s="11"/>
      <c r="D870" s="13"/>
      <c r="E870" s="13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x14ac:dyDescent="0.2">
      <c r="A871" s="11"/>
      <c r="B871" s="11"/>
      <c r="C871" s="11"/>
      <c r="D871" s="13"/>
      <c r="E871" s="13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x14ac:dyDescent="0.2">
      <c r="A872" s="11"/>
      <c r="B872" s="11"/>
      <c r="C872" s="11"/>
      <c r="D872" s="13"/>
      <c r="E872" s="13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x14ac:dyDescent="0.2">
      <c r="A873" s="11"/>
      <c r="B873" s="11"/>
      <c r="C873" s="11"/>
      <c r="D873" s="13"/>
      <c r="E873" s="13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x14ac:dyDescent="0.2">
      <c r="A874" s="11"/>
      <c r="B874" s="11"/>
      <c r="C874" s="11"/>
      <c r="D874" s="13"/>
      <c r="E874" s="13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x14ac:dyDescent="0.2">
      <c r="A875" s="11"/>
      <c r="B875" s="11"/>
      <c r="C875" s="11"/>
      <c r="D875" s="13"/>
      <c r="E875" s="13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x14ac:dyDescent="0.2">
      <c r="A876" s="11"/>
      <c r="B876" s="11"/>
      <c r="C876" s="11"/>
      <c r="D876" s="13"/>
      <c r="E876" s="13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x14ac:dyDescent="0.2">
      <c r="A877" s="11"/>
      <c r="B877" s="11"/>
      <c r="C877" s="11"/>
      <c r="D877" s="13"/>
      <c r="E877" s="13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x14ac:dyDescent="0.2">
      <c r="A878" s="11"/>
      <c r="B878" s="11"/>
      <c r="C878" s="11"/>
      <c r="D878" s="13"/>
      <c r="E878" s="13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x14ac:dyDescent="0.2">
      <c r="A879" s="11"/>
      <c r="B879" s="11"/>
      <c r="C879" s="11"/>
      <c r="D879" s="13"/>
      <c r="E879" s="13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x14ac:dyDescent="0.2">
      <c r="A880" s="11"/>
      <c r="B880" s="11"/>
      <c r="C880" s="11"/>
      <c r="D880" s="13"/>
      <c r="E880" s="13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x14ac:dyDescent="0.2">
      <c r="A881" s="11"/>
      <c r="B881" s="11"/>
      <c r="C881" s="11"/>
      <c r="D881" s="13"/>
      <c r="E881" s="13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x14ac:dyDescent="0.2">
      <c r="A882" s="11"/>
      <c r="B882" s="11"/>
      <c r="C882" s="11"/>
      <c r="D882" s="13"/>
      <c r="E882" s="13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x14ac:dyDescent="0.2">
      <c r="A883" s="11"/>
      <c r="B883" s="11"/>
      <c r="C883" s="11"/>
      <c r="D883" s="13"/>
      <c r="E883" s="13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x14ac:dyDescent="0.2">
      <c r="A884" s="11"/>
      <c r="B884" s="11"/>
      <c r="C884" s="11"/>
      <c r="D884" s="13"/>
      <c r="E884" s="13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x14ac:dyDescent="0.2">
      <c r="A885" s="11"/>
      <c r="B885" s="11"/>
      <c r="C885" s="11"/>
      <c r="D885" s="13"/>
      <c r="E885" s="13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x14ac:dyDescent="0.2">
      <c r="A886" s="11"/>
      <c r="B886" s="11"/>
      <c r="C886" s="11"/>
      <c r="D886" s="13"/>
      <c r="E886" s="13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x14ac:dyDescent="0.2">
      <c r="A887" s="11"/>
      <c r="B887" s="11"/>
      <c r="C887" s="11"/>
      <c r="D887" s="13"/>
      <c r="E887" s="13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x14ac:dyDescent="0.2">
      <c r="A888" s="11"/>
      <c r="B888" s="11"/>
      <c r="C888" s="11"/>
      <c r="D888" s="13"/>
      <c r="E888" s="13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x14ac:dyDescent="0.2">
      <c r="A889" s="11"/>
      <c r="B889" s="11"/>
      <c r="C889" s="11"/>
      <c r="D889" s="13"/>
      <c r="E889" s="13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x14ac:dyDescent="0.2">
      <c r="A890" s="11"/>
      <c r="B890" s="11"/>
      <c r="C890" s="11"/>
      <c r="D890" s="13"/>
      <c r="E890" s="13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x14ac:dyDescent="0.2">
      <c r="A891" s="11"/>
      <c r="B891" s="11"/>
      <c r="C891" s="11"/>
      <c r="D891" s="13"/>
      <c r="E891" s="13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x14ac:dyDescent="0.2">
      <c r="A892" s="11"/>
      <c r="B892" s="11"/>
      <c r="C892" s="11"/>
      <c r="D892" s="13"/>
      <c r="E892" s="13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x14ac:dyDescent="0.2">
      <c r="A893" s="11"/>
      <c r="B893" s="11"/>
      <c r="C893" s="11"/>
      <c r="D893" s="13"/>
      <c r="E893" s="13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x14ac:dyDescent="0.2">
      <c r="A894" s="11"/>
      <c r="B894" s="11"/>
      <c r="C894" s="11"/>
      <c r="D894" s="13"/>
      <c r="E894" s="13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x14ac:dyDescent="0.2">
      <c r="A895" s="11"/>
      <c r="B895" s="11"/>
      <c r="C895" s="11"/>
      <c r="D895" s="13"/>
      <c r="E895" s="13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x14ac:dyDescent="0.2">
      <c r="A896" s="11"/>
      <c r="B896" s="11"/>
      <c r="C896" s="11"/>
      <c r="D896" s="13"/>
      <c r="E896" s="13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x14ac:dyDescent="0.2">
      <c r="A897" s="11"/>
      <c r="B897" s="11"/>
      <c r="C897" s="11"/>
      <c r="D897" s="13"/>
      <c r="E897" s="13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x14ac:dyDescent="0.2">
      <c r="A898" s="11"/>
      <c r="B898" s="11"/>
      <c r="C898" s="11"/>
      <c r="D898" s="13"/>
      <c r="E898" s="13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x14ac:dyDescent="0.2">
      <c r="A899" s="11"/>
      <c r="B899" s="11"/>
      <c r="C899" s="11"/>
      <c r="D899" s="13"/>
      <c r="E899" s="13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x14ac:dyDescent="0.2">
      <c r="A900" s="11"/>
      <c r="B900" s="11"/>
      <c r="C900" s="11"/>
      <c r="D900" s="13"/>
      <c r="E900" s="13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x14ac:dyDescent="0.2">
      <c r="A901" s="11"/>
      <c r="B901" s="11"/>
      <c r="C901" s="11"/>
      <c r="D901" s="13"/>
      <c r="E901" s="13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x14ac:dyDescent="0.2">
      <c r="A902" s="11"/>
      <c r="B902" s="11"/>
      <c r="C902" s="11"/>
      <c r="D902" s="13"/>
      <c r="E902" s="13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x14ac:dyDescent="0.2">
      <c r="A903" s="11"/>
      <c r="B903" s="11"/>
      <c r="C903" s="11"/>
      <c r="D903" s="13"/>
      <c r="E903" s="13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x14ac:dyDescent="0.2">
      <c r="A904" s="11"/>
      <c r="B904" s="11"/>
      <c r="C904" s="11"/>
      <c r="D904" s="13"/>
      <c r="E904" s="13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x14ac:dyDescent="0.2">
      <c r="A905" s="11"/>
      <c r="B905" s="11"/>
      <c r="C905" s="11"/>
      <c r="D905" s="13"/>
      <c r="E905" s="13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x14ac:dyDescent="0.2">
      <c r="A906" s="11"/>
      <c r="B906" s="11"/>
      <c r="C906" s="11"/>
      <c r="D906" s="13"/>
      <c r="E906" s="13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x14ac:dyDescent="0.2">
      <c r="A907" s="11"/>
      <c r="B907" s="11"/>
      <c r="C907" s="11"/>
      <c r="D907" s="13"/>
      <c r="E907" s="13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x14ac:dyDescent="0.2">
      <c r="A908" s="11"/>
      <c r="B908" s="11"/>
      <c r="C908" s="11"/>
      <c r="D908" s="13"/>
      <c r="E908" s="13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x14ac:dyDescent="0.2">
      <c r="A909" s="11"/>
      <c r="B909" s="11"/>
      <c r="C909" s="11"/>
      <c r="D909" s="13"/>
      <c r="E909" s="13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x14ac:dyDescent="0.2">
      <c r="A910" s="11"/>
      <c r="B910" s="11"/>
      <c r="C910" s="11"/>
      <c r="D910" s="13"/>
      <c r="E910" s="13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x14ac:dyDescent="0.2">
      <c r="A911" s="11"/>
      <c r="B911" s="11"/>
      <c r="C911" s="11"/>
      <c r="D911" s="13"/>
      <c r="E911" s="13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x14ac:dyDescent="0.2">
      <c r="A912" s="11"/>
      <c r="B912" s="11"/>
      <c r="C912" s="11"/>
      <c r="D912" s="13"/>
      <c r="E912" s="13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x14ac:dyDescent="0.2">
      <c r="A913" s="11"/>
      <c r="B913" s="11"/>
      <c r="C913" s="11"/>
      <c r="D913" s="13"/>
      <c r="E913" s="13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x14ac:dyDescent="0.2">
      <c r="A914" s="11"/>
      <c r="B914" s="11"/>
      <c r="C914" s="11"/>
      <c r="D914" s="13"/>
      <c r="E914" s="13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x14ac:dyDescent="0.2">
      <c r="A915" s="11"/>
      <c r="B915" s="11"/>
      <c r="C915" s="11"/>
      <c r="D915" s="13"/>
      <c r="E915" s="13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x14ac:dyDescent="0.2">
      <c r="A916" s="11"/>
      <c r="B916" s="11"/>
      <c r="C916" s="11"/>
      <c r="D916" s="13"/>
      <c r="E916" s="13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x14ac:dyDescent="0.2">
      <c r="A917" s="11"/>
      <c r="B917" s="11"/>
      <c r="C917" s="11"/>
      <c r="D917" s="13"/>
      <c r="E917" s="13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x14ac:dyDescent="0.2">
      <c r="A918" s="11"/>
      <c r="B918" s="11"/>
      <c r="C918" s="11"/>
      <c r="D918" s="13"/>
      <c r="E918" s="13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x14ac:dyDescent="0.2">
      <c r="A919" s="11"/>
      <c r="B919" s="11"/>
      <c r="C919" s="11"/>
      <c r="D919" s="13"/>
      <c r="E919" s="13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x14ac:dyDescent="0.2">
      <c r="A920" s="11"/>
      <c r="B920" s="11"/>
      <c r="C920" s="11"/>
      <c r="D920" s="13"/>
      <c r="E920" s="13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x14ac:dyDescent="0.2">
      <c r="A921" s="11"/>
      <c r="B921" s="11"/>
      <c r="C921" s="11"/>
      <c r="D921" s="13"/>
      <c r="E921" s="13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x14ac:dyDescent="0.2">
      <c r="A922" s="11"/>
      <c r="B922" s="11"/>
      <c r="C922" s="11"/>
      <c r="D922" s="13"/>
      <c r="E922" s="13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x14ac:dyDescent="0.2">
      <c r="A923" s="11"/>
      <c r="B923" s="11"/>
      <c r="C923" s="11"/>
      <c r="D923" s="13"/>
      <c r="E923" s="13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x14ac:dyDescent="0.2">
      <c r="A924" s="11"/>
      <c r="B924" s="11"/>
      <c r="C924" s="11"/>
      <c r="D924" s="13"/>
      <c r="E924" s="13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x14ac:dyDescent="0.2">
      <c r="A925" s="11"/>
      <c r="B925" s="11"/>
      <c r="C925" s="11"/>
      <c r="D925" s="13"/>
      <c r="E925" s="13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x14ac:dyDescent="0.2">
      <c r="A926" s="11"/>
      <c r="B926" s="11"/>
      <c r="C926" s="11"/>
      <c r="D926" s="13"/>
      <c r="E926" s="13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x14ac:dyDescent="0.2">
      <c r="A927" s="11"/>
      <c r="B927" s="11"/>
      <c r="C927" s="11"/>
      <c r="D927" s="13"/>
      <c r="E927" s="13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x14ac:dyDescent="0.2">
      <c r="A928" s="11"/>
      <c r="B928" s="11"/>
      <c r="C928" s="11"/>
      <c r="D928" s="13"/>
      <c r="E928" s="13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x14ac:dyDescent="0.2">
      <c r="A929" s="11"/>
      <c r="B929" s="11"/>
      <c r="C929" s="11"/>
      <c r="D929" s="13"/>
      <c r="E929" s="13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x14ac:dyDescent="0.2">
      <c r="A930" s="11"/>
      <c r="B930" s="11"/>
      <c r="C930" s="11"/>
      <c r="D930" s="13"/>
      <c r="E930" s="13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x14ac:dyDescent="0.2">
      <c r="A931" s="11"/>
      <c r="B931" s="11"/>
      <c r="C931" s="11"/>
      <c r="D931" s="13"/>
      <c r="E931" s="13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x14ac:dyDescent="0.2">
      <c r="A932" s="11"/>
      <c r="B932" s="11"/>
      <c r="C932" s="11"/>
      <c r="D932" s="13"/>
      <c r="E932" s="13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x14ac:dyDescent="0.2">
      <c r="A933" s="11"/>
      <c r="B933" s="11"/>
      <c r="C933" s="11"/>
      <c r="D933" s="13"/>
      <c r="E933" s="13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x14ac:dyDescent="0.2">
      <c r="A934" s="11"/>
      <c r="B934" s="11"/>
      <c r="C934" s="11"/>
      <c r="D934" s="13"/>
      <c r="E934" s="13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x14ac:dyDescent="0.2">
      <c r="A935" s="11"/>
      <c r="B935" s="11"/>
      <c r="C935" s="11"/>
      <c r="D935" s="13"/>
      <c r="E935" s="13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x14ac:dyDescent="0.2">
      <c r="A936" s="11"/>
      <c r="B936" s="11"/>
      <c r="C936" s="11"/>
      <c r="D936" s="13"/>
      <c r="E936" s="13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x14ac:dyDescent="0.2">
      <c r="A937" s="11"/>
      <c r="B937" s="11"/>
      <c r="C937" s="11"/>
      <c r="D937" s="13"/>
      <c r="E937" s="13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x14ac:dyDescent="0.2">
      <c r="A938" s="11"/>
      <c r="B938" s="11"/>
      <c r="C938" s="11"/>
      <c r="D938" s="13"/>
      <c r="E938" s="13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x14ac:dyDescent="0.2">
      <c r="A939" s="11"/>
      <c r="B939" s="11"/>
      <c r="C939" s="11"/>
      <c r="D939" s="13"/>
      <c r="E939" s="13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x14ac:dyDescent="0.2">
      <c r="A940" s="11"/>
      <c r="B940" s="11"/>
      <c r="C940" s="11"/>
      <c r="D940" s="13"/>
      <c r="E940" s="13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x14ac:dyDescent="0.2">
      <c r="A941" s="11"/>
      <c r="B941" s="11"/>
      <c r="C941" s="11"/>
      <c r="D941" s="13"/>
      <c r="E941" s="13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x14ac:dyDescent="0.2">
      <c r="A942" s="11"/>
      <c r="B942" s="11"/>
      <c r="C942" s="11"/>
      <c r="D942" s="13"/>
      <c r="E942" s="13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x14ac:dyDescent="0.2">
      <c r="A943" s="11"/>
      <c r="B943" s="11"/>
      <c r="C943" s="11"/>
      <c r="D943" s="13"/>
      <c r="E943" s="13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x14ac:dyDescent="0.2">
      <c r="A944" s="11"/>
      <c r="B944" s="11"/>
      <c r="C944" s="11"/>
      <c r="D944" s="13"/>
      <c r="E944" s="13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x14ac:dyDescent="0.2">
      <c r="A945" s="11"/>
      <c r="B945" s="11"/>
      <c r="C945" s="11"/>
      <c r="D945" s="13"/>
      <c r="E945" s="13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x14ac:dyDescent="0.2">
      <c r="A946" s="11"/>
      <c r="B946" s="11"/>
      <c r="C946" s="11"/>
      <c r="D946" s="13"/>
      <c r="E946" s="13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x14ac:dyDescent="0.2">
      <c r="A947" s="11"/>
      <c r="B947" s="11"/>
      <c r="C947" s="11"/>
      <c r="D947" s="13"/>
      <c r="E947" s="13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x14ac:dyDescent="0.2">
      <c r="A948" s="11"/>
      <c r="B948" s="11"/>
      <c r="C948" s="11"/>
      <c r="D948" s="13"/>
      <c r="E948" s="13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x14ac:dyDescent="0.2">
      <c r="A949" s="11"/>
      <c r="B949" s="11"/>
      <c r="C949" s="11"/>
      <c r="D949" s="13"/>
      <c r="E949" s="13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x14ac:dyDescent="0.2">
      <c r="A950" s="11"/>
      <c r="B950" s="11"/>
      <c r="C950" s="11"/>
      <c r="D950" s="13"/>
      <c r="E950" s="13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x14ac:dyDescent="0.2">
      <c r="A951" s="11"/>
      <c r="B951" s="11"/>
      <c r="C951" s="11"/>
      <c r="D951" s="13"/>
      <c r="E951" s="13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x14ac:dyDescent="0.2">
      <c r="A952" s="11"/>
      <c r="B952" s="11"/>
      <c r="C952" s="11"/>
      <c r="D952" s="13"/>
      <c r="E952" s="13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x14ac:dyDescent="0.2">
      <c r="A953" s="11"/>
      <c r="B953" s="11"/>
      <c r="C953" s="11"/>
      <c r="D953" s="13"/>
      <c r="E953" s="13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x14ac:dyDescent="0.2">
      <c r="A954" s="11"/>
      <c r="B954" s="11"/>
      <c r="C954" s="11"/>
      <c r="D954" s="13"/>
      <c r="E954" s="13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x14ac:dyDescent="0.2">
      <c r="A955" s="11"/>
      <c r="B955" s="11"/>
      <c r="C955" s="11"/>
      <c r="D955" s="13"/>
      <c r="E955" s="13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x14ac:dyDescent="0.2">
      <c r="A956" s="11"/>
      <c r="B956" s="11"/>
      <c r="C956" s="11"/>
      <c r="D956" s="13"/>
      <c r="E956" s="13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x14ac:dyDescent="0.2">
      <c r="A957" s="11"/>
      <c r="B957" s="11"/>
      <c r="C957" s="11"/>
      <c r="D957" s="13"/>
      <c r="E957" s="13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x14ac:dyDescent="0.2">
      <c r="A958" s="11"/>
      <c r="B958" s="11"/>
      <c r="C958" s="11"/>
      <c r="D958" s="13"/>
      <c r="E958" s="13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x14ac:dyDescent="0.2">
      <c r="A959" s="11"/>
      <c r="B959" s="11"/>
      <c r="C959" s="11"/>
      <c r="D959" s="13"/>
      <c r="E959" s="13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x14ac:dyDescent="0.2">
      <c r="A960" s="11"/>
      <c r="B960" s="11"/>
      <c r="C960" s="11"/>
      <c r="D960" s="13"/>
      <c r="E960" s="13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x14ac:dyDescent="0.2">
      <c r="A961" s="11"/>
      <c r="B961" s="11"/>
      <c r="C961" s="11"/>
      <c r="D961" s="13"/>
      <c r="E961" s="13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x14ac:dyDescent="0.2">
      <c r="A962" s="11"/>
      <c r="B962" s="11"/>
      <c r="C962" s="11"/>
      <c r="D962" s="13"/>
      <c r="E962" s="13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x14ac:dyDescent="0.2">
      <c r="A963" s="11"/>
      <c r="B963" s="11"/>
      <c r="C963" s="11"/>
      <c r="D963" s="13"/>
      <c r="E963" s="13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x14ac:dyDescent="0.2">
      <c r="A964" s="11"/>
      <c r="B964" s="11"/>
      <c r="C964" s="11"/>
      <c r="D964" s="13"/>
      <c r="E964" s="13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x14ac:dyDescent="0.2">
      <c r="A965" s="11"/>
      <c r="B965" s="11"/>
      <c r="C965" s="11"/>
      <c r="D965" s="13"/>
      <c r="E965" s="13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x14ac:dyDescent="0.2">
      <c r="A966" s="11"/>
      <c r="B966" s="11"/>
      <c r="C966" s="11"/>
      <c r="D966" s="13"/>
      <c r="E966" s="13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x14ac:dyDescent="0.2">
      <c r="A967" s="11"/>
      <c r="B967" s="11"/>
      <c r="C967" s="11"/>
      <c r="D967" s="13"/>
      <c r="E967" s="13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x14ac:dyDescent="0.2">
      <c r="A968" s="11"/>
      <c r="B968" s="11"/>
      <c r="C968" s="11"/>
      <c r="D968" s="13"/>
      <c r="E968" s="13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x14ac:dyDescent="0.2">
      <c r="A969" s="11"/>
      <c r="B969" s="11"/>
      <c r="C969" s="11"/>
      <c r="D969" s="13"/>
      <c r="E969" s="13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x14ac:dyDescent="0.2">
      <c r="A970" s="11"/>
      <c r="B970" s="11"/>
      <c r="C970" s="11"/>
      <c r="D970" s="13"/>
      <c r="E970" s="13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x14ac:dyDescent="0.2">
      <c r="A971" s="11"/>
      <c r="B971" s="11"/>
      <c r="C971" s="11"/>
      <c r="D971" s="13"/>
      <c r="E971" s="13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x14ac:dyDescent="0.2">
      <c r="A972" s="11"/>
      <c r="B972" s="11"/>
      <c r="C972" s="11"/>
      <c r="D972" s="13"/>
      <c r="E972" s="13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x14ac:dyDescent="0.2">
      <c r="A973" s="11"/>
      <c r="B973" s="11"/>
      <c r="C973" s="11"/>
      <c r="D973" s="13"/>
      <c r="E973" s="13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x14ac:dyDescent="0.2">
      <c r="A974" s="11"/>
      <c r="B974" s="11"/>
      <c r="C974" s="11"/>
      <c r="D974" s="13"/>
      <c r="E974" s="13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x14ac:dyDescent="0.2">
      <c r="A975" s="11"/>
      <c r="B975" s="11"/>
      <c r="C975" s="11"/>
      <c r="D975" s="13"/>
      <c r="E975" s="13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x14ac:dyDescent="0.2">
      <c r="A976" s="11"/>
      <c r="B976" s="11"/>
      <c r="C976" s="11"/>
      <c r="D976" s="13"/>
      <c r="E976" s="13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x14ac:dyDescent="0.2">
      <c r="A977" s="11"/>
      <c r="B977" s="11"/>
      <c r="C977" s="11"/>
      <c r="D977" s="13"/>
      <c r="E977" s="13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x14ac:dyDescent="0.2">
      <c r="A978" s="11"/>
      <c r="B978" s="11"/>
      <c r="C978" s="11"/>
      <c r="D978" s="13"/>
      <c r="E978" s="13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x14ac:dyDescent="0.2">
      <c r="A979" s="11"/>
      <c r="B979" s="11"/>
      <c r="C979" s="11"/>
      <c r="D979" s="13"/>
      <c r="E979" s="13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x14ac:dyDescent="0.2">
      <c r="A980" s="11"/>
      <c r="B980" s="11"/>
      <c r="C980" s="11"/>
      <c r="D980" s="13"/>
      <c r="E980" s="13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x14ac:dyDescent="0.2">
      <c r="A981" s="11"/>
      <c r="B981" s="11"/>
      <c r="C981" s="11"/>
      <c r="D981" s="13"/>
      <c r="E981" s="13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x14ac:dyDescent="0.2">
      <c r="A982" s="11"/>
      <c r="B982" s="11"/>
      <c r="C982" s="11"/>
      <c r="D982" s="13"/>
      <c r="E982" s="13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x14ac:dyDescent="0.2">
      <c r="A983" s="11"/>
      <c r="B983" s="11"/>
      <c r="C983" s="11"/>
      <c r="D983" s="13"/>
      <c r="E983" s="13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x14ac:dyDescent="0.2">
      <c r="A984" s="11"/>
      <c r="B984" s="11"/>
      <c r="C984" s="11"/>
      <c r="D984" s="13"/>
      <c r="E984" s="13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x14ac:dyDescent="0.2">
      <c r="A985" s="11"/>
      <c r="B985" s="11"/>
      <c r="C985" s="11"/>
      <c r="D985" s="13"/>
      <c r="E985" s="13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x14ac:dyDescent="0.2">
      <c r="A986" s="11"/>
      <c r="B986" s="11"/>
      <c r="C986" s="11"/>
      <c r="D986" s="13"/>
      <c r="E986" s="13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x14ac:dyDescent="0.2">
      <c r="A987" s="11"/>
      <c r="B987" s="11"/>
      <c r="C987" s="11"/>
      <c r="D987" s="13"/>
      <c r="E987" s="13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x14ac:dyDescent="0.2">
      <c r="A988" s="11"/>
      <c r="B988" s="11"/>
      <c r="C988" s="11"/>
      <c r="D988" s="13"/>
      <c r="E988" s="13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x14ac:dyDescent="0.2">
      <c r="A989" s="11"/>
      <c r="B989" s="11"/>
      <c r="C989" s="11"/>
      <c r="D989" s="13"/>
      <c r="E989" s="13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x14ac:dyDescent="0.2">
      <c r="A990" s="11"/>
      <c r="B990" s="11"/>
      <c r="C990" s="11"/>
      <c r="D990" s="13"/>
      <c r="E990" s="13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x14ac:dyDescent="0.2">
      <c r="A991" s="11"/>
      <c r="B991" s="11"/>
      <c r="C991" s="11"/>
      <c r="D991" s="13"/>
      <c r="E991" s="13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x14ac:dyDescent="0.2">
      <c r="A992" s="11"/>
      <c r="B992" s="11"/>
      <c r="C992" s="11"/>
      <c r="D992" s="13"/>
      <c r="E992" s="13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x14ac:dyDescent="0.2">
      <c r="A993" s="11"/>
      <c r="B993" s="11"/>
      <c r="C993" s="11"/>
      <c r="D993" s="13"/>
      <c r="E993" s="13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x14ac:dyDescent="0.2">
      <c r="A994" s="11"/>
      <c r="B994" s="11"/>
      <c r="C994" s="11"/>
      <c r="D994" s="13"/>
      <c r="E994" s="13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x14ac:dyDescent="0.2">
      <c r="A995" s="11"/>
      <c r="B995" s="11"/>
      <c r="C995" s="11"/>
      <c r="D995" s="13"/>
      <c r="E995" s="13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x14ac:dyDescent="0.2">
      <c r="A996" s="11"/>
      <c r="B996" s="11"/>
      <c r="C996" s="11"/>
      <c r="D996" s="13"/>
      <c r="E996" s="13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x14ac:dyDescent="0.2">
      <c r="A997" s="11"/>
      <c r="B997" s="11"/>
      <c r="C997" s="11"/>
      <c r="D997" s="13"/>
      <c r="E997" s="13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x14ac:dyDescent="0.2">
      <c r="A998" s="11"/>
      <c r="B998" s="11"/>
      <c r="C998" s="11"/>
      <c r="D998" s="13"/>
      <c r="E998" s="13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x14ac:dyDescent="0.2">
      <c r="A999" s="11"/>
      <c r="B999" s="11"/>
      <c r="C999" s="11"/>
      <c r="D999" s="13"/>
      <c r="E999" s="13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x14ac:dyDescent="0.2">
      <c r="A1000" s="11"/>
      <c r="B1000" s="11"/>
      <c r="C1000" s="11"/>
      <c r="D1000" s="13"/>
      <c r="E1000" s="13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D16:D17"/>
    <mergeCell ref="D27:D28"/>
  </mergeCells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  <hyperlink ref="A22" r:id="rId21" xr:uid="{00000000-0004-0000-0100-000014000000}"/>
    <hyperlink ref="B22" r:id="rId22" xr:uid="{00000000-0004-0000-0100-000015000000}"/>
    <hyperlink ref="A23" r:id="rId23" xr:uid="{00000000-0004-0000-0100-000016000000}"/>
    <hyperlink ref="B23" r:id="rId24" xr:uid="{00000000-0004-0000-0100-000017000000}"/>
    <hyperlink ref="A24" r:id="rId25" xr:uid="{00000000-0004-0000-0100-000018000000}"/>
    <hyperlink ref="B24" r:id="rId26" xr:uid="{00000000-0004-0000-0100-000019000000}"/>
    <hyperlink ref="A25" r:id="rId27" xr:uid="{00000000-0004-0000-0100-00001A000000}"/>
    <hyperlink ref="B25" r:id="rId28" xr:uid="{00000000-0004-0000-0100-00001B000000}"/>
    <hyperlink ref="A26" r:id="rId29" xr:uid="{00000000-0004-0000-0100-00001C000000}"/>
    <hyperlink ref="B26" r:id="rId30" xr:uid="{00000000-0004-0000-0100-00001D000000}"/>
    <hyperlink ref="B27" r:id="rId31" xr:uid="{00000000-0004-0000-0100-00001E000000}"/>
    <hyperlink ref="B28" r:id="rId32" xr:uid="{00000000-0004-0000-0100-00001F000000}"/>
    <hyperlink ref="B29" r:id="rId33" xr:uid="{00000000-0004-0000-0100-000020000000}"/>
    <hyperlink ref="B30" r:id="rId34" xr:uid="{00000000-0004-0000-0100-000021000000}"/>
    <hyperlink ref="B31" r:id="rId35" xr:uid="{00000000-0004-0000-0100-000022000000}"/>
    <hyperlink ref="B32" r:id="rId36" xr:uid="{00000000-0004-0000-0100-000023000000}"/>
    <hyperlink ref="B33" r:id="rId37" xr:uid="{00000000-0004-0000-0100-000024000000}"/>
    <hyperlink ref="B34" r:id="rId38" xr:uid="{00000000-0004-0000-0100-000025000000}"/>
    <hyperlink ref="B35" r:id="rId39" xr:uid="{00000000-0004-0000-0100-000026000000}"/>
    <hyperlink ref="B36" r:id="rId40" xr:uid="{00000000-0004-0000-0100-000027000000}"/>
    <hyperlink ref="B37" r:id="rId41" xr:uid="{00000000-0004-0000-0100-000028000000}"/>
    <hyperlink ref="B38" r:id="rId42" xr:uid="{00000000-0004-0000-0100-000029000000}"/>
    <hyperlink ref="B39" r:id="rId43" xr:uid="{00000000-0004-0000-0100-00002A000000}"/>
    <hyperlink ref="B40" r:id="rId44" xr:uid="{00000000-0004-0000-0100-00002B000000}"/>
    <hyperlink ref="B41" r:id="rId45" xr:uid="{00000000-0004-0000-0100-00002C000000}"/>
    <hyperlink ref="B42" r:id="rId46" xr:uid="{00000000-0004-0000-0100-00002D000000}"/>
    <hyperlink ref="B43" r:id="rId47" xr:uid="{00000000-0004-0000-0100-00002E000000}"/>
    <hyperlink ref="B44" r:id="rId48" xr:uid="{00000000-0004-0000-0100-00002F000000}"/>
    <hyperlink ref="B45" r:id="rId49" xr:uid="{00000000-0004-0000-0100-000030000000}"/>
    <hyperlink ref="B46" r:id="rId50" xr:uid="{00000000-0004-0000-0100-000031000000}"/>
    <hyperlink ref="B47" r:id="rId51" xr:uid="{00000000-0004-0000-0100-000032000000}"/>
    <hyperlink ref="B48" r:id="rId52" xr:uid="{00000000-0004-0000-0100-000033000000}"/>
    <hyperlink ref="B49" r:id="rId53" xr:uid="{00000000-0004-0000-0100-000034000000}"/>
    <hyperlink ref="B50" r:id="rId54" xr:uid="{00000000-0004-0000-0100-000035000000}"/>
    <hyperlink ref="B51" r:id="rId55" xr:uid="{00000000-0004-0000-0100-000036000000}"/>
    <hyperlink ref="B52" r:id="rId56" xr:uid="{00000000-0004-0000-0100-000037000000}"/>
    <hyperlink ref="B53" r:id="rId57" xr:uid="{00000000-0004-0000-0100-000038000000}"/>
    <hyperlink ref="B54" r:id="rId58" xr:uid="{00000000-0004-0000-0100-000039000000}"/>
    <hyperlink ref="B55" r:id="rId59" xr:uid="{00000000-0004-0000-0100-00003A000000}"/>
    <hyperlink ref="B56" r:id="rId60" xr:uid="{00000000-0004-0000-0100-00003B000000}"/>
    <hyperlink ref="B57" r:id="rId61" xr:uid="{00000000-0004-0000-0100-00003C000000}"/>
    <hyperlink ref="B58" r:id="rId62" xr:uid="{00000000-0004-0000-0100-00003D000000}"/>
    <hyperlink ref="B59" r:id="rId63" xr:uid="{00000000-0004-0000-0100-00003E000000}"/>
    <hyperlink ref="B60" r:id="rId64" xr:uid="{00000000-0004-0000-0100-00003F000000}"/>
    <hyperlink ref="B61" r:id="rId65" xr:uid="{00000000-0004-0000-0100-000040000000}"/>
    <hyperlink ref="B62" r:id="rId66" xr:uid="{00000000-0004-0000-0100-000041000000}"/>
    <hyperlink ref="B63" r:id="rId67" xr:uid="{00000000-0004-0000-0100-000042000000}"/>
    <hyperlink ref="B64" r:id="rId68" xr:uid="{00000000-0004-0000-0100-000043000000}"/>
    <hyperlink ref="B65" r:id="rId69" xr:uid="{00000000-0004-0000-0100-000044000000}"/>
    <hyperlink ref="B66" r:id="rId70" xr:uid="{00000000-0004-0000-0100-000045000000}"/>
    <hyperlink ref="B67" r:id="rId71" xr:uid="{00000000-0004-0000-0100-000046000000}"/>
    <hyperlink ref="B68" r:id="rId72" xr:uid="{00000000-0004-0000-0100-000047000000}"/>
    <hyperlink ref="B69" r:id="rId73" xr:uid="{00000000-0004-0000-0100-000048000000}"/>
    <hyperlink ref="B70" r:id="rId74" xr:uid="{00000000-0004-0000-0100-000049000000}"/>
    <hyperlink ref="B71" r:id="rId75" xr:uid="{00000000-0004-0000-0100-00004A000000}"/>
    <hyperlink ref="B72" r:id="rId76" xr:uid="{00000000-0004-0000-0100-00004B000000}"/>
    <hyperlink ref="B73" r:id="rId77" xr:uid="{00000000-0004-0000-0100-00004C000000}"/>
    <hyperlink ref="B74" r:id="rId78" xr:uid="{00000000-0004-0000-0100-00004D000000}"/>
    <hyperlink ref="B75" r:id="rId79" xr:uid="{00000000-0004-0000-0100-00004E000000}"/>
    <hyperlink ref="B76" r:id="rId80" xr:uid="{00000000-0004-0000-0100-00004F000000}"/>
    <hyperlink ref="B77" r:id="rId81" xr:uid="{00000000-0004-0000-0100-000050000000}"/>
    <hyperlink ref="B78" r:id="rId82" xr:uid="{00000000-0004-0000-0100-000051000000}"/>
    <hyperlink ref="B79" r:id="rId83" xr:uid="{00000000-0004-0000-0100-000052000000}"/>
    <hyperlink ref="B80" r:id="rId84" xr:uid="{00000000-0004-0000-0100-000053000000}"/>
    <hyperlink ref="B81" r:id="rId85" xr:uid="{00000000-0004-0000-0100-000054000000}"/>
    <hyperlink ref="B82" r:id="rId86" xr:uid="{00000000-0004-0000-0100-000055000000}"/>
    <hyperlink ref="B83" r:id="rId87" xr:uid="{00000000-0004-0000-0100-000056000000}"/>
    <hyperlink ref="B84" r:id="rId88" xr:uid="{00000000-0004-0000-0100-000057000000}"/>
    <hyperlink ref="B85" r:id="rId89" xr:uid="{00000000-0004-0000-0100-000058000000}"/>
    <hyperlink ref="B86" r:id="rId90" xr:uid="{00000000-0004-0000-0100-000059000000}"/>
    <hyperlink ref="B87" r:id="rId91" xr:uid="{00000000-0004-0000-0100-00005A000000}"/>
    <hyperlink ref="B88" r:id="rId92" xr:uid="{00000000-0004-0000-0100-00005B000000}"/>
    <hyperlink ref="B89" r:id="rId93" xr:uid="{00000000-0004-0000-0100-00005C000000}"/>
    <hyperlink ref="B90" r:id="rId94" xr:uid="{00000000-0004-0000-0100-00005D000000}"/>
    <hyperlink ref="B91" r:id="rId95" xr:uid="{00000000-0004-0000-0100-00005E000000}"/>
    <hyperlink ref="B92" r:id="rId96" xr:uid="{00000000-0004-0000-0100-00005F000000}"/>
    <hyperlink ref="B93" r:id="rId97" xr:uid="{00000000-0004-0000-0100-000060000000}"/>
    <hyperlink ref="B94" r:id="rId98" xr:uid="{00000000-0004-0000-0100-000061000000}"/>
    <hyperlink ref="B95" r:id="rId99" xr:uid="{00000000-0004-0000-0100-000062000000}"/>
    <hyperlink ref="B96" r:id="rId100" xr:uid="{00000000-0004-0000-0100-000063000000}"/>
    <hyperlink ref="B97" r:id="rId101" xr:uid="{00000000-0004-0000-0100-000064000000}"/>
    <hyperlink ref="B98" r:id="rId102" xr:uid="{00000000-0004-0000-0100-000065000000}"/>
    <hyperlink ref="B99" r:id="rId103" xr:uid="{00000000-0004-0000-0100-000066000000}"/>
    <hyperlink ref="B100" r:id="rId104" xr:uid="{00000000-0004-0000-0100-000067000000}"/>
    <hyperlink ref="B101" r:id="rId105" xr:uid="{00000000-0004-0000-0100-000068000000}"/>
    <hyperlink ref="B102" r:id="rId106" xr:uid="{00000000-0004-0000-0100-000069000000}"/>
    <hyperlink ref="B103" r:id="rId107" xr:uid="{00000000-0004-0000-0100-00006A000000}"/>
    <hyperlink ref="B104" r:id="rId108" xr:uid="{00000000-0004-0000-0100-00006B000000}"/>
    <hyperlink ref="B105" r:id="rId109" xr:uid="{00000000-0004-0000-0100-00006C000000}"/>
    <hyperlink ref="B106" r:id="rId110" xr:uid="{00000000-0004-0000-0100-00006D000000}"/>
    <hyperlink ref="B107" r:id="rId111" xr:uid="{00000000-0004-0000-0100-00006E000000}"/>
    <hyperlink ref="B108" r:id="rId112" xr:uid="{00000000-0004-0000-0100-00006F000000}"/>
    <hyperlink ref="B109" r:id="rId113" xr:uid="{00000000-0004-0000-0100-000070000000}"/>
    <hyperlink ref="B110" r:id="rId114" xr:uid="{00000000-0004-0000-0100-000071000000}"/>
    <hyperlink ref="B111" r:id="rId115" xr:uid="{00000000-0004-0000-0100-000072000000}"/>
    <hyperlink ref="B112" r:id="rId116" xr:uid="{00000000-0004-0000-0100-000073000000}"/>
    <hyperlink ref="B113" r:id="rId117" xr:uid="{00000000-0004-0000-0100-000074000000}"/>
    <hyperlink ref="B114" r:id="rId118" xr:uid="{00000000-0004-0000-0100-000075000000}"/>
    <hyperlink ref="B115" r:id="rId119" xr:uid="{00000000-0004-0000-0100-000076000000}"/>
    <hyperlink ref="B116" r:id="rId120" xr:uid="{00000000-0004-0000-0100-000077000000}"/>
    <hyperlink ref="B117" r:id="rId121" xr:uid="{00000000-0004-0000-0100-000078000000}"/>
    <hyperlink ref="B118" r:id="rId122" xr:uid="{00000000-0004-0000-0100-000079000000}"/>
    <hyperlink ref="B119" r:id="rId123" xr:uid="{00000000-0004-0000-0100-00007A000000}"/>
    <hyperlink ref="B120" r:id="rId124" xr:uid="{00000000-0004-0000-0100-00007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defects4c_bug</vt:lpstr>
      <vt:lpstr>defects4c_vul_CVE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Jian</cp:lastModifiedBy>
  <dcterms:modified xsi:type="dcterms:W3CDTF">2024-08-18T17:23:24Z</dcterms:modified>
</cp:coreProperties>
</file>