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MEGA/CSC665-Project1/csc665/"/>
    </mc:Choice>
  </mc:AlternateContent>
  <xr:revisionPtr revIDLastSave="0" documentId="13_ncr:1_{D509C3D3-F565-AA49-86CA-A3EA1091ADBA}" xr6:coauthVersionLast="43" xr6:coauthVersionMax="43" xr10:uidLastSave="{00000000-0000-0000-0000-000000000000}"/>
  <bookViews>
    <workbookView xWindow="0" yWindow="460" windowWidth="33600" windowHeight="20540" activeTab="4" xr2:uid="{00000000-000D-0000-FFFF-FFFF00000000}"/>
  </bookViews>
  <sheets>
    <sheet name="Data" sheetId="1" r:id="rId1"/>
    <sheet name="Tree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Data!$A$1:$G$1</definedName>
    <definedName name="_xlnm._FilterDatabase" localSheetId="1" hidden="1">Tree!$A$1:$E$1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7" i="5" l="1"/>
  <c r="O262" i="5" s="1"/>
  <c r="G275" i="5"/>
  <c r="H275" i="5" s="1"/>
  <c r="O263" i="5"/>
  <c r="P263" i="5" s="1"/>
  <c r="N263" i="5"/>
  <c r="H263" i="5"/>
  <c r="G263" i="5"/>
  <c r="G262" i="5"/>
  <c r="H262" i="5" s="1"/>
  <c r="N262" i="5" s="1"/>
  <c r="F254" i="5"/>
  <c r="O239" i="5" s="1"/>
  <c r="P239" i="5" s="1"/>
  <c r="H251" i="5"/>
  <c r="N240" i="5" s="1"/>
  <c r="G251" i="5"/>
  <c r="F251" i="5"/>
  <c r="E251" i="5"/>
  <c r="H240" i="5"/>
  <c r="G240" i="5"/>
  <c r="G239" i="5"/>
  <c r="H239" i="5" s="1"/>
  <c r="N239" i="5" s="1"/>
  <c r="F231" i="5"/>
  <c r="O216" i="5" s="1"/>
  <c r="P216" i="5" s="1"/>
  <c r="H227" i="5"/>
  <c r="N217" i="5" s="1"/>
  <c r="G227" i="5"/>
  <c r="G217" i="5"/>
  <c r="H217" i="5" s="1"/>
  <c r="H216" i="5"/>
  <c r="N216" i="5" s="1"/>
  <c r="G216" i="5"/>
  <c r="F209" i="5"/>
  <c r="O195" i="5" s="1"/>
  <c r="G205" i="5"/>
  <c r="H205" i="5" s="1"/>
  <c r="H204" i="5"/>
  <c r="N195" i="5" s="1"/>
  <c r="G204" i="5"/>
  <c r="G195" i="5"/>
  <c r="H195" i="5" s="1"/>
  <c r="O194" i="5"/>
  <c r="H194" i="5"/>
  <c r="G194" i="5"/>
  <c r="F185" i="5"/>
  <c r="O171" i="5" s="1"/>
  <c r="G180" i="5"/>
  <c r="H180" i="5" s="1"/>
  <c r="H179" i="5"/>
  <c r="N171" i="5" s="1"/>
  <c r="G179" i="5"/>
  <c r="G171" i="5"/>
  <c r="H171" i="5" s="1"/>
  <c r="O170" i="5"/>
  <c r="H170" i="5"/>
  <c r="G170" i="5"/>
  <c r="F162" i="5"/>
  <c r="O148" i="5" s="1"/>
  <c r="G156" i="5"/>
  <c r="H156" i="5" s="1"/>
  <c r="H155" i="5"/>
  <c r="N148" i="5" s="1"/>
  <c r="G155" i="5"/>
  <c r="G148" i="5"/>
  <c r="H148" i="5" s="1"/>
  <c r="O147" i="5"/>
  <c r="H147" i="5"/>
  <c r="G147" i="5"/>
  <c r="E132" i="5"/>
  <c r="G132" i="5" s="1"/>
  <c r="H132" i="5" s="1"/>
  <c r="F131" i="5"/>
  <c r="G131" i="5" s="1"/>
  <c r="H131" i="5" s="1"/>
  <c r="N125" i="5" s="1"/>
  <c r="E131" i="5"/>
  <c r="H125" i="5"/>
  <c r="G125" i="5"/>
  <c r="G124" i="5"/>
  <c r="H124" i="5" s="1"/>
  <c r="N124" i="5" s="1"/>
  <c r="F117" i="5"/>
  <c r="O103" i="5" s="1"/>
  <c r="P103" i="5" s="1"/>
  <c r="H109" i="5"/>
  <c r="G109" i="5"/>
  <c r="H108" i="5"/>
  <c r="G108" i="5"/>
  <c r="N103" i="5"/>
  <c r="H103" i="5"/>
  <c r="G103" i="5"/>
  <c r="G102" i="5"/>
  <c r="H102" i="5" s="1"/>
  <c r="N102" i="5" s="1"/>
  <c r="F93" i="5"/>
  <c r="O81" i="5" s="1"/>
  <c r="H87" i="5"/>
  <c r="G87" i="5"/>
  <c r="H86" i="5"/>
  <c r="G86" i="5"/>
  <c r="N82" i="5"/>
  <c r="H82" i="5"/>
  <c r="G82" i="5"/>
  <c r="G81" i="5"/>
  <c r="H81" i="5" s="1"/>
  <c r="N81" i="5" s="1"/>
  <c r="F73" i="5"/>
  <c r="O62" i="5" s="1"/>
  <c r="P62" i="5" s="1"/>
  <c r="H66" i="5"/>
  <c r="G66" i="5"/>
  <c r="G65" i="5"/>
  <c r="H65" i="5" s="1"/>
  <c r="N62" i="5" s="1"/>
  <c r="H62" i="5"/>
  <c r="G62" i="5"/>
  <c r="G61" i="5"/>
  <c r="H61" i="5" s="1"/>
  <c r="N61" i="5" s="1"/>
  <c r="F54" i="5"/>
  <c r="O43" i="5" s="1"/>
  <c r="G46" i="5"/>
  <c r="H46" i="5" s="1"/>
  <c r="G45" i="5"/>
  <c r="H45" i="5" s="1"/>
  <c r="N43" i="5" s="1"/>
  <c r="H43" i="5"/>
  <c r="G43" i="5"/>
  <c r="G42" i="5"/>
  <c r="H42" i="5" s="1"/>
  <c r="N42" i="5" s="1"/>
  <c r="F35" i="5"/>
  <c r="O23" i="5" s="1"/>
  <c r="G26" i="5"/>
  <c r="H26" i="5" s="1"/>
  <c r="G25" i="5"/>
  <c r="H25" i="5" s="1"/>
  <c r="N24" i="5" s="1"/>
  <c r="H24" i="5"/>
  <c r="G24" i="5"/>
  <c r="G23" i="5"/>
  <c r="H23" i="5" s="1"/>
  <c r="N23" i="5" s="1"/>
  <c r="F16" i="5"/>
  <c r="O4" i="5" s="1"/>
  <c r="G6" i="5"/>
  <c r="H6" i="5" s="1"/>
  <c r="G5" i="5"/>
  <c r="H5" i="5" s="1"/>
  <c r="G4" i="5"/>
  <c r="H4" i="5" s="1"/>
  <c r="N4" i="5" s="1"/>
  <c r="H275" i="4"/>
  <c r="G275" i="4"/>
  <c r="N263" i="4"/>
  <c r="F277" i="4"/>
  <c r="G263" i="4"/>
  <c r="H263" i="4" s="1"/>
  <c r="G262" i="4"/>
  <c r="H262" i="4" s="1"/>
  <c r="F251" i="4"/>
  <c r="E251" i="4"/>
  <c r="G240" i="4"/>
  <c r="H240" i="4" s="1"/>
  <c r="G239" i="4"/>
  <c r="H239" i="4" s="1"/>
  <c r="G216" i="4"/>
  <c r="H216" i="4" s="1"/>
  <c r="G217" i="4"/>
  <c r="H217" i="4" s="1"/>
  <c r="F231" i="4"/>
  <c r="O217" i="4" s="1"/>
  <c r="G227" i="4"/>
  <c r="H227" i="4" s="1"/>
  <c r="N217" i="4" s="1"/>
  <c r="F209" i="4"/>
  <c r="O195" i="4" s="1"/>
  <c r="G205" i="4"/>
  <c r="H205" i="4" s="1"/>
  <c r="G204" i="4"/>
  <c r="H204" i="4" s="1"/>
  <c r="N195" i="4" s="1"/>
  <c r="G195" i="4"/>
  <c r="H195" i="4" s="1"/>
  <c r="G194" i="4"/>
  <c r="H194" i="4" s="1"/>
  <c r="O170" i="4"/>
  <c r="G180" i="4"/>
  <c r="H180" i="4" s="1"/>
  <c r="G179" i="4"/>
  <c r="H179" i="4" s="1"/>
  <c r="N171" i="4" s="1"/>
  <c r="F185" i="4"/>
  <c r="O171" i="4" s="1"/>
  <c r="G171" i="4"/>
  <c r="H171" i="4" s="1"/>
  <c r="G170" i="4"/>
  <c r="H170" i="4" s="1"/>
  <c r="F162" i="4"/>
  <c r="O147" i="4" s="1"/>
  <c r="H156" i="4"/>
  <c r="H155" i="4"/>
  <c r="G156" i="4"/>
  <c r="G155" i="4"/>
  <c r="G148" i="4"/>
  <c r="H148" i="4" s="1"/>
  <c r="G147" i="4"/>
  <c r="H147" i="4" s="1"/>
  <c r="N147" i="4" s="1"/>
  <c r="F131" i="4"/>
  <c r="E132" i="4"/>
  <c r="G132" i="4" s="1"/>
  <c r="H132" i="4" s="1"/>
  <c r="E131" i="4"/>
  <c r="G125" i="4"/>
  <c r="H125" i="4" s="1"/>
  <c r="G124" i="4"/>
  <c r="H124" i="4" s="1"/>
  <c r="G109" i="4"/>
  <c r="H109" i="4" s="1"/>
  <c r="F117" i="4"/>
  <c r="O103" i="4" s="1"/>
  <c r="G108" i="4"/>
  <c r="H108" i="4" s="1"/>
  <c r="G103" i="4"/>
  <c r="H103" i="4" s="1"/>
  <c r="G102" i="4"/>
  <c r="H102" i="4" s="1"/>
  <c r="N102" i="4" s="1"/>
  <c r="F93" i="4"/>
  <c r="O82" i="4" s="1"/>
  <c r="G87" i="4"/>
  <c r="H87" i="4" s="1"/>
  <c r="G86" i="4"/>
  <c r="H86" i="4" s="1"/>
  <c r="N82" i="4" s="1"/>
  <c r="G82" i="4"/>
  <c r="H82" i="4" s="1"/>
  <c r="G81" i="4"/>
  <c r="H81" i="4" s="1"/>
  <c r="O62" i="4"/>
  <c r="G66" i="4"/>
  <c r="H66" i="4" s="1"/>
  <c r="G65" i="4"/>
  <c r="H65" i="4" s="1"/>
  <c r="F73" i="4"/>
  <c r="O61" i="4" s="1"/>
  <c r="G62" i="4"/>
  <c r="H62" i="4" s="1"/>
  <c r="G61" i="4"/>
  <c r="H61" i="4" s="1"/>
  <c r="F54" i="4"/>
  <c r="O42" i="4" s="1"/>
  <c r="P42" i="4" s="1"/>
  <c r="G46" i="4"/>
  <c r="H46" i="4" s="1"/>
  <c r="G45" i="4"/>
  <c r="H45" i="4" s="1"/>
  <c r="N43" i="4" s="1"/>
  <c r="O43" i="4"/>
  <c r="G43" i="4"/>
  <c r="H43" i="4" s="1"/>
  <c r="G42" i="4"/>
  <c r="H42" i="4" s="1"/>
  <c r="N42" i="4" s="1"/>
  <c r="F35" i="4"/>
  <c r="O23" i="4" s="1"/>
  <c r="G26" i="4"/>
  <c r="H26" i="4" s="1"/>
  <c r="G25" i="4"/>
  <c r="H25" i="4" s="1"/>
  <c r="G24" i="4"/>
  <c r="H24" i="4" s="1"/>
  <c r="G23" i="4"/>
  <c r="H23" i="4" s="1"/>
  <c r="N23" i="4" s="1"/>
  <c r="F16" i="4"/>
  <c r="O5" i="4" s="1"/>
  <c r="G6" i="4"/>
  <c r="H6" i="4" s="1"/>
  <c r="G5" i="4"/>
  <c r="H5" i="4" s="1"/>
  <c r="G4" i="4"/>
  <c r="H4" i="4" s="1"/>
  <c r="N4" i="4" s="1"/>
  <c r="P4" i="5" l="1"/>
  <c r="P195" i="5"/>
  <c r="P43" i="5"/>
  <c r="P81" i="5"/>
  <c r="N147" i="5"/>
  <c r="P147" i="5" s="1"/>
  <c r="O151" i="5" s="1"/>
  <c r="N170" i="5"/>
  <c r="P170" i="5" s="1"/>
  <c r="O174" i="5" s="1"/>
  <c r="N194" i="5"/>
  <c r="P194" i="5" s="1"/>
  <c r="O198" i="5" s="1"/>
  <c r="N5" i="5"/>
  <c r="P23" i="5"/>
  <c r="P171" i="5"/>
  <c r="P148" i="5"/>
  <c r="P262" i="5"/>
  <c r="O266" i="5" s="1"/>
  <c r="O24" i="5"/>
  <c r="P24" i="5" s="1"/>
  <c r="O240" i="5"/>
  <c r="P240" i="5" s="1"/>
  <c r="O243" i="5" s="1"/>
  <c r="F139" i="5"/>
  <c r="O82" i="5"/>
  <c r="P82" i="5" s="1"/>
  <c r="O5" i="5"/>
  <c r="O42" i="5"/>
  <c r="P42" i="5" s="1"/>
  <c r="O46" i="5" s="1"/>
  <c r="O61" i="5"/>
  <c r="P61" i="5" s="1"/>
  <c r="O65" i="5" s="1"/>
  <c r="O102" i="5"/>
  <c r="P102" i="5" s="1"/>
  <c r="O106" i="5" s="1"/>
  <c r="O217" i="5"/>
  <c r="P217" i="5" s="1"/>
  <c r="O220" i="5" s="1"/>
  <c r="N262" i="4"/>
  <c r="O262" i="4"/>
  <c r="O263" i="4"/>
  <c r="P263" i="4" s="1"/>
  <c r="N5" i="4"/>
  <c r="N81" i="4"/>
  <c r="P81" i="4" s="1"/>
  <c r="N24" i="4"/>
  <c r="G131" i="4"/>
  <c r="H131" i="4" s="1"/>
  <c r="N125" i="4" s="1"/>
  <c r="N103" i="4"/>
  <c r="O24" i="4"/>
  <c r="P24" i="4" s="1"/>
  <c r="N148" i="4"/>
  <c r="O102" i="4"/>
  <c r="P102" i="4" s="1"/>
  <c r="O81" i="4"/>
  <c r="N124" i="4"/>
  <c r="G251" i="4"/>
  <c r="H251" i="4" s="1"/>
  <c r="N240" i="4" s="1"/>
  <c r="P82" i="4"/>
  <c r="N62" i="4"/>
  <c r="F139" i="4"/>
  <c r="O124" i="4" s="1"/>
  <c r="O148" i="4"/>
  <c r="P148" i="4" s="1"/>
  <c r="O4" i="4"/>
  <c r="P4" i="4" s="1"/>
  <c r="N61" i="4"/>
  <c r="P61" i="4" s="1"/>
  <c r="F254" i="4"/>
  <c r="O239" i="4" s="1"/>
  <c r="N239" i="4"/>
  <c r="N216" i="4"/>
  <c r="O216" i="4"/>
  <c r="P217" i="4"/>
  <c r="O194" i="4"/>
  <c r="P195" i="4"/>
  <c r="N194" i="4"/>
  <c r="N170" i="4"/>
  <c r="P170" i="4" s="1"/>
  <c r="P147" i="4"/>
  <c r="P124" i="4"/>
  <c r="P103" i="4"/>
  <c r="P43" i="4"/>
  <c r="P23" i="4"/>
  <c r="P5" i="4"/>
  <c r="T15" i="3"/>
  <c r="U15" i="3" s="1"/>
  <c r="U17" i="3" s="1"/>
  <c r="T7" i="3"/>
  <c r="U7" i="3" s="1"/>
  <c r="T6" i="3"/>
  <c r="U6" i="3" s="1"/>
  <c r="U9" i="3" s="1"/>
  <c r="N62" i="3"/>
  <c r="O5" i="3"/>
  <c r="O4" i="3"/>
  <c r="P4" i="3" s="1"/>
  <c r="O239" i="3"/>
  <c r="N239" i="3"/>
  <c r="O238" i="3"/>
  <c r="O218" i="3"/>
  <c r="O219" i="3"/>
  <c r="P219" i="3" s="1"/>
  <c r="N219" i="3"/>
  <c r="O193" i="3"/>
  <c r="O194" i="3"/>
  <c r="N194" i="3"/>
  <c r="O173" i="3"/>
  <c r="O174" i="3"/>
  <c r="P174" i="3" s="1"/>
  <c r="N174" i="3"/>
  <c r="N155" i="3"/>
  <c r="O155" i="3"/>
  <c r="O154" i="3"/>
  <c r="P155" i="3"/>
  <c r="O138" i="3"/>
  <c r="O139" i="3"/>
  <c r="O120" i="3"/>
  <c r="O119" i="3"/>
  <c r="P119" i="3" s="1"/>
  <c r="N120" i="3"/>
  <c r="N119" i="3"/>
  <c r="P120" i="3"/>
  <c r="O99" i="3"/>
  <c r="O100" i="3"/>
  <c r="O81" i="3"/>
  <c r="O80" i="3"/>
  <c r="O62" i="3"/>
  <c r="P62" i="3" s="1"/>
  <c r="O63" i="3"/>
  <c r="O42" i="3"/>
  <c r="O41" i="3"/>
  <c r="H252" i="3"/>
  <c r="H228" i="3"/>
  <c r="H204" i="3"/>
  <c r="H182" i="3"/>
  <c r="H162" i="3"/>
  <c r="H126" i="3"/>
  <c r="H86" i="3"/>
  <c r="O23" i="3"/>
  <c r="O22" i="3"/>
  <c r="F253" i="3"/>
  <c r="F229" i="3"/>
  <c r="F205" i="3"/>
  <c r="F183" i="3"/>
  <c r="F162" i="3"/>
  <c r="F145" i="3"/>
  <c r="F126" i="3"/>
  <c r="F106" i="3"/>
  <c r="F86" i="3"/>
  <c r="F66" i="3"/>
  <c r="F46" i="3"/>
  <c r="F27" i="3"/>
  <c r="G238" i="3"/>
  <c r="H238" i="3" s="1"/>
  <c r="N238" i="3" s="1"/>
  <c r="P238" i="3" s="1"/>
  <c r="G237" i="3"/>
  <c r="H237" i="3" s="1"/>
  <c r="G215" i="3"/>
  <c r="H215" i="3" s="1"/>
  <c r="G214" i="3"/>
  <c r="H214" i="3" s="1"/>
  <c r="N218" i="3" s="1"/>
  <c r="G192" i="3"/>
  <c r="H192" i="3" s="1"/>
  <c r="G191" i="3"/>
  <c r="H191" i="3" s="1"/>
  <c r="N193" i="3" s="1"/>
  <c r="H171" i="3"/>
  <c r="H170" i="3"/>
  <c r="N173" i="3" s="1"/>
  <c r="G171" i="3"/>
  <c r="G170" i="3"/>
  <c r="G152" i="3"/>
  <c r="H152" i="3" s="1"/>
  <c r="N154" i="3" s="1"/>
  <c r="G151" i="3"/>
  <c r="H151" i="3" s="1"/>
  <c r="H142" i="3"/>
  <c r="H144" i="3" s="1"/>
  <c r="G142" i="3"/>
  <c r="G135" i="3"/>
  <c r="H135" i="3" s="1"/>
  <c r="G134" i="3"/>
  <c r="H134" i="3" s="1"/>
  <c r="N138" i="3" s="1"/>
  <c r="P138" i="3" s="1"/>
  <c r="G124" i="3"/>
  <c r="H124" i="3" s="1"/>
  <c r="G123" i="3"/>
  <c r="H123" i="3" s="1"/>
  <c r="G117" i="3"/>
  <c r="H117" i="3" s="1"/>
  <c r="G116" i="3"/>
  <c r="H116" i="3" s="1"/>
  <c r="G104" i="3"/>
  <c r="H104" i="3" s="1"/>
  <c r="G103" i="3"/>
  <c r="H103" i="3" s="1"/>
  <c r="H106" i="3" s="1"/>
  <c r="G98" i="3"/>
  <c r="H98" i="3" s="1"/>
  <c r="G97" i="3"/>
  <c r="H97" i="3" s="1"/>
  <c r="N99" i="3" s="1"/>
  <c r="P99" i="3" s="1"/>
  <c r="H84" i="3"/>
  <c r="H83" i="3"/>
  <c r="N81" i="3" s="1"/>
  <c r="G84" i="3"/>
  <c r="G83" i="3"/>
  <c r="H79" i="3"/>
  <c r="H78" i="3"/>
  <c r="N80" i="3" s="1"/>
  <c r="G79" i="3"/>
  <c r="G78" i="3"/>
  <c r="H64" i="3"/>
  <c r="H63" i="3"/>
  <c r="H66" i="3" s="1"/>
  <c r="G64" i="3"/>
  <c r="G63" i="3"/>
  <c r="H44" i="3"/>
  <c r="H43" i="3"/>
  <c r="H46" i="3" s="1"/>
  <c r="G44" i="3"/>
  <c r="G43" i="3"/>
  <c r="H40" i="3"/>
  <c r="N41" i="3" s="1"/>
  <c r="G40" i="3"/>
  <c r="G25" i="3"/>
  <c r="H25" i="3" s="1"/>
  <c r="G24" i="3"/>
  <c r="H24" i="3" s="1"/>
  <c r="H27" i="3" s="1"/>
  <c r="H22" i="3"/>
  <c r="N22" i="3" s="1"/>
  <c r="G22" i="3"/>
  <c r="G6" i="3"/>
  <c r="H6" i="3" s="1"/>
  <c r="G5" i="3"/>
  <c r="H5" i="3" s="1"/>
  <c r="G4" i="3"/>
  <c r="H4" i="3" s="1"/>
  <c r="N4" i="3" s="1"/>
  <c r="K38" i="1"/>
  <c r="I63" i="2"/>
  <c r="I62" i="2"/>
  <c r="H63" i="2"/>
  <c r="H62" i="2"/>
  <c r="H55" i="2"/>
  <c r="I55" i="2" s="1"/>
  <c r="H54" i="2"/>
  <c r="I54" i="2" s="1"/>
  <c r="G192" i="2"/>
  <c r="I189" i="2"/>
  <c r="H182" i="2"/>
  <c r="I182" i="2" s="1"/>
  <c r="H181" i="2"/>
  <c r="I181" i="2" s="1"/>
  <c r="I191" i="2" s="1"/>
  <c r="F192" i="2" s="1"/>
  <c r="H192" i="2" s="1"/>
  <c r="G172" i="2"/>
  <c r="G167" i="2"/>
  <c r="H167" i="2" s="1"/>
  <c r="G168" i="2"/>
  <c r="H168" i="2" s="1"/>
  <c r="F168" i="2"/>
  <c r="F167" i="2"/>
  <c r="F163" i="2"/>
  <c r="G163" i="2"/>
  <c r="I163" i="2"/>
  <c r="I170" i="2" s="1"/>
  <c r="F172" i="2" s="1"/>
  <c r="H172" i="2" s="1"/>
  <c r="P5" i="5" l="1"/>
  <c r="O8" i="5" s="1"/>
  <c r="O85" i="5"/>
  <c r="O124" i="5"/>
  <c r="P124" i="5" s="1"/>
  <c r="O125" i="5"/>
  <c r="P125" i="5" s="1"/>
  <c r="O27" i="5"/>
  <c r="P262" i="4"/>
  <c r="O266" i="4"/>
  <c r="O125" i="4"/>
  <c r="P125" i="4" s="1"/>
  <c r="O240" i="4"/>
  <c r="P240" i="4" s="1"/>
  <c r="O243" i="4" s="1"/>
  <c r="P239" i="4"/>
  <c r="P216" i="4"/>
  <c r="O220" i="4"/>
  <c r="P194" i="4"/>
  <c r="O198" i="4" s="1"/>
  <c r="P171" i="4"/>
  <c r="O174" i="4" s="1"/>
  <c r="O151" i="4"/>
  <c r="O128" i="4"/>
  <c r="O106" i="4"/>
  <c r="O85" i="4"/>
  <c r="P62" i="4"/>
  <c r="O65" i="4" s="1"/>
  <c r="O46" i="4"/>
  <c r="O27" i="4"/>
  <c r="O8" i="4"/>
  <c r="P22" i="3"/>
  <c r="N5" i="3"/>
  <c r="P5" i="3" s="1"/>
  <c r="H8" i="3"/>
  <c r="N42" i="3"/>
  <c r="P42" i="3" s="1"/>
  <c r="N23" i="3"/>
  <c r="P23" i="3" s="1"/>
  <c r="O26" i="3" s="1"/>
  <c r="P80" i="3"/>
  <c r="O84" i="3" s="1"/>
  <c r="N100" i="3"/>
  <c r="N63" i="3"/>
  <c r="P63" i="3" s="1"/>
  <c r="O66" i="3" s="1"/>
  <c r="N139" i="3"/>
  <c r="P139" i="3"/>
  <c r="P41" i="3"/>
  <c r="O8" i="3"/>
  <c r="P239" i="3"/>
  <c r="O242" i="3" s="1"/>
  <c r="P218" i="3"/>
  <c r="O222" i="3" s="1"/>
  <c r="P194" i="3"/>
  <c r="P193" i="3"/>
  <c r="P173" i="3"/>
  <c r="O177" i="3" s="1"/>
  <c r="P154" i="3"/>
  <c r="O158" i="3" s="1"/>
  <c r="O142" i="3"/>
  <c r="O123" i="3"/>
  <c r="P100" i="3"/>
  <c r="O103" i="3" s="1"/>
  <c r="P81" i="3"/>
  <c r="B34" i="1"/>
  <c r="M36" i="1"/>
  <c r="I36" i="1"/>
  <c r="O128" i="5" l="1"/>
  <c r="O45" i="3"/>
  <c r="O197" i="3"/>
  <c r="G139" i="2"/>
  <c r="H139" i="2" s="1"/>
  <c r="G138" i="2"/>
  <c r="H138" i="2" s="1"/>
  <c r="G123" i="2"/>
  <c r="H123" i="2" s="1"/>
  <c r="G122" i="2"/>
  <c r="H122" i="2" s="1"/>
  <c r="G119" i="2"/>
  <c r="H119" i="2" s="1"/>
  <c r="G118" i="2"/>
  <c r="H118" i="2" s="1"/>
  <c r="H120" i="2" s="1"/>
  <c r="F83" i="2"/>
  <c r="G92" i="2"/>
  <c r="H92" i="2" s="1"/>
  <c r="G83" i="2"/>
  <c r="H83" i="2" s="1"/>
  <c r="I86" i="2"/>
  <c r="I85" i="2"/>
  <c r="H5" i="2"/>
  <c r="I5" i="2" s="1"/>
  <c r="H4" i="2"/>
  <c r="I4" i="2" s="1"/>
  <c r="H3" i="2"/>
  <c r="I3" i="2" s="1"/>
  <c r="I6" i="2" s="1"/>
  <c r="H15" i="2"/>
  <c r="G40" i="2"/>
  <c r="H40" i="2" s="1"/>
  <c r="H36" i="2"/>
  <c r="H35" i="2"/>
  <c r="H8" i="2"/>
  <c r="I8" i="2" s="1"/>
  <c r="H9" i="2"/>
  <c r="I9" i="2" s="1"/>
  <c r="H10" i="2"/>
  <c r="I10" i="2" s="1"/>
  <c r="I11" i="2" l="1"/>
  <c r="H140" i="2"/>
  <c r="H141" i="2" s="1"/>
  <c r="I87" i="2"/>
  <c r="H124" i="2"/>
  <c r="H126" i="2" s="1"/>
  <c r="H37" i="2"/>
  <c r="H38" i="2" s="1"/>
</calcChain>
</file>

<file path=xl/sharedStrings.xml><?xml version="1.0" encoding="utf-8"?>
<sst xmlns="http://schemas.openxmlformats.org/spreadsheetml/2006/main" count="615" uniqueCount="59">
  <si>
    <t>Sepal length (cm)</t>
  </si>
  <si>
    <t>Sepal width (cm)</t>
  </si>
  <si>
    <t>Petal length (cm)</t>
  </si>
  <si>
    <t>Petal width (cm)</t>
  </si>
  <si>
    <t>Class</t>
  </si>
  <si>
    <t>Samples:</t>
  </si>
  <si>
    <t>Value:</t>
  </si>
  <si>
    <t>Gini:</t>
  </si>
  <si>
    <t>Petal width (cm) &lt;=</t>
  </si>
  <si>
    <t>Prediction</t>
  </si>
  <si>
    <t>Test Accuracy</t>
  </si>
  <si>
    <t>Confusion Matrix</t>
  </si>
  <si>
    <t>Actuals</t>
  </si>
  <si>
    <t>Predictions</t>
  </si>
  <si>
    <t>Petal &lt;= ??</t>
  </si>
  <si>
    <t>Go</t>
  </si>
  <si>
    <t>Part 2</t>
  </si>
  <si>
    <t>????</t>
  </si>
  <si>
    <t>Part 3</t>
  </si>
  <si>
    <t>Value</t>
  </si>
  <si>
    <t>[7, 7, 7]</t>
  </si>
  <si>
    <t>&lt;= 0.6</t>
  </si>
  <si>
    <t>[7, 0, 0]</t>
  </si>
  <si>
    <t>Pure node = leave it alone</t>
  </si>
  <si>
    <t>[0, 7, 7]</t>
  </si>
  <si>
    <t>Right Side</t>
  </si>
  <si>
    <t>Left Side</t>
  </si>
  <si>
    <t>Split - Right Side</t>
  </si>
  <si>
    <t xml:space="preserve">3 - 1's </t>
  </si>
  <si>
    <t xml:space="preserve">7 - 2's </t>
  </si>
  <si>
    <t xml:space="preserve">Part 1 </t>
  </si>
  <si>
    <t>If Gini = 0, stop split</t>
  </si>
  <si>
    <t xml:space="preserve">Empty </t>
  </si>
  <si>
    <t>Empty</t>
  </si>
  <si>
    <t>[0, 0, 0]</t>
  </si>
  <si>
    <t>[2, 2, 2]</t>
  </si>
  <si>
    <t>[1, 1, 1]</t>
  </si>
  <si>
    <t>accuracy = matches/samples</t>
  </si>
  <si>
    <t>[ 0, 7, 1]</t>
  </si>
  <si>
    <t>[0, 0, 6]</t>
  </si>
  <si>
    <t>&lt;= 1.65</t>
  </si>
  <si>
    <t xml:space="preserve">How many </t>
  </si>
  <si>
    <t>Duplicates</t>
  </si>
  <si>
    <t>Gini</t>
  </si>
  <si>
    <t>Dup/Total</t>
  </si>
  <si>
    <t>How many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</si>
  <si>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</si>
  <si>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</si>
  <si>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</si>
  <si>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</si>
  <si>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</si>
  <si>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</si>
  <si>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</si>
  <si>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</si>
  <si>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Weights</t>
  </si>
  <si>
    <t xml:space="preserve">Sum = </t>
  </si>
  <si>
    <t>[0, 7, 1]</t>
  </si>
  <si>
    <t>Part 12</t>
  </si>
  <si>
    <t>Part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</si>
</sst>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0000000"/>
    <numFmt numFmtId="165" formatCode="0.000000"/>
    <numFmt numFmtId="166" formatCode="0.000000000000000"/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2" fontId="0" fillId="33" borderId="0" xfId="1" applyNumberFormat="1" applyFont="1" applyFill="1"/>
    <xf numFmtId="1" fontId="0" fillId="33" borderId="0" xfId="1" applyNumberFormat="1" applyFont="1" applyFill="1"/>
    <xf numFmtId="2" fontId="0" fillId="33" borderId="0" xfId="0" applyNumberFormat="1" applyFill="1"/>
    <xf numFmtId="2" fontId="0" fillId="0" borderId="10" xfId="1" applyNumberFormat="1" applyFont="1" applyBorder="1"/>
    <xf numFmtId="2" fontId="0" fillId="0" borderId="12" xfId="1" applyNumberFormat="1" applyFont="1" applyBorder="1"/>
    <xf numFmtId="2" fontId="0" fillId="0" borderId="14" xfId="1" applyNumberFormat="1" applyFont="1" applyBorder="1"/>
    <xf numFmtId="2" fontId="16" fillId="0" borderId="0" xfId="1" applyNumberFormat="1" applyFont="1"/>
    <xf numFmtId="1" fontId="16" fillId="0" borderId="0" xfId="1" applyNumberFormat="1" applyFont="1"/>
    <xf numFmtId="2" fontId="16" fillId="0" borderId="0" xfId="0" applyNumberFormat="1" applyFont="1"/>
    <xf numFmtId="1" fontId="0" fillId="0" borderId="16" xfId="1" applyNumberFormat="1" applyFont="1" applyBorder="1"/>
    <xf numFmtId="1" fontId="0" fillId="0" borderId="17" xfId="1" applyNumberFormat="1" applyFont="1" applyBorder="1"/>
    <xf numFmtId="1" fontId="0" fillId="0" borderId="18" xfId="1" applyNumberFormat="1" applyFont="1" applyBorder="1"/>
    <xf numFmtId="2" fontId="16" fillId="34" borderId="19" xfId="1" applyNumberFormat="1" applyFont="1" applyFill="1" applyBorder="1"/>
    <xf numFmtId="2" fontId="0" fillId="34" borderId="26" xfId="1" applyNumberFormat="1" applyFont="1" applyFill="1" applyBorder="1"/>
    <xf numFmtId="2" fontId="0" fillId="34" borderId="28" xfId="1" applyNumberFormat="1" applyFont="1" applyFill="1" applyBorder="1"/>
    <xf numFmtId="1" fontId="16" fillId="34" borderId="15" xfId="1" applyNumberFormat="1" applyFont="1" applyFill="1" applyBorder="1"/>
    <xf numFmtId="1" fontId="0" fillId="34" borderId="13" xfId="1" applyNumberFormat="1" applyFont="1" applyFill="1" applyBorder="1"/>
    <xf numFmtId="1" fontId="0" fillId="34" borderId="25" xfId="1" applyNumberFormat="1" applyFont="1" applyFill="1" applyBorder="1"/>
    <xf numFmtId="1" fontId="0" fillId="34" borderId="24" xfId="1" applyNumberFormat="1" applyFont="1" applyFill="1" applyBorder="1"/>
    <xf numFmtId="1" fontId="0" fillId="34" borderId="27" xfId="1" applyNumberFormat="1" applyFont="1" applyFill="1" applyBorder="1"/>
    <xf numFmtId="2" fontId="0" fillId="0" borderId="24" xfId="1" applyNumberFormat="1" applyFont="1" applyBorder="1"/>
    <xf numFmtId="2" fontId="0" fillId="0" borderId="24" xfId="0" applyNumberFormat="1" applyBorder="1"/>
    <xf numFmtId="2" fontId="7" fillId="3" borderId="0" xfId="8" applyNumberFormat="1"/>
    <xf numFmtId="165" fontId="7" fillId="3" borderId="0" xfId="8" applyNumberFormat="1"/>
    <xf numFmtId="2" fontId="7" fillId="3" borderId="24" xfId="8" applyNumberFormat="1" applyBorder="1"/>
    <xf numFmtId="164" fontId="7" fillId="3" borderId="0" xfId="8" applyNumberFormat="1"/>
    <xf numFmtId="2" fontId="6" fillId="2" borderId="0" xfId="7" applyNumberFormat="1"/>
    <xf numFmtId="2" fontId="6" fillId="2" borderId="24" xfId="7" applyNumberFormat="1" applyBorder="1"/>
    <xf numFmtId="2" fontId="9" fillId="5" borderId="4" xfId="10" applyNumberFormat="1"/>
    <xf numFmtId="2" fontId="11" fillId="6" borderId="4" xfId="12" applyNumberFormat="1"/>
    <xf numFmtId="0" fontId="7" fillId="3" borderId="0" xfId="8"/>
    <xf numFmtId="0" fontId="7" fillId="3" borderId="4" xfId="8" applyBorder="1"/>
    <xf numFmtId="2" fontId="7" fillId="3" borderId="4" xfId="8" applyNumberFormat="1" applyBorder="1"/>
    <xf numFmtId="166" fontId="7" fillId="3" borderId="0" xfId="8" applyNumberFormat="1"/>
    <xf numFmtId="2" fontId="0" fillId="0" borderId="13" xfId="1" applyNumberFormat="1" applyFont="1" applyBorder="1"/>
    <xf numFmtId="2" fontId="0" fillId="0" borderId="11" xfId="1" applyNumberFormat="1" applyFont="1" applyBorder="1"/>
    <xf numFmtId="2" fontId="0" fillId="0" borderId="15" xfId="1" applyNumberFormat="1" applyFont="1" applyBorder="1"/>
    <xf numFmtId="2" fontId="6" fillId="2" borderId="29" xfId="7" applyNumberFormat="1" applyBorder="1"/>
    <xf numFmtId="2" fontId="7" fillId="3" borderId="0" xfId="8" applyNumberFormat="1" applyBorder="1"/>
    <xf numFmtId="0" fontId="0" fillId="0" borderId="0" xfId="0" applyBorder="1"/>
    <xf numFmtId="2" fontId="0" fillId="0" borderId="0" xfId="0" applyNumberFormat="1" applyBorder="1"/>
    <xf numFmtId="2" fontId="0" fillId="8" borderId="8" xfId="16" applyNumberFormat="1" applyFont="1"/>
    <xf numFmtId="2" fontId="0" fillId="0" borderId="0" xfId="0" applyNumberFormat="1" applyFill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9" fillId="5" borderId="4" xfId="10"/>
    <xf numFmtId="2" fontId="0" fillId="0" borderId="34" xfId="0" applyNumberFormat="1" applyBorder="1"/>
    <xf numFmtId="2" fontId="0" fillId="0" borderId="16" xfId="0" applyNumberFormat="1" applyBorder="1"/>
    <xf numFmtId="0" fontId="6" fillId="2" borderId="4" xfId="7" applyBorder="1"/>
    <xf numFmtId="2" fontId="0" fillId="0" borderId="35" xfId="0" applyNumberFormat="1" applyBorder="1"/>
    <xf numFmtId="2" fontId="0" fillId="0" borderId="36" xfId="0" applyNumberFormat="1" applyBorder="1"/>
    <xf numFmtId="0" fontId="0" fillId="0" borderId="36" xfId="0" applyBorder="1"/>
    <xf numFmtId="2" fontId="0" fillId="0" borderId="37" xfId="0" applyNumberFormat="1" applyBorder="1"/>
    <xf numFmtId="0" fontId="0" fillId="0" borderId="31" xfId="0" applyBorder="1"/>
    <xf numFmtId="0" fontId="0" fillId="0" borderId="17" xfId="0" applyBorder="1"/>
    <xf numFmtId="165" fontId="0" fillId="0" borderId="0" xfId="0" applyNumberFormat="1"/>
    <xf numFmtId="2" fontId="16" fillId="34" borderId="22" xfId="1" applyNumberFormat="1" applyFont="1" applyFill="1" applyBorder="1" applyAlignment="1">
      <alignment horizontal="center" vertical="center"/>
    </xf>
    <xf numFmtId="2" fontId="16" fillId="34" borderId="23" xfId="1" applyNumberFormat="1" applyFont="1" applyFill="1" applyBorder="1" applyAlignment="1">
      <alignment horizontal="center" vertical="center"/>
    </xf>
    <xf numFmtId="2" fontId="16" fillId="34" borderId="20" xfId="1" applyNumberFormat="1" applyFont="1" applyFill="1" applyBorder="1" applyAlignment="1">
      <alignment horizontal="center"/>
    </xf>
    <xf numFmtId="2" fontId="16" fillId="34" borderId="21" xfId="1" applyNumberFormat="1" applyFont="1" applyFill="1" applyBorder="1" applyAlignment="1">
      <alignment horizontal="center"/>
    </xf>
    <xf numFmtId="2" fontId="0" fillId="0" borderId="8" xfId="0" applyNumberFormat="1" applyBorder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Border="1"/>
    <xf numFmtId="164" fontId="0" fillId="0" borderId="24" xfId="0" applyNumberFormat="1" applyBorder="1"/>
    <xf numFmtId="166" fontId="0" fillId="0" borderId="0" xfId="0" applyNumberFormat="1" applyBorder="1"/>
    <xf numFmtId="166" fontId="0" fillId="0" borderId="24" xfId="0" applyNumberFormat="1" applyBorder="1"/>
    <xf numFmtId="166" fontId="0" fillId="0" borderId="8" xfId="0" applyNumberFormat="1" applyBorder="1"/>
    <xf numFmtId="166" fontId="0" fillId="0" borderId="38" xfId="0" applyNumberFormat="1" applyBorder="1"/>
    <xf numFmtId="2" fontId="0" fillId="0" borderId="24" xfId="0" applyNumberFormat="1" applyFont="1" applyBorder="1"/>
    <xf numFmtId="166" fontId="0" fillId="0" borderId="24" xfId="0" applyNumberFormat="1" applyFont="1" applyBorder="1"/>
    <xf numFmtId="2" fontId="0" fillId="0" borderId="0" xfId="0" applyNumberFormat="1" applyFont="1" applyBorder="1"/>
    <xf numFmtId="166" fontId="0" fillId="0" borderId="0" xfId="0" applyNumberFormat="1" applyFont="1" applyBorder="1"/>
    <xf numFmtId="0" fontId="0" fillId="0" borderId="24" xfId="0" applyBorder="1"/>
    <xf numFmtId="167" fontId="0" fillId="0" borderId="0" xfId="0" applyNumberFormat="1"/>
    <xf numFmtId="167" fontId="0" fillId="0" borderId="0" xfId="0" applyNumberFormat="1" applyBorder="1"/>
    <xf numFmtId="167" fontId="0" fillId="0" borderId="24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zoomScaleNormal="100" workbookViewId="0">
      <pane ySplit="1" topLeftCell="A14" activePane="bottomLeft" state="frozen"/>
      <selection pane="bottomLeft" activeCell="F39" sqref="F39"/>
    </sheetView>
  </sheetViews>
  <sheetFormatPr baseColWidth="10" defaultColWidth="10.83203125" defaultRowHeight="16" x14ac:dyDescent="0.2"/>
  <cols>
    <col min="1" max="1" width="18.1640625" style="1" bestFit="1" customWidth="1"/>
    <col min="2" max="2" width="17.6640625" style="1" bestFit="1" customWidth="1"/>
    <col min="3" max="3" width="17.83203125" style="1" bestFit="1" customWidth="1"/>
    <col min="4" max="4" width="17.33203125" style="1" bestFit="1" customWidth="1"/>
    <col min="5" max="5" width="7.83203125" style="3" bestFit="1" customWidth="1"/>
    <col min="6" max="16384" width="10.83203125" style="2"/>
  </cols>
  <sheetData>
    <row r="1" spans="1:6" s="12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9</v>
      </c>
    </row>
    <row r="2" spans="1:6" x14ac:dyDescent="0.2">
      <c r="A2" s="1">
        <v>4.9000000000000004</v>
      </c>
      <c r="B2" s="1">
        <v>3.1</v>
      </c>
      <c r="C2" s="1">
        <v>1.5</v>
      </c>
      <c r="D2" s="1">
        <v>0.1</v>
      </c>
      <c r="E2" s="3">
        <v>0</v>
      </c>
    </row>
    <row r="3" spans="1:6" x14ac:dyDescent="0.2">
      <c r="A3" s="1">
        <v>4.5999999999999899</v>
      </c>
      <c r="B3" s="1">
        <v>3.1</v>
      </c>
      <c r="C3" s="1">
        <v>1.5</v>
      </c>
      <c r="D3" s="1">
        <v>0.2</v>
      </c>
      <c r="E3" s="3">
        <v>0</v>
      </c>
    </row>
    <row r="4" spans="1:6" x14ac:dyDescent="0.2">
      <c r="A4" s="1">
        <v>4.4000000000000004</v>
      </c>
      <c r="B4" s="1">
        <v>2.8999999999999901</v>
      </c>
      <c r="C4" s="1">
        <v>1.3999999999999899</v>
      </c>
      <c r="D4" s="1">
        <v>0.2</v>
      </c>
      <c r="E4" s="3">
        <v>0</v>
      </c>
    </row>
    <row r="5" spans="1:6" x14ac:dyDescent="0.2">
      <c r="A5" s="1">
        <v>4.9000000000000004</v>
      </c>
      <c r="B5" s="1">
        <v>3</v>
      </c>
      <c r="C5" s="1">
        <v>1.3999999999999899</v>
      </c>
      <c r="D5" s="1">
        <v>0.2</v>
      </c>
      <c r="E5" s="3">
        <v>0</v>
      </c>
    </row>
    <row r="6" spans="1:6" x14ac:dyDescent="0.2">
      <c r="A6" s="1">
        <v>5.0999999999999899</v>
      </c>
      <c r="B6" s="1">
        <v>3.5</v>
      </c>
      <c r="C6" s="1">
        <v>1.3999999999999899</v>
      </c>
      <c r="D6" s="1">
        <v>0.2</v>
      </c>
      <c r="E6" s="3">
        <v>0</v>
      </c>
    </row>
    <row r="7" spans="1:6" x14ac:dyDescent="0.2">
      <c r="A7" s="1">
        <v>5</v>
      </c>
      <c r="B7" s="1">
        <v>3.6</v>
      </c>
      <c r="C7" s="1">
        <v>1.3999999999999899</v>
      </c>
      <c r="D7" s="1">
        <v>0.2</v>
      </c>
      <c r="E7" s="3">
        <v>0</v>
      </c>
    </row>
    <row r="8" spans="1:6" x14ac:dyDescent="0.2">
      <c r="A8" s="1">
        <v>5</v>
      </c>
      <c r="B8" s="1">
        <v>3.3999999999999901</v>
      </c>
      <c r="C8" s="1">
        <v>1.5</v>
      </c>
      <c r="D8" s="1">
        <v>0.2</v>
      </c>
      <c r="E8" s="3">
        <v>0</v>
      </c>
    </row>
    <row r="9" spans="1:6" s="6" customFormat="1" x14ac:dyDescent="0.2">
      <c r="A9" s="4">
        <v>4.7</v>
      </c>
      <c r="B9" s="4">
        <v>3.2</v>
      </c>
      <c r="C9" s="4">
        <v>1.3</v>
      </c>
      <c r="D9" s="4">
        <v>0.2</v>
      </c>
      <c r="E9" s="5">
        <v>0</v>
      </c>
      <c r="F9" s="6">
        <v>0</v>
      </c>
    </row>
    <row r="10" spans="1:6" s="6" customFormat="1" x14ac:dyDescent="0.2">
      <c r="A10" s="4">
        <v>4.5999999999999899</v>
      </c>
      <c r="B10" s="4">
        <v>3.3999999999999901</v>
      </c>
      <c r="C10" s="4">
        <v>1.3999999999999899</v>
      </c>
      <c r="D10" s="4">
        <v>0.29999999999999899</v>
      </c>
      <c r="E10" s="5">
        <v>0</v>
      </c>
      <c r="F10" s="6">
        <v>0</v>
      </c>
    </row>
    <row r="11" spans="1:6" s="6" customFormat="1" x14ac:dyDescent="0.2">
      <c r="A11" s="4">
        <v>5.4</v>
      </c>
      <c r="B11" s="4">
        <v>3.8999999999999901</v>
      </c>
      <c r="C11" s="4">
        <v>1.69999999999999</v>
      </c>
      <c r="D11" s="4">
        <v>0.4</v>
      </c>
      <c r="E11" s="5">
        <v>0</v>
      </c>
      <c r="F11" s="6">
        <v>0</v>
      </c>
    </row>
    <row r="12" spans="1:6" x14ac:dyDescent="0.2">
      <c r="A12" s="1">
        <v>4.9000000000000004</v>
      </c>
      <c r="B12" s="1">
        <v>2.3999999999999901</v>
      </c>
      <c r="C12" s="1">
        <v>3.2999999999999901</v>
      </c>
      <c r="D12" s="1">
        <v>1</v>
      </c>
      <c r="E12" s="3">
        <v>1</v>
      </c>
    </row>
    <row r="13" spans="1:6" x14ac:dyDescent="0.2">
      <c r="A13" s="1">
        <v>6.5999999999999899</v>
      </c>
      <c r="B13" s="1">
        <v>2.8999999999999901</v>
      </c>
      <c r="C13" s="1">
        <v>4.5999999999999899</v>
      </c>
      <c r="D13" s="1">
        <v>1.3</v>
      </c>
      <c r="E13" s="3">
        <v>1</v>
      </c>
    </row>
    <row r="14" spans="1:6" x14ac:dyDescent="0.2">
      <c r="A14" s="1">
        <v>5.7</v>
      </c>
      <c r="B14" s="1">
        <v>2.7999999999999901</v>
      </c>
      <c r="C14" s="1">
        <v>4.5</v>
      </c>
      <c r="D14" s="1">
        <v>1.3</v>
      </c>
      <c r="E14" s="3">
        <v>1</v>
      </c>
    </row>
    <row r="15" spans="1:6" x14ac:dyDescent="0.2">
      <c r="A15" s="1">
        <v>7</v>
      </c>
      <c r="B15" s="1">
        <v>3.2</v>
      </c>
      <c r="C15" s="1">
        <v>4.7</v>
      </c>
      <c r="D15" s="1">
        <v>1.3999999999999899</v>
      </c>
      <c r="E15" s="3">
        <v>1</v>
      </c>
    </row>
    <row r="16" spans="1:6" x14ac:dyDescent="0.2">
      <c r="A16" s="1">
        <v>6.0999999999999899</v>
      </c>
      <c r="B16" s="1">
        <v>2.6</v>
      </c>
      <c r="C16" s="1">
        <v>5.5999999999999899</v>
      </c>
      <c r="D16" s="1">
        <v>1.3999999999999899</v>
      </c>
      <c r="E16" s="3">
        <v>2</v>
      </c>
    </row>
    <row r="17" spans="1:6" x14ac:dyDescent="0.2">
      <c r="A17" s="1">
        <v>6.5</v>
      </c>
      <c r="B17" s="1">
        <v>2.7999999999999901</v>
      </c>
      <c r="C17" s="1">
        <v>4.5999999999999899</v>
      </c>
      <c r="D17" s="1">
        <v>1.5</v>
      </c>
      <c r="E17" s="3">
        <v>1</v>
      </c>
    </row>
    <row r="18" spans="1:6" x14ac:dyDescent="0.2">
      <c r="A18" s="1">
        <v>6.4</v>
      </c>
      <c r="B18" s="1">
        <v>3.2</v>
      </c>
      <c r="C18" s="1">
        <v>4.5</v>
      </c>
      <c r="D18" s="1">
        <v>1.5</v>
      </c>
      <c r="E18" s="3">
        <v>1</v>
      </c>
    </row>
    <row r="19" spans="1:6" x14ac:dyDescent="0.2">
      <c r="A19" s="1">
        <v>6.9</v>
      </c>
      <c r="B19" s="1">
        <v>3.1</v>
      </c>
      <c r="C19" s="1">
        <v>4.9000000000000004</v>
      </c>
      <c r="D19" s="1">
        <v>1.5</v>
      </c>
      <c r="E19" s="3">
        <v>1</v>
      </c>
    </row>
    <row r="20" spans="1:6" s="6" customFormat="1" x14ac:dyDescent="0.2">
      <c r="A20" s="4">
        <v>6.9</v>
      </c>
      <c r="B20" s="4">
        <v>3.1</v>
      </c>
      <c r="C20" s="4">
        <v>4.9000000000000004</v>
      </c>
      <c r="D20" s="4">
        <v>1.5</v>
      </c>
      <c r="E20" s="5">
        <v>1</v>
      </c>
      <c r="F20" s="6">
        <v>1</v>
      </c>
    </row>
    <row r="21" spans="1:6" s="6" customFormat="1" x14ac:dyDescent="0.2">
      <c r="A21" s="4">
        <v>6</v>
      </c>
      <c r="B21" s="4">
        <v>2.7</v>
      </c>
      <c r="C21" s="4">
        <v>5.0999999999999899</v>
      </c>
      <c r="D21" s="4">
        <v>1.6</v>
      </c>
      <c r="E21" s="5">
        <v>1</v>
      </c>
      <c r="F21" s="6">
        <v>1</v>
      </c>
    </row>
    <row r="22" spans="1:6" s="6" customFormat="1" x14ac:dyDescent="0.2">
      <c r="A22" s="4">
        <v>6.2999999999999901</v>
      </c>
      <c r="B22" s="4">
        <v>3.2999999999999901</v>
      </c>
      <c r="C22" s="4">
        <v>4.7</v>
      </c>
      <c r="D22" s="4">
        <v>1.6</v>
      </c>
      <c r="E22" s="5">
        <v>1</v>
      </c>
      <c r="F22" s="6">
        <v>1</v>
      </c>
    </row>
    <row r="23" spans="1:6" x14ac:dyDescent="0.2">
      <c r="A23" s="1">
        <v>7.2999999999999901</v>
      </c>
      <c r="B23" s="1">
        <v>2.8999999999999901</v>
      </c>
      <c r="C23" s="1">
        <v>6.2999999999999901</v>
      </c>
      <c r="D23" s="1">
        <v>1.8</v>
      </c>
      <c r="E23" s="3">
        <v>2</v>
      </c>
    </row>
    <row r="24" spans="1:6" x14ac:dyDescent="0.2">
      <c r="A24" s="1">
        <v>6.7</v>
      </c>
      <c r="B24" s="1">
        <v>2.5</v>
      </c>
      <c r="C24" s="1">
        <v>5.7999999999999901</v>
      </c>
      <c r="D24" s="1">
        <v>1.8</v>
      </c>
      <c r="E24" s="3">
        <v>2</v>
      </c>
    </row>
    <row r="25" spans="1:6" x14ac:dyDescent="0.2">
      <c r="A25" s="1">
        <v>5.7999999999999901</v>
      </c>
      <c r="B25" s="1">
        <v>2.7</v>
      </c>
      <c r="C25" s="1">
        <v>5.0999999999999899</v>
      </c>
      <c r="D25" s="1">
        <v>1.8999999999999899</v>
      </c>
      <c r="E25" s="3">
        <v>2</v>
      </c>
    </row>
    <row r="26" spans="1:6" x14ac:dyDescent="0.2">
      <c r="A26" s="1">
        <v>7.5999999999999899</v>
      </c>
      <c r="B26" s="1">
        <v>3</v>
      </c>
      <c r="C26" s="1">
        <v>6.5999999999999899</v>
      </c>
      <c r="D26" s="1">
        <v>2.1</v>
      </c>
      <c r="E26" s="3">
        <v>2</v>
      </c>
    </row>
    <row r="27" spans="1:6" x14ac:dyDescent="0.2">
      <c r="A27" s="1">
        <v>7.0999999999999899</v>
      </c>
      <c r="B27" s="1">
        <v>3</v>
      </c>
      <c r="C27" s="1">
        <v>5.9</v>
      </c>
      <c r="D27" s="1">
        <v>2.1</v>
      </c>
      <c r="E27" s="3">
        <v>2</v>
      </c>
    </row>
    <row r="28" spans="1:6" x14ac:dyDescent="0.2">
      <c r="A28" s="1">
        <v>6.5</v>
      </c>
      <c r="B28" s="1">
        <v>3</v>
      </c>
      <c r="C28" s="1">
        <v>5.7999999999999901</v>
      </c>
      <c r="D28" s="1">
        <v>2.2000000000000002</v>
      </c>
      <c r="E28" s="3">
        <v>2</v>
      </c>
    </row>
    <row r="29" spans="1:6" s="6" customFormat="1" x14ac:dyDescent="0.2">
      <c r="A29" s="4">
        <v>7.7</v>
      </c>
      <c r="B29" s="4">
        <v>3</v>
      </c>
      <c r="C29" s="4">
        <v>6.0999999999999899</v>
      </c>
      <c r="D29" s="4">
        <v>2.2999999999999901</v>
      </c>
      <c r="E29" s="5">
        <v>2</v>
      </c>
      <c r="F29" s="6">
        <v>2</v>
      </c>
    </row>
    <row r="30" spans="1:6" s="6" customFormat="1" x14ac:dyDescent="0.2">
      <c r="A30" s="4">
        <v>6.2999999999999901</v>
      </c>
      <c r="B30" s="4">
        <v>3.2999999999999901</v>
      </c>
      <c r="C30" s="4">
        <v>6</v>
      </c>
      <c r="D30" s="4">
        <v>2.5</v>
      </c>
      <c r="E30" s="5">
        <v>2</v>
      </c>
      <c r="F30" s="6">
        <v>2</v>
      </c>
    </row>
    <row r="31" spans="1:6" s="6" customFormat="1" x14ac:dyDescent="0.2">
      <c r="A31" s="4">
        <v>7.2</v>
      </c>
      <c r="B31" s="4">
        <v>3.6</v>
      </c>
      <c r="C31" s="4">
        <v>6.0999999999999899</v>
      </c>
      <c r="D31" s="4">
        <v>2.5</v>
      </c>
      <c r="E31" s="5">
        <v>2</v>
      </c>
      <c r="F31" s="6">
        <v>2</v>
      </c>
    </row>
    <row r="34" spans="1:13" x14ac:dyDescent="0.2">
      <c r="A34" s="10" t="s">
        <v>10</v>
      </c>
      <c r="B34" s="1">
        <f>0.67</f>
        <v>0.67</v>
      </c>
      <c r="F34" s="2" t="s">
        <v>37</v>
      </c>
      <c r="I34" s="2" t="s">
        <v>34</v>
      </c>
      <c r="K34" s="2" t="s">
        <v>36</v>
      </c>
      <c r="M34" s="2" t="s">
        <v>35</v>
      </c>
    </row>
    <row r="35" spans="1:13" ht="17" thickBot="1" x14ac:dyDescent="0.25">
      <c r="I35" s="2" t="s">
        <v>34</v>
      </c>
      <c r="K35" s="2" t="s">
        <v>36</v>
      </c>
      <c r="M35" s="2" t="s">
        <v>35</v>
      </c>
    </row>
    <row r="36" spans="1:13" x14ac:dyDescent="0.2">
      <c r="A36" s="16" t="s">
        <v>11</v>
      </c>
      <c r="B36" s="17"/>
      <c r="C36" s="66" t="s">
        <v>13</v>
      </c>
      <c r="D36" s="66"/>
      <c r="E36" s="67"/>
      <c r="I36" s="2">
        <f>3/3</f>
        <v>1</v>
      </c>
      <c r="K36" s="2">
        <v>1</v>
      </c>
      <c r="M36" s="2">
        <f>3/3</f>
        <v>1</v>
      </c>
    </row>
    <row r="37" spans="1:13" x14ac:dyDescent="0.2">
      <c r="A37" s="18"/>
      <c r="B37" s="19"/>
      <c r="C37" s="22">
        <v>0</v>
      </c>
      <c r="D37" s="22">
        <v>1</v>
      </c>
      <c r="E37" s="23">
        <v>2</v>
      </c>
    </row>
    <row r="38" spans="1:13" x14ac:dyDescent="0.2">
      <c r="A38" s="64" t="s">
        <v>12</v>
      </c>
      <c r="B38" s="20">
        <v>0</v>
      </c>
      <c r="C38" s="3">
        <v>3</v>
      </c>
      <c r="D38" s="3">
        <v>0</v>
      </c>
      <c r="E38" s="13">
        <v>0</v>
      </c>
      <c r="F38" s="2">
        <v>3</v>
      </c>
      <c r="K38" s="2">
        <f>9/9</f>
        <v>1</v>
      </c>
    </row>
    <row r="39" spans="1:13" x14ac:dyDescent="0.2">
      <c r="A39" s="64"/>
      <c r="B39" s="20">
        <v>1</v>
      </c>
      <c r="C39" s="3">
        <v>0</v>
      </c>
      <c r="D39" s="3">
        <v>3</v>
      </c>
      <c r="E39" s="13">
        <v>0</v>
      </c>
      <c r="F39" s="2">
        <v>3</v>
      </c>
    </row>
    <row r="40" spans="1:13" ht="17" thickBot="1" x14ac:dyDescent="0.25">
      <c r="A40" s="65"/>
      <c r="B40" s="21">
        <v>2</v>
      </c>
      <c r="C40" s="14">
        <v>0</v>
      </c>
      <c r="D40" s="14">
        <v>0</v>
      </c>
      <c r="E40" s="15">
        <v>3</v>
      </c>
      <c r="F40" s="2">
        <v>3</v>
      </c>
    </row>
  </sheetData>
  <autoFilter ref="A1:G1" xr:uid="{00000000-0009-0000-0000-000000000000}">
    <sortState xmlns:xlrd2="http://schemas.microsoft.com/office/spreadsheetml/2017/richdata2" ref="A2:E31">
      <sortCondition ref="D1:D31"/>
    </sortState>
  </autoFilter>
  <sortState xmlns:xlrd2="http://schemas.microsoft.com/office/spreadsheetml/2017/richdata2" ref="A2:F31">
    <sortCondition ref="D2:D31"/>
  </sortState>
  <mergeCells count="2">
    <mergeCell ref="A38:A40"/>
    <mergeCell ref="C36:E3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4"/>
  <sheetViews>
    <sheetView topLeftCell="G1" zoomScaleNormal="100" workbookViewId="0">
      <pane ySplit="1" topLeftCell="A2" activePane="bottomLeft" state="frozen"/>
      <selection pane="bottomLeft" activeCell="W17" sqref="W17"/>
    </sheetView>
  </sheetViews>
  <sheetFormatPr baseColWidth="10" defaultColWidth="10.83203125" defaultRowHeight="16" x14ac:dyDescent="0.2"/>
  <cols>
    <col min="1" max="1" width="18.1640625" style="1" customWidth="1"/>
    <col min="2" max="2" width="17.6640625" style="1" bestFit="1" customWidth="1"/>
    <col min="3" max="3" width="17.83203125" style="1" bestFit="1" customWidth="1"/>
    <col min="4" max="4" width="17.33203125" style="1" bestFit="1" customWidth="1"/>
    <col min="5" max="5" width="17.5" style="1" bestFit="1" customWidth="1"/>
    <col min="6" max="7" width="17.83203125" style="2" bestFit="1" customWidth="1"/>
    <col min="8" max="8" width="17.6640625" style="2" bestFit="1" customWidth="1"/>
    <col min="9" max="9" width="20.33203125" style="2" bestFit="1" customWidth="1"/>
    <col min="10" max="16384" width="10.83203125" style="2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2" t="s">
        <v>15</v>
      </c>
      <c r="H1" s="2" t="s">
        <v>19</v>
      </c>
      <c r="I1" s="2">
        <v>1</v>
      </c>
    </row>
    <row r="2" spans="1:23" x14ac:dyDescent="0.2">
      <c r="A2" s="1">
        <v>4.9000000000000004</v>
      </c>
      <c r="B2" s="1">
        <v>3.1</v>
      </c>
      <c r="C2" s="1">
        <v>1.5</v>
      </c>
      <c r="D2" s="1">
        <v>0.1</v>
      </c>
      <c r="E2" s="1">
        <v>0</v>
      </c>
      <c r="H2" s="2" t="s">
        <v>20</v>
      </c>
    </row>
    <row r="3" spans="1:23" x14ac:dyDescent="0.2">
      <c r="A3" s="1">
        <v>4.5999999999999899</v>
      </c>
      <c r="B3" s="1">
        <v>3.1</v>
      </c>
      <c r="C3" s="1">
        <v>1.5</v>
      </c>
      <c r="D3" s="1">
        <v>0.2</v>
      </c>
      <c r="E3" s="1">
        <v>0</v>
      </c>
      <c r="H3" s="2">
        <f>7/21</f>
        <v>0.33333333333333331</v>
      </c>
      <c r="I3" s="33">
        <f>H3^2</f>
        <v>0.1111111111111111</v>
      </c>
    </row>
    <row r="4" spans="1:23" x14ac:dyDescent="0.2">
      <c r="A4" s="1">
        <v>4.4000000000000004</v>
      </c>
      <c r="B4" s="1">
        <v>2.8999999999999901</v>
      </c>
      <c r="C4" s="1">
        <v>1.3999999999999899</v>
      </c>
      <c r="D4" s="1">
        <v>0.2</v>
      </c>
      <c r="E4" s="1">
        <v>0</v>
      </c>
      <c r="H4" s="2">
        <f>7/21</f>
        <v>0.33333333333333331</v>
      </c>
      <c r="I4" s="33">
        <f>H4^2</f>
        <v>0.1111111111111111</v>
      </c>
      <c r="L4" s="2" t="s">
        <v>23</v>
      </c>
    </row>
    <row r="5" spans="1:23" x14ac:dyDescent="0.2">
      <c r="A5" s="1">
        <v>4.9000000000000004</v>
      </c>
      <c r="B5" s="1">
        <v>3</v>
      </c>
      <c r="C5" s="1">
        <v>1.3999999999999899</v>
      </c>
      <c r="D5" s="1">
        <v>0.2</v>
      </c>
      <c r="E5" s="1">
        <v>0</v>
      </c>
      <c r="H5" s="2">
        <f>7/21</f>
        <v>0.33333333333333331</v>
      </c>
      <c r="I5" s="33">
        <f>H5^2</f>
        <v>0.1111111111111111</v>
      </c>
      <c r="L5" s="2" t="s">
        <v>31</v>
      </c>
      <c r="M5" s="1"/>
      <c r="N5" s="1"/>
      <c r="O5" s="1"/>
      <c r="P5" s="1"/>
      <c r="Q5" s="7" t="s">
        <v>5</v>
      </c>
      <c r="R5" s="39">
        <v>21</v>
      </c>
    </row>
    <row r="6" spans="1:23" x14ac:dyDescent="0.2">
      <c r="A6" s="1">
        <v>5.0999999999999899</v>
      </c>
      <c r="B6" s="1">
        <v>3.5</v>
      </c>
      <c r="C6" s="1">
        <v>1.3999999999999899</v>
      </c>
      <c r="D6" s="1">
        <v>0.2</v>
      </c>
      <c r="E6" s="1">
        <v>0</v>
      </c>
      <c r="I6" s="2">
        <f>I1-I3-I4-I5</f>
        <v>0.66666666666666652</v>
      </c>
      <c r="M6" s="1"/>
      <c r="N6" s="1"/>
      <c r="O6" s="1"/>
      <c r="P6" s="1"/>
      <c r="Q6" s="8" t="s">
        <v>6</v>
      </c>
      <c r="R6" s="38" t="s">
        <v>20</v>
      </c>
    </row>
    <row r="7" spans="1:23" x14ac:dyDescent="0.2">
      <c r="A7" s="24">
        <v>5</v>
      </c>
      <c r="B7" s="24">
        <v>3.6</v>
      </c>
      <c r="C7" s="24">
        <v>1.3999999999999899</v>
      </c>
      <c r="D7" s="24">
        <v>0.2</v>
      </c>
      <c r="E7" s="24">
        <v>0</v>
      </c>
      <c r="F7" s="25">
        <v>0</v>
      </c>
      <c r="G7" s="25"/>
      <c r="H7" s="25"/>
      <c r="I7" s="25"/>
      <c r="J7" s="25"/>
      <c r="M7" s="1"/>
      <c r="N7" s="1"/>
      <c r="O7" s="1"/>
      <c r="P7" s="1"/>
      <c r="Q7" s="8" t="s">
        <v>7</v>
      </c>
      <c r="R7" s="38">
        <v>0.67</v>
      </c>
    </row>
    <row r="8" spans="1:23" x14ac:dyDescent="0.2">
      <c r="A8" s="1">
        <v>5</v>
      </c>
      <c r="B8" s="1">
        <v>3.3999999999999901</v>
      </c>
      <c r="C8" s="1">
        <v>1.5</v>
      </c>
      <c r="D8" s="1">
        <v>0.2</v>
      </c>
      <c r="E8" s="1">
        <v>0</v>
      </c>
      <c r="F8" s="2">
        <v>15</v>
      </c>
      <c r="G8" s="2">
        <v>1</v>
      </c>
      <c r="H8" s="2">
        <f>G8/F8</f>
        <v>6.6666666666666666E-2</v>
      </c>
      <c r="I8" s="33">
        <f>H8^2</f>
        <v>4.4444444444444444E-3</v>
      </c>
      <c r="M8" s="1"/>
      <c r="N8" s="1"/>
      <c r="O8" s="1"/>
      <c r="P8" s="1"/>
      <c r="Q8" s="9" t="s">
        <v>8</v>
      </c>
      <c r="R8" s="40" t="s">
        <v>21</v>
      </c>
    </row>
    <row r="9" spans="1:23" x14ac:dyDescent="0.2">
      <c r="A9" s="1">
        <v>4.9000000000000004</v>
      </c>
      <c r="B9" s="1">
        <v>2.3999999999999901</v>
      </c>
      <c r="C9" s="1">
        <v>3.2999999999999901</v>
      </c>
      <c r="D9" s="1">
        <v>1</v>
      </c>
      <c r="E9" s="1">
        <v>1</v>
      </c>
      <c r="F9" s="2">
        <v>15</v>
      </c>
      <c r="G9" s="2">
        <v>7</v>
      </c>
      <c r="H9" s="2">
        <f t="shared" ref="H9:H10" si="0">G9/F9</f>
        <v>0.46666666666666667</v>
      </c>
      <c r="I9" s="33">
        <f>H9^2</f>
        <v>0.21777777777777779</v>
      </c>
      <c r="M9" s="1"/>
      <c r="N9" s="1"/>
      <c r="O9" s="1"/>
      <c r="P9" s="1"/>
      <c r="Q9" s="1"/>
    </row>
    <row r="10" spans="1:23" x14ac:dyDescent="0.2">
      <c r="A10" s="1">
        <v>6.5999999999999899</v>
      </c>
      <c r="B10" s="1">
        <v>2.8999999999999901</v>
      </c>
      <c r="C10" s="1">
        <v>4.5999999999999899</v>
      </c>
      <c r="D10" s="1">
        <v>1.3</v>
      </c>
      <c r="E10" s="1">
        <v>1</v>
      </c>
      <c r="F10" s="2">
        <v>15</v>
      </c>
      <c r="G10" s="2">
        <v>7</v>
      </c>
      <c r="H10" s="2">
        <f t="shared" si="0"/>
        <v>0.46666666666666667</v>
      </c>
      <c r="I10" s="33">
        <f>H10^2</f>
        <v>0.21777777777777779</v>
      </c>
      <c r="M10" s="1"/>
      <c r="N10" s="1"/>
      <c r="O10" s="7" t="s">
        <v>5</v>
      </c>
      <c r="P10" s="39">
        <v>7</v>
      </c>
      <c r="Q10" s="1"/>
      <c r="T10" s="7" t="s">
        <v>5</v>
      </c>
      <c r="U10" s="39">
        <v>14</v>
      </c>
    </row>
    <row r="11" spans="1:23" x14ac:dyDescent="0.2">
      <c r="A11" s="1">
        <v>5.7</v>
      </c>
      <c r="B11" s="1">
        <v>2.7999999999999901</v>
      </c>
      <c r="C11" s="1">
        <v>4.5</v>
      </c>
      <c r="D11" s="1">
        <v>1.3</v>
      </c>
      <c r="E11" s="1">
        <v>1</v>
      </c>
      <c r="I11" s="2">
        <f>I1-I8-I9-I10</f>
        <v>0.55999999999999983</v>
      </c>
      <c r="M11" s="1"/>
      <c r="N11" s="1"/>
      <c r="O11" s="8" t="s">
        <v>6</v>
      </c>
      <c r="P11" s="38" t="s">
        <v>22</v>
      </c>
      <c r="Q11" s="1"/>
      <c r="T11" s="8" t="s">
        <v>6</v>
      </c>
      <c r="U11" s="38" t="s">
        <v>24</v>
      </c>
    </row>
    <row r="12" spans="1:23" x14ac:dyDescent="0.2">
      <c r="A12" s="1">
        <v>7</v>
      </c>
      <c r="B12" s="1">
        <v>3.2</v>
      </c>
      <c r="C12" s="1">
        <v>4.7</v>
      </c>
      <c r="D12" s="1">
        <v>1.3999999999999899</v>
      </c>
      <c r="E12" s="1">
        <v>1</v>
      </c>
      <c r="M12" s="1"/>
      <c r="N12" s="1"/>
      <c r="O12" s="8" t="s">
        <v>7</v>
      </c>
      <c r="P12" s="38">
        <v>0</v>
      </c>
      <c r="Q12" s="1"/>
      <c r="T12" s="8" t="s">
        <v>7</v>
      </c>
      <c r="U12" s="38">
        <v>0.5</v>
      </c>
    </row>
    <row r="13" spans="1:23" x14ac:dyDescent="0.2">
      <c r="A13" s="1">
        <v>6.0999999999999899</v>
      </c>
      <c r="B13" s="1">
        <v>2.6</v>
      </c>
      <c r="C13" s="1">
        <v>5.5999999999999899</v>
      </c>
      <c r="D13" s="1">
        <v>1.3999999999999899</v>
      </c>
      <c r="E13" s="1">
        <v>2</v>
      </c>
      <c r="M13" s="1"/>
      <c r="N13" s="1"/>
      <c r="O13" s="9" t="s">
        <v>8</v>
      </c>
      <c r="P13" s="40"/>
      <c r="Q13" s="1"/>
      <c r="T13" s="9" t="s">
        <v>8</v>
      </c>
      <c r="U13" s="40" t="s">
        <v>40</v>
      </c>
    </row>
    <row r="14" spans="1:23" x14ac:dyDescent="0.2">
      <c r="A14" s="1">
        <v>6.5</v>
      </c>
      <c r="B14" s="1">
        <v>2.7999999999999901</v>
      </c>
      <c r="C14" s="1">
        <v>4.5999999999999899</v>
      </c>
      <c r="D14" s="1">
        <v>1.5</v>
      </c>
      <c r="E14" s="1">
        <v>1</v>
      </c>
      <c r="M14" s="1"/>
      <c r="N14" s="1"/>
      <c r="O14" s="1"/>
      <c r="P14" s="1"/>
      <c r="Q14" s="1"/>
    </row>
    <row r="15" spans="1:23" x14ac:dyDescent="0.2">
      <c r="A15" s="1">
        <v>6.4</v>
      </c>
      <c r="B15" s="1">
        <v>3.2</v>
      </c>
      <c r="C15" s="1">
        <v>4.5</v>
      </c>
      <c r="D15" s="1">
        <v>1.5</v>
      </c>
      <c r="E15" s="1">
        <v>1</v>
      </c>
      <c r="F15" s="2">
        <v>0.56000000000000005</v>
      </c>
      <c r="G15" s="2">
        <v>0.7142857142857143</v>
      </c>
      <c r="H15" s="32">
        <f>G15*F15</f>
        <v>0.4</v>
      </c>
      <c r="M15" s="7" t="s">
        <v>5</v>
      </c>
      <c r="N15" s="39" t="s">
        <v>32</v>
      </c>
      <c r="O15" s="1"/>
      <c r="P15" s="7" t="s">
        <v>5</v>
      </c>
      <c r="Q15" s="39" t="s">
        <v>33</v>
      </c>
      <c r="S15" s="7" t="s">
        <v>5</v>
      </c>
      <c r="T15" s="39">
        <v>8</v>
      </c>
      <c r="V15" s="7" t="s">
        <v>5</v>
      </c>
      <c r="W15" s="39">
        <v>10</v>
      </c>
    </row>
    <row r="16" spans="1:23" x14ac:dyDescent="0.2">
      <c r="A16" s="1">
        <v>6.9</v>
      </c>
      <c r="B16" s="1">
        <v>3.1</v>
      </c>
      <c r="C16" s="1">
        <v>4.9000000000000004</v>
      </c>
      <c r="D16" s="1">
        <v>1.5</v>
      </c>
      <c r="E16" s="1">
        <v>1</v>
      </c>
      <c r="M16" s="8" t="s">
        <v>6</v>
      </c>
      <c r="N16" s="38" t="s">
        <v>32</v>
      </c>
      <c r="O16" s="1"/>
      <c r="P16" s="8" t="s">
        <v>6</v>
      </c>
      <c r="Q16" s="38" t="s">
        <v>33</v>
      </c>
      <c r="S16" s="8" t="s">
        <v>6</v>
      </c>
      <c r="T16" s="38" t="s">
        <v>38</v>
      </c>
      <c r="V16" s="8" t="s">
        <v>6</v>
      </c>
      <c r="W16" s="38" t="s">
        <v>39</v>
      </c>
    </row>
    <row r="17" spans="1:23" x14ac:dyDescent="0.2">
      <c r="A17" s="1">
        <v>7.2999999999999901</v>
      </c>
      <c r="B17" s="1">
        <v>2.8999999999999901</v>
      </c>
      <c r="C17" s="1">
        <v>6.2999999999999901</v>
      </c>
      <c r="D17" s="1">
        <v>1.8</v>
      </c>
      <c r="E17" s="1">
        <v>2</v>
      </c>
      <c r="M17" s="8" t="s">
        <v>7</v>
      </c>
      <c r="N17" s="38" t="s">
        <v>32</v>
      </c>
      <c r="O17" s="1"/>
      <c r="P17" s="8" t="s">
        <v>7</v>
      </c>
      <c r="Q17" s="38" t="s">
        <v>33</v>
      </c>
      <c r="S17" s="8" t="s">
        <v>7</v>
      </c>
      <c r="T17" s="38">
        <v>0.22</v>
      </c>
      <c r="V17" s="8" t="s">
        <v>7</v>
      </c>
      <c r="W17" s="38">
        <v>0</v>
      </c>
    </row>
    <row r="18" spans="1:23" x14ac:dyDescent="0.2">
      <c r="A18" s="1">
        <v>6.7</v>
      </c>
      <c r="B18" s="1">
        <v>2.5</v>
      </c>
      <c r="C18" s="1">
        <v>5.7999999999999901</v>
      </c>
      <c r="D18" s="1">
        <v>1.8</v>
      </c>
      <c r="E18" s="1">
        <v>2</v>
      </c>
      <c r="M18" s="9"/>
      <c r="N18" s="40"/>
      <c r="O18" s="1"/>
      <c r="P18" s="9"/>
      <c r="Q18" s="40"/>
      <c r="S18" s="9"/>
      <c r="T18" s="40"/>
      <c r="V18" s="9"/>
      <c r="W18" s="40"/>
    </row>
    <row r="19" spans="1:23" x14ac:dyDescent="0.2">
      <c r="A19" s="1">
        <v>5.7999999999999901</v>
      </c>
      <c r="B19" s="1">
        <v>2.7</v>
      </c>
      <c r="C19" s="1">
        <v>5.0999999999999899</v>
      </c>
      <c r="D19" s="1">
        <v>1.8999999999999899</v>
      </c>
      <c r="E19" s="1">
        <v>2</v>
      </c>
    </row>
    <row r="20" spans="1:23" x14ac:dyDescent="0.2">
      <c r="A20" s="1">
        <v>7.5999999999999899</v>
      </c>
      <c r="B20" s="1">
        <v>3</v>
      </c>
      <c r="C20" s="1">
        <v>6.5999999999999899</v>
      </c>
      <c r="D20" s="1">
        <v>2.1</v>
      </c>
      <c r="E20" s="1">
        <v>2</v>
      </c>
    </row>
    <row r="21" spans="1:23" x14ac:dyDescent="0.2">
      <c r="A21" s="1">
        <v>7.0999999999999899</v>
      </c>
      <c r="B21" s="1">
        <v>3</v>
      </c>
      <c r="C21" s="1">
        <v>5.9</v>
      </c>
      <c r="D21" s="1">
        <v>2.1</v>
      </c>
      <c r="E21" s="1">
        <v>2</v>
      </c>
    </row>
    <row r="22" spans="1:23" x14ac:dyDescent="0.2">
      <c r="A22" s="1">
        <v>6.5</v>
      </c>
      <c r="B22" s="1">
        <v>3</v>
      </c>
      <c r="C22" s="1">
        <v>5.7999999999999901</v>
      </c>
      <c r="D22" s="1">
        <v>2.2000000000000002</v>
      </c>
      <c r="E22" s="1">
        <v>2</v>
      </c>
    </row>
    <row r="26" spans="1:23" x14ac:dyDescent="0.2">
      <c r="A26" s="30" t="s">
        <v>16</v>
      </c>
      <c r="B26" s="30"/>
      <c r="C26" s="30"/>
      <c r="D26" s="30"/>
      <c r="E26" s="30"/>
      <c r="F26" s="30"/>
      <c r="G26" s="30"/>
      <c r="H26" s="30"/>
      <c r="I26" s="30"/>
    </row>
    <row r="27" spans="1:23" x14ac:dyDescent="0.2">
      <c r="A27" s="30" t="s">
        <v>0</v>
      </c>
      <c r="B27" s="30" t="s">
        <v>1</v>
      </c>
      <c r="C27" s="30" t="s">
        <v>2</v>
      </c>
      <c r="D27" s="30" t="s">
        <v>3</v>
      </c>
      <c r="E27" s="30" t="s">
        <v>4</v>
      </c>
      <c r="F27" s="30" t="s">
        <v>14</v>
      </c>
      <c r="G27" s="30" t="s">
        <v>15</v>
      </c>
      <c r="H27" s="30"/>
      <c r="I27" s="30"/>
    </row>
    <row r="28" spans="1:23" x14ac:dyDescent="0.2">
      <c r="A28" s="30">
        <v>4.9000000000000004</v>
      </c>
      <c r="B28" s="30">
        <v>3.1</v>
      </c>
      <c r="C28" s="30">
        <v>1.5</v>
      </c>
      <c r="D28" s="30">
        <v>0.1</v>
      </c>
      <c r="E28" s="30">
        <v>0</v>
      </c>
      <c r="F28" s="30"/>
      <c r="G28" s="30"/>
      <c r="H28" s="30"/>
      <c r="I28" s="30"/>
    </row>
    <row r="29" spans="1:23" x14ac:dyDescent="0.2">
      <c r="A29" s="30">
        <v>4.5999999999999899</v>
      </c>
      <c r="B29" s="30">
        <v>3.1</v>
      </c>
      <c r="C29" s="30">
        <v>1.5</v>
      </c>
      <c r="D29" s="30">
        <v>0.2</v>
      </c>
      <c r="E29" s="30">
        <v>0</v>
      </c>
      <c r="F29" s="30" t="s">
        <v>26</v>
      </c>
      <c r="G29" s="30"/>
      <c r="H29" s="30"/>
      <c r="I29" s="30"/>
    </row>
    <row r="30" spans="1:23" x14ac:dyDescent="0.2">
      <c r="A30" s="30">
        <v>4.4000000000000004</v>
      </c>
      <c r="B30" s="30">
        <v>2.8999999999999901</v>
      </c>
      <c r="C30" s="30">
        <v>1.3999999999999899</v>
      </c>
      <c r="D30" s="30">
        <v>0.2</v>
      </c>
      <c r="E30" s="30">
        <v>0</v>
      </c>
      <c r="F30" s="30"/>
      <c r="G30" s="30"/>
      <c r="H30" s="30"/>
      <c r="I30" s="30"/>
    </row>
    <row r="31" spans="1:23" x14ac:dyDescent="0.2">
      <c r="A31" s="30">
        <v>4.9000000000000004</v>
      </c>
      <c r="B31" s="30">
        <v>3</v>
      </c>
      <c r="C31" s="30">
        <v>1.3999999999999899</v>
      </c>
      <c r="D31" s="30">
        <v>0.2</v>
      </c>
      <c r="E31" s="30">
        <v>0</v>
      </c>
      <c r="F31" s="30"/>
      <c r="G31" s="30"/>
      <c r="H31" s="30"/>
      <c r="I31" s="30"/>
    </row>
    <row r="32" spans="1:23" x14ac:dyDescent="0.2">
      <c r="A32" s="30">
        <v>5.0999999999999899</v>
      </c>
      <c r="B32" s="30">
        <v>3.5</v>
      </c>
      <c r="C32" s="30">
        <v>1.3999999999999899</v>
      </c>
      <c r="D32" s="30">
        <v>0.2</v>
      </c>
      <c r="E32" s="30">
        <v>0</v>
      </c>
      <c r="F32" s="30"/>
      <c r="G32" s="30"/>
      <c r="H32" s="30"/>
      <c r="I32" s="30"/>
    </row>
    <row r="33" spans="1:9" x14ac:dyDescent="0.2">
      <c r="A33" s="30">
        <v>5</v>
      </c>
      <c r="B33" s="30">
        <v>3.6</v>
      </c>
      <c r="C33" s="30">
        <v>1.3999999999999899</v>
      </c>
      <c r="D33" s="30">
        <v>0.2</v>
      </c>
      <c r="E33" s="30">
        <v>0</v>
      </c>
      <c r="F33" s="32">
        <v>0.4</v>
      </c>
      <c r="G33" s="30"/>
      <c r="H33" s="30"/>
      <c r="I33" s="30"/>
    </row>
    <row r="34" spans="1:9" x14ac:dyDescent="0.2">
      <c r="A34" s="31">
        <v>5</v>
      </c>
      <c r="B34" s="31">
        <v>3.3999999999999901</v>
      </c>
      <c r="C34" s="31">
        <v>1.5</v>
      </c>
      <c r="D34" s="31">
        <v>0.2</v>
      </c>
      <c r="E34" s="31">
        <v>0</v>
      </c>
      <c r="F34" s="32">
        <v>0.33</v>
      </c>
      <c r="G34" s="31"/>
      <c r="H34" s="31"/>
      <c r="I34" s="31"/>
    </row>
    <row r="35" spans="1:9" x14ac:dyDescent="0.2">
      <c r="A35" s="30">
        <v>4.9000000000000004</v>
      </c>
      <c r="B35" s="30">
        <v>2.3999999999999901</v>
      </c>
      <c r="C35" s="30">
        <v>3.2999999999999901</v>
      </c>
      <c r="D35" s="30">
        <v>1</v>
      </c>
      <c r="E35" s="30">
        <v>1</v>
      </c>
      <c r="F35" s="30">
        <v>0.5</v>
      </c>
      <c r="G35" s="30">
        <v>0.5</v>
      </c>
      <c r="H35" s="33">
        <f>G35^2</f>
        <v>0.25</v>
      </c>
      <c r="I35" s="30"/>
    </row>
    <row r="36" spans="1:9" x14ac:dyDescent="0.2">
      <c r="A36" s="30">
        <v>6.5999999999999899</v>
      </c>
      <c r="B36" s="30">
        <v>2.8999999999999901</v>
      </c>
      <c r="C36" s="30">
        <v>4.5999999999999899</v>
      </c>
      <c r="D36" s="30">
        <v>1.3</v>
      </c>
      <c r="E36" s="30">
        <v>1</v>
      </c>
      <c r="F36" s="30"/>
      <c r="G36" s="30">
        <v>0.5</v>
      </c>
      <c r="H36" s="33">
        <f>G36^2</f>
        <v>0.25</v>
      </c>
      <c r="I36" s="30"/>
    </row>
    <row r="37" spans="1:9" x14ac:dyDescent="0.2">
      <c r="A37" s="30">
        <v>5.7</v>
      </c>
      <c r="B37" s="30">
        <v>2.7999999999999901</v>
      </c>
      <c r="C37" s="30">
        <v>4.5</v>
      </c>
      <c r="D37" s="30">
        <v>1.3</v>
      </c>
      <c r="E37" s="30">
        <v>1</v>
      </c>
      <c r="F37" s="30"/>
      <c r="G37" s="30"/>
      <c r="H37" s="30">
        <f>H35+H36</f>
        <v>0.5</v>
      </c>
      <c r="I37" s="30"/>
    </row>
    <row r="38" spans="1:9" x14ac:dyDescent="0.2">
      <c r="A38" s="30">
        <v>7</v>
      </c>
      <c r="B38" s="30">
        <v>3.2</v>
      </c>
      <c r="C38" s="30">
        <v>4.7</v>
      </c>
      <c r="D38" s="30">
        <v>1.3999999999999899</v>
      </c>
      <c r="E38" s="30">
        <v>1</v>
      </c>
      <c r="F38" s="30"/>
      <c r="G38" s="30"/>
      <c r="H38" s="30">
        <f>I1-H37</f>
        <v>0.5</v>
      </c>
      <c r="I38" s="30"/>
    </row>
    <row r="39" spans="1:9" x14ac:dyDescent="0.2">
      <c r="A39" s="30">
        <v>6.0999999999999899</v>
      </c>
      <c r="B39" s="30">
        <v>2.6</v>
      </c>
      <c r="C39" s="30">
        <v>5.5999999999999899</v>
      </c>
      <c r="D39" s="30">
        <v>1.3999999999999899</v>
      </c>
      <c r="E39" s="30">
        <v>2</v>
      </c>
      <c r="F39" s="30"/>
      <c r="G39" s="30"/>
      <c r="H39" s="30"/>
      <c r="I39" s="30"/>
    </row>
    <row r="40" spans="1:9" x14ac:dyDescent="0.2">
      <c r="A40" s="30">
        <v>6.5</v>
      </c>
      <c r="B40" s="30">
        <v>2.7999999999999901</v>
      </c>
      <c r="C40" s="30">
        <v>4.5999999999999899</v>
      </c>
      <c r="D40" s="30">
        <v>1.5</v>
      </c>
      <c r="E40" s="30">
        <v>1</v>
      </c>
      <c r="F40" s="30">
        <v>0.5</v>
      </c>
      <c r="G40" s="30">
        <f>14/21</f>
        <v>0.66666666666666663</v>
      </c>
      <c r="H40" s="32">
        <f>G40*F40</f>
        <v>0.33333333333333331</v>
      </c>
      <c r="I40" s="30"/>
    </row>
    <row r="41" spans="1:9" x14ac:dyDescent="0.2">
      <c r="A41" s="30">
        <v>6.4</v>
      </c>
      <c r="B41" s="30">
        <v>3.2</v>
      </c>
      <c r="C41" s="30">
        <v>4.5</v>
      </c>
      <c r="D41" s="30">
        <v>1.5</v>
      </c>
      <c r="E41" s="30">
        <v>1</v>
      </c>
      <c r="F41" s="30"/>
      <c r="G41" s="30"/>
      <c r="H41" s="30"/>
      <c r="I41" s="30"/>
    </row>
    <row r="42" spans="1:9" x14ac:dyDescent="0.2">
      <c r="A42" s="30">
        <v>6.9</v>
      </c>
      <c r="B42" s="30">
        <v>3.1</v>
      </c>
      <c r="C42" s="30">
        <v>4.9000000000000004</v>
      </c>
      <c r="D42" s="30">
        <v>1.5</v>
      </c>
      <c r="E42" s="30">
        <v>1</v>
      </c>
      <c r="F42" s="30" t="s">
        <v>25</v>
      </c>
      <c r="G42" s="30"/>
      <c r="H42" s="30"/>
      <c r="I42" s="30"/>
    </row>
    <row r="43" spans="1:9" x14ac:dyDescent="0.2">
      <c r="A43" s="30">
        <v>7.2999999999999901</v>
      </c>
      <c r="B43" s="30">
        <v>2.8999999999999901</v>
      </c>
      <c r="C43" s="30">
        <v>6.2999999999999901</v>
      </c>
      <c r="D43" s="30">
        <v>1.8</v>
      </c>
      <c r="E43" s="30">
        <v>2</v>
      </c>
      <c r="F43" s="30"/>
      <c r="G43" s="30"/>
      <c r="H43" s="30"/>
      <c r="I43" s="30"/>
    </row>
    <row r="44" spans="1:9" x14ac:dyDescent="0.2">
      <c r="A44" s="30">
        <v>6.7</v>
      </c>
      <c r="B44" s="30">
        <v>2.5</v>
      </c>
      <c r="C44" s="30">
        <v>5.7999999999999901</v>
      </c>
      <c r="D44" s="30">
        <v>1.8</v>
      </c>
      <c r="E44" s="30">
        <v>2</v>
      </c>
      <c r="F44" s="30"/>
      <c r="G44" s="30"/>
      <c r="H44" s="30"/>
      <c r="I44" s="30"/>
    </row>
    <row r="45" spans="1:9" x14ac:dyDescent="0.2">
      <c r="A45" s="30">
        <v>5.7999999999999901</v>
      </c>
      <c r="B45" s="30">
        <v>2.7</v>
      </c>
      <c r="C45" s="30">
        <v>5.0999999999999899</v>
      </c>
      <c r="D45" s="30">
        <v>1.8999999999999899</v>
      </c>
      <c r="E45" s="30">
        <v>2</v>
      </c>
      <c r="F45" s="30"/>
      <c r="G45" s="30"/>
      <c r="H45" s="30"/>
      <c r="I45" s="30"/>
    </row>
    <row r="46" spans="1:9" x14ac:dyDescent="0.2">
      <c r="A46" s="30">
        <v>7.5999999999999899</v>
      </c>
      <c r="B46" s="30">
        <v>3</v>
      </c>
      <c r="C46" s="30">
        <v>6.5999999999999899</v>
      </c>
      <c r="D46" s="30">
        <v>2.1</v>
      </c>
      <c r="E46" s="30">
        <v>2</v>
      </c>
      <c r="F46" s="30"/>
      <c r="G46" s="30"/>
      <c r="H46" s="30"/>
      <c r="I46" s="30"/>
    </row>
    <row r="47" spans="1:9" x14ac:dyDescent="0.2">
      <c r="A47" s="30">
        <v>7.0999999999999899</v>
      </c>
      <c r="B47" s="30">
        <v>3</v>
      </c>
      <c r="C47" s="30">
        <v>5.9</v>
      </c>
      <c r="D47" s="30">
        <v>2.1</v>
      </c>
      <c r="E47" s="30">
        <v>2</v>
      </c>
      <c r="F47" s="30"/>
      <c r="G47" s="30"/>
      <c r="H47" s="30"/>
      <c r="I47" s="30"/>
    </row>
    <row r="48" spans="1:9" x14ac:dyDescent="0.2">
      <c r="A48" s="30">
        <v>6.5</v>
      </c>
      <c r="B48" s="30">
        <v>3</v>
      </c>
      <c r="C48" s="30">
        <v>5.7999999999999901</v>
      </c>
      <c r="D48" s="30">
        <v>2.2000000000000002</v>
      </c>
      <c r="E48" s="30">
        <v>2</v>
      </c>
      <c r="F48" s="30"/>
      <c r="G48" s="30"/>
      <c r="H48" s="30"/>
      <c r="I48" s="30"/>
    </row>
    <row r="52" spans="1:10" x14ac:dyDescent="0.2">
      <c r="A52" s="26" t="s">
        <v>18</v>
      </c>
      <c r="B52" s="26"/>
      <c r="C52" s="26"/>
      <c r="D52" s="26"/>
      <c r="E52" s="26"/>
      <c r="F52" s="26"/>
      <c r="G52" s="26"/>
      <c r="H52" s="26"/>
      <c r="I52" s="26"/>
      <c r="J52" s="26"/>
    </row>
    <row r="53" spans="1:10" x14ac:dyDescent="0.2">
      <c r="A53" s="26" t="s">
        <v>0</v>
      </c>
      <c r="B53" s="26" t="s">
        <v>1</v>
      </c>
      <c r="C53" s="26" t="s">
        <v>2</v>
      </c>
      <c r="D53" s="26" t="s">
        <v>3</v>
      </c>
      <c r="E53" s="26" t="s">
        <v>4</v>
      </c>
      <c r="F53" s="26" t="s">
        <v>14</v>
      </c>
      <c r="G53" s="26" t="s">
        <v>15</v>
      </c>
      <c r="H53" s="26"/>
      <c r="I53" s="26"/>
      <c r="J53" s="26"/>
    </row>
    <row r="54" spans="1:10" x14ac:dyDescent="0.2">
      <c r="A54" s="26">
        <v>4.9000000000000004</v>
      </c>
      <c r="B54" s="26">
        <v>3.1</v>
      </c>
      <c r="C54" s="26">
        <v>1.5</v>
      </c>
      <c r="D54" s="26">
        <v>0.1</v>
      </c>
      <c r="E54" s="26">
        <v>0</v>
      </c>
      <c r="F54" s="26">
        <v>8</v>
      </c>
      <c r="G54" s="26">
        <v>7</v>
      </c>
      <c r="H54" s="26">
        <f>7/8</f>
        <v>0.875</v>
      </c>
      <c r="I54" s="27">
        <f>H54^2</f>
        <v>0.765625</v>
      </c>
      <c r="J54" s="26"/>
    </row>
    <row r="55" spans="1:10" x14ac:dyDescent="0.2">
      <c r="A55" s="26">
        <v>4.5999999999999899</v>
      </c>
      <c r="B55" s="26">
        <v>3.1</v>
      </c>
      <c r="C55" s="26">
        <v>1.5</v>
      </c>
      <c r="D55" s="26">
        <v>0.2</v>
      </c>
      <c r="E55" s="26">
        <v>0</v>
      </c>
      <c r="F55" s="26">
        <v>8</v>
      </c>
      <c r="G55" s="26">
        <v>1</v>
      </c>
      <c r="H55" s="26">
        <f>1/8</f>
        <v>0.125</v>
      </c>
      <c r="I55" s="27">
        <f>H55^2</f>
        <v>1.5625E-2</v>
      </c>
      <c r="J55" s="26"/>
    </row>
    <row r="56" spans="1:10" x14ac:dyDescent="0.2">
      <c r="A56" s="26">
        <v>4.4000000000000004</v>
      </c>
      <c r="B56" s="26">
        <v>2.8999999999999901</v>
      </c>
      <c r="C56" s="26">
        <v>1.3999999999999899</v>
      </c>
      <c r="D56" s="26">
        <v>0.2</v>
      </c>
      <c r="E56" s="26">
        <v>0</v>
      </c>
      <c r="F56" s="26"/>
      <c r="G56" s="26"/>
      <c r="H56" s="26"/>
      <c r="I56" s="26"/>
      <c r="J56" s="26"/>
    </row>
    <row r="57" spans="1:10" x14ac:dyDescent="0.2">
      <c r="A57" s="26">
        <v>4.9000000000000004</v>
      </c>
      <c r="B57" s="26">
        <v>3</v>
      </c>
      <c r="C57" s="26">
        <v>1.3999999999999899</v>
      </c>
      <c r="D57" s="26">
        <v>0.2</v>
      </c>
      <c r="E57" s="26">
        <v>0</v>
      </c>
      <c r="F57" s="26"/>
      <c r="G57" s="26"/>
      <c r="H57" s="26"/>
      <c r="I57" s="26"/>
      <c r="J57" s="26"/>
    </row>
    <row r="58" spans="1:10" x14ac:dyDescent="0.2">
      <c r="A58" s="26">
        <v>5.0999999999999899</v>
      </c>
      <c r="B58" s="26">
        <v>3.5</v>
      </c>
      <c r="C58" s="26">
        <v>1.3999999999999899</v>
      </c>
      <c r="D58" s="26">
        <v>0.2</v>
      </c>
      <c r="E58" s="26">
        <v>0</v>
      </c>
      <c r="F58" s="26"/>
      <c r="G58" s="26"/>
      <c r="H58" s="26"/>
      <c r="I58" s="26"/>
      <c r="J58" s="26"/>
    </row>
    <row r="59" spans="1:10" x14ac:dyDescent="0.2">
      <c r="A59" s="26">
        <v>5</v>
      </c>
      <c r="B59" s="26">
        <v>3.6</v>
      </c>
      <c r="C59" s="26">
        <v>1.3999999999999899</v>
      </c>
      <c r="D59" s="26">
        <v>0.2</v>
      </c>
      <c r="E59" s="26">
        <v>0</v>
      </c>
      <c r="F59" s="42"/>
      <c r="G59" s="26"/>
      <c r="H59" s="26"/>
      <c r="I59" s="26"/>
      <c r="J59" s="26"/>
    </row>
    <row r="60" spans="1:10" x14ac:dyDescent="0.2">
      <c r="A60" s="26">
        <v>5</v>
      </c>
      <c r="B60" s="26">
        <v>3.3999999999999901</v>
      </c>
      <c r="C60" s="26">
        <v>1.5</v>
      </c>
      <c r="D60" s="26">
        <v>0.2</v>
      </c>
      <c r="E60" s="26">
        <v>0</v>
      </c>
      <c r="F60" s="42"/>
      <c r="G60" s="26"/>
      <c r="H60" s="26"/>
      <c r="I60" s="26"/>
      <c r="J60" s="26"/>
    </row>
    <row r="61" spans="1:10" x14ac:dyDescent="0.2">
      <c r="A61" s="28">
        <v>4.9000000000000004</v>
      </c>
      <c r="B61" s="28">
        <v>2.3999999999999901</v>
      </c>
      <c r="C61" s="28">
        <v>3.2999999999999901</v>
      </c>
      <c r="D61" s="28">
        <v>1</v>
      </c>
      <c r="E61" s="28">
        <v>1</v>
      </c>
      <c r="F61" s="28"/>
      <c r="G61" s="28"/>
      <c r="H61" s="28"/>
      <c r="I61" s="28"/>
      <c r="J61" s="28"/>
    </row>
    <row r="62" spans="1:10" x14ac:dyDescent="0.2">
      <c r="A62" s="26">
        <v>6.5999999999999899</v>
      </c>
      <c r="B62" s="26">
        <v>2.8999999999999901</v>
      </c>
      <c r="C62" s="26">
        <v>4.5999999999999899</v>
      </c>
      <c r="D62" s="26">
        <v>1.3</v>
      </c>
      <c r="E62" s="26">
        <v>1</v>
      </c>
      <c r="F62" s="26">
        <v>13</v>
      </c>
      <c r="G62" s="26">
        <v>6</v>
      </c>
      <c r="H62" s="26">
        <f>6/13</f>
        <v>0.46153846153846156</v>
      </c>
      <c r="I62" s="29">
        <f>H62^2</f>
        <v>0.21301775147928997</v>
      </c>
      <c r="J62" s="26"/>
    </row>
    <row r="63" spans="1:10" x14ac:dyDescent="0.2">
      <c r="A63" s="26">
        <v>5.7</v>
      </c>
      <c r="B63" s="26">
        <v>2.7999999999999901</v>
      </c>
      <c r="C63" s="26">
        <v>4.5</v>
      </c>
      <c r="D63" s="26">
        <v>1.3</v>
      </c>
      <c r="E63" s="26">
        <v>1</v>
      </c>
      <c r="F63" s="26">
        <v>13</v>
      </c>
      <c r="G63" s="26">
        <v>7</v>
      </c>
      <c r="H63" s="26">
        <f>7/13</f>
        <v>0.53846153846153844</v>
      </c>
      <c r="I63" s="37">
        <f>H63^2</f>
        <v>0.28994082840236685</v>
      </c>
      <c r="J63" s="26"/>
    </row>
    <row r="64" spans="1:10" x14ac:dyDescent="0.2">
      <c r="A64" s="26">
        <v>7</v>
      </c>
      <c r="B64" s="26">
        <v>3.2</v>
      </c>
      <c r="C64" s="26">
        <v>4.7</v>
      </c>
      <c r="D64" s="26">
        <v>1.3999999999999899</v>
      </c>
      <c r="E64" s="26">
        <v>1</v>
      </c>
      <c r="F64" s="26"/>
      <c r="G64" s="26"/>
      <c r="H64" s="26"/>
      <c r="I64" s="26"/>
      <c r="J64" s="26"/>
    </row>
    <row r="65" spans="1:11" x14ac:dyDescent="0.2">
      <c r="A65" s="26">
        <v>6.0999999999999899</v>
      </c>
      <c r="B65" s="26">
        <v>2.6</v>
      </c>
      <c r="C65" s="26">
        <v>5.5999999999999899</v>
      </c>
      <c r="D65" s="26">
        <v>1.3999999999999899</v>
      </c>
      <c r="E65" s="26">
        <v>2</v>
      </c>
      <c r="F65" s="26"/>
      <c r="G65" s="26"/>
      <c r="H65" s="26"/>
      <c r="I65" s="26"/>
      <c r="J65" s="26"/>
    </row>
    <row r="66" spans="1:11" x14ac:dyDescent="0.2">
      <c r="A66" s="26">
        <v>6.5</v>
      </c>
      <c r="B66" s="26">
        <v>2.7999999999999901</v>
      </c>
      <c r="C66" s="26">
        <v>4.5999999999999899</v>
      </c>
      <c r="D66" s="26">
        <v>1.5</v>
      </c>
      <c r="E66" s="26">
        <v>1</v>
      </c>
      <c r="F66" s="26"/>
      <c r="G66" s="26"/>
      <c r="H66" s="26"/>
      <c r="I66" s="26"/>
      <c r="J66" s="34"/>
    </row>
    <row r="67" spans="1:11" x14ac:dyDescent="0.2">
      <c r="A67" s="26">
        <v>6.4</v>
      </c>
      <c r="B67" s="26">
        <v>3.2</v>
      </c>
      <c r="C67" s="26">
        <v>4.5</v>
      </c>
      <c r="D67" s="26">
        <v>1.5</v>
      </c>
      <c r="E67" s="26">
        <v>1</v>
      </c>
      <c r="F67" s="26"/>
      <c r="G67" s="26"/>
      <c r="H67" s="26"/>
      <c r="I67" s="26"/>
      <c r="J67" s="26"/>
    </row>
    <row r="68" spans="1:11" x14ac:dyDescent="0.2">
      <c r="A68" s="26">
        <v>6.9</v>
      </c>
      <c r="B68" s="26">
        <v>3.1</v>
      </c>
      <c r="C68" s="26">
        <v>4.9000000000000004</v>
      </c>
      <c r="D68" s="26">
        <v>1.5</v>
      </c>
      <c r="E68" s="26">
        <v>1</v>
      </c>
      <c r="F68" s="26"/>
      <c r="G68" s="26"/>
      <c r="H68" s="26"/>
      <c r="I68" s="26"/>
      <c r="J68" s="26"/>
    </row>
    <row r="69" spans="1:11" x14ac:dyDescent="0.2">
      <c r="A69" s="26">
        <v>7.2999999999999901</v>
      </c>
      <c r="B69" s="26">
        <v>2.8999999999999901</v>
      </c>
      <c r="C69" s="26">
        <v>6.2999999999999901</v>
      </c>
      <c r="D69" s="26">
        <v>1.8</v>
      </c>
      <c r="E69" s="26">
        <v>2</v>
      </c>
      <c r="F69" s="26"/>
      <c r="G69" s="26"/>
      <c r="H69" s="26"/>
      <c r="I69" s="26"/>
      <c r="J69" s="26"/>
    </row>
    <row r="70" spans="1:11" x14ac:dyDescent="0.2">
      <c r="A70" s="26">
        <v>6.7</v>
      </c>
      <c r="B70" s="26">
        <v>2.5</v>
      </c>
      <c r="C70" s="26">
        <v>5.7999999999999901</v>
      </c>
      <c r="D70" s="26">
        <v>1.8</v>
      </c>
      <c r="E70" s="26">
        <v>2</v>
      </c>
      <c r="F70" s="26"/>
      <c r="G70" s="26"/>
      <c r="H70" s="26"/>
      <c r="I70" s="26"/>
      <c r="J70" s="26"/>
    </row>
    <row r="71" spans="1:11" x14ac:dyDescent="0.2">
      <c r="A71" s="26">
        <v>5.7999999999999901</v>
      </c>
      <c r="B71" s="26">
        <v>2.7</v>
      </c>
      <c r="C71" s="26">
        <v>5.0999999999999899</v>
      </c>
      <c r="D71" s="26">
        <v>1.8999999999999899</v>
      </c>
      <c r="E71" s="26">
        <v>2</v>
      </c>
      <c r="F71" s="26"/>
      <c r="G71" s="26"/>
      <c r="H71" s="26"/>
      <c r="I71" s="26"/>
      <c r="J71" s="26"/>
    </row>
    <row r="72" spans="1:11" x14ac:dyDescent="0.2">
      <c r="A72" s="26">
        <v>7.5999999999999899</v>
      </c>
      <c r="B72" s="26">
        <v>3</v>
      </c>
      <c r="C72" s="26">
        <v>6.5999999999999899</v>
      </c>
      <c r="D72" s="26">
        <v>2.1</v>
      </c>
      <c r="E72" s="26">
        <v>2</v>
      </c>
      <c r="F72" s="26"/>
      <c r="G72" s="26"/>
      <c r="H72" s="26"/>
      <c r="I72" s="26"/>
      <c r="J72" s="26"/>
    </row>
    <row r="73" spans="1:11" x14ac:dyDescent="0.2">
      <c r="A73" s="26">
        <v>7.0999999999999899</v>
      </c>
      <c r="B73" s="26">
        <v>3</v>
      </c>
      <c r="C73" s="26">
        <v>5.9</v>
      </c>
      <c r="D73" s="26">
        <v>2.1</v>
      </c>
      <c r="E73" s="26">
        <v>2</v>
      </c>
      <c r="F73" s="26"/>
      <c r="G73" s="26"/>
      <c r="H73" s="26"/>
      <c r="I73" s="26"/>
      <c r="J73" s="26"/>
    </row>
    <row r="74" spans="1:11" x14ac:dyDescent="0.2">
      <c r="A74" s="26">
        <v>6.5</v>
      </c>
      <c r="B74" s="26">
        <v>3</v>
      </c>
      <c r="C74" s="26">
        <v>5.7999999999999901</v>
      </c>
      <c r="D74" s="26">
        <v>2.2000000000000002</v>
      </c>
      <c r="E74" s="26">
        <v>2</v>
      </c>
      <c r="F74" s="26"/>
      <c r="G74" s="26"/>
      <c r="H74" s="26"/>
      <c r="I74" s="26"/>
      <c r="J74" s="26"/>
    </row>
    <row r="75" spans="1:1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8" spans="1:11" x14ac:dyDescent="0.2">
      <c r="A78" s="32" t="s">
        <v>27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80" spans="1:11" x14ac:dyDescent="0.2">
      <c r="A80" s="2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14</v>
      </c>
      <c r="G80" s="2" t="s">
        <v>15</v>
      </c>
    </row>
    <row r="81" spans="1:10" x14ac:dyDescent="0.2">
      <c r="A81" s="2">
        <v>4.9000000000000004</v>
      </c>
      <c r="B81" s="2">
        <v>2.3999999999999901</v>
      </c>
      <c r="C81" s="2">
        <v>3.2999999999999901</v>
      </c>
      <c r="D81" s="2">
        <v>1</v>
      </c>
      <c r="E81" s="2">
        <v>1</v>
      </c>
    </row>
    <row r="82" spans="1:10" x14ac:dyDescent="0.2">
      <c r="A82" s="2">
        <v>6.5999999999999899</v>
      </c>
      <c r="B82" s="2">
        <v>2.8999999999999901</v>
      </c>
      <c r="C82" s="2">
        <v>4.5999999999999899</v>
      </c>
      <c r="D82" s="2">
        <v>1.3</v>
      </c>
      <c r="E82" s="2">
        <v>1</v>
      </c>
    </row>
    <row r="83" spans="1:10" x14ac:dyDescent="0.2">
      <c r="A83" s="2">
        <v>5.7</v>
      </c>
      <c r="B83" s="2">
        <v>2.7999999999999901</v>
      </c>
      <c r="C83" s="2">
        <v>4.5</v>
      </c>
      <c r="D83" s="2">
        <v>1.3</v>
      </c>
      <c r="E83" s="2">
        <v>1</v>
      </c>
      <c r="F83" s="2">
        <f>0</f>
        <v>0</v>
      </c>
      <c r="G83" s="2">
        <f>4/14</f>
        <v>0.2857142857142857</v>
      </c>
      <c r="H83" s="2">
        <f>F84*G83</f>
        <v>0</v>
      </c>
    </row>
    <row r="84" spans="1:10" x14ac:dyDescent="0.2">
      <c r="A84" s="25">
        <v>7</v>
      </c>
      <c r="B84" s="25">
        <v>3.2</v>
      </c>
      <c r="C84" s="25">
        <v>4.7</v>
      </c>
      <c r="D84" s="25">
        <v>1.3999999999999899</v>
      </c>
      <c r="E84" s="25">
        <v>1</v>
      </c>
      <c r="F84" s="25"/>
      <c r="G84" s="25"/>
      <c r="H84" s="25"/>
      <c r="I84" s="25">
        <v>1</v>
      </c>
      <c r="J84" s="25"/>
    </row>
    <row r="85" spans="1:10" x14ac:dyDescent="0.2">
      <c r="A85" s="2">
        <v>6.0999999999999899</v>
      </c>
      <c r="B85" s="2">
        <v>2.6</v>
      </c>
      <c r="C85" s="2">
        <v>5.5999999999999899</v>
      </c>
      <c r="D85" s="2">
        <v>1.3999999999999899</v>
      </c>
      <c r="E85" s="2">
        <v>2</v>
      </c>
      <c r="F85" s="2">
        <v>10</v>
      </c>
      <c r="G85" s="2" t="s">
        <v>28</v>
      </c>
      <c r="H85" s="2">
        <v>0.3</v>
      </c>
      <c r="I85" s="2">
        <f>H85^2</f>
        <v>0.09</v>
      </c>
    </row>
    <row r="86" spans="1:10" x14ac:dyDescent="0.2">
      <c r="A86" s="2">
        <v>6.5</v>
      </c>
      <c r="B86" s="2">
        <v>2.7999999999999901</v>
      </c>
      <c r="C86" s="2">
        <v>4.5999999999999899</v>
      </c>
      <c r="D86" s="2">
        <v>1.5</v>
      </c>
      <c r="E86" s="2">
        <v>1</v>
      </c>
      <c r="F86" s="2">
        <v>10</v>
      </c>
      <c r="G86" s="2" t="s">
        <v>29</v>
      </c>
      <c r="H86" s="2">
        <v>0.7</v>
      </c>
      <c r="I86" s="2">
        <f>H86^2</f>
        <v>0.48999999999999994</v>
      </c>
    </row>
    <row r="87" spans="1:10" x14ac:dyDescent="0.2">
      <c r="A87" s="2">
        <v>6.4</v>
      </c>
      <c r="B87" s="2">
        <v>3.2</v>
      </c>
      <c r="C87" s="2">
        <v>4.5</v>
      </c>
      <c r="D87" s="2">
        <v>1.5</v>
      </c>
      <c r="E87" s="2">
        <v>1</v>
      </c>
      <c r="F87" s="2">
        <v>10</v>
      </c>
      <c r="I87" s="2">
        <f>I84-I85-I86</f>
        <v>0.4200000000000001</v>
      </c>
    </row>
    <row r="88" spans="1:10" x14ac:dyDescent="0.2">
      <c r="A88" s="2">
        <v>6.9</v>
      </c>
      <c r="B88" s="2">
        <v>3.1</v>
      </c>
      <c r="C88" s="2">
        <v>4.9000000000000004</v>
      </c>
      <c r="D88" s="2">
        <v>1.5</v>
      </c>
      <c r="E88" s="2">
        <v>1</v>
      </c>
    </row>
    <row r="89" spans="1:10" x14ac:dyDescent="0.2">
      <c r="A89" s="2">
        <v>7.2999999999999901</v>
      </c>
      <c r="B89" s="2">
        <v>2.8999999999999901</v>
      </c>
      <c r="C89" s="2">
        <v>6.2999999999999901</v>
      </c>
      <c r="D89" s="2">
        <v>1.8</v>
      </c>
      <c r="E89" s="2">
        <v>2</v>
      </c>
    </row>
    <row r="90" spans="1:10" x14ac:dyDescent="0.2">
      <c r="A90" s="2">
        <v>6.7</v>
      </c>
      <c r="B90" s="2">
        <v>2.5</v>
      </c>
      <c r="C90" s="2">
        <v>5.7999999999999901</v>
      </c>
      <c r="D90" s="2">
        <v>1.8</v>
      </c>
      <c r="E90" s="2">
        <v>2</v>
      </c>
    </row>
    <row r="91" spans="1:10" x14ac:dyDescent="0.2">
      <c r="A91" s="2">
        <v>5.7999999999999901</v>
      </c>
      <c r="B91" s="2">
        <v>2.7</v>
      </c>
      <c r="C91" s="2">
        <v>5.0999999999999899</v>
      </c>
      <c r="D91" s="2">
        <v>1.8999999999999899</v>
      </c>
      <c r="E91" s="2">
        <v>2</v>
      </c>
    </row>
    <row r="92" spans="1:10" x14ac:dyDescent="0.2">
      <c r="A92" s="2">
        <v>7.5999999999999899</v>
      </c>
      <c r="B92" s="2">
        <v>3</v>
      </c>
      <c r="C92" s="2">
        <v>6.5999999999999899</v>
      </c>
      <c r="D92" s="2">
        <v>2.1</v>
      </c>
      <c r="E92" s="2">
        <v>2</v>
      </c>
      <c r="F92" s="2">
        <v>0.42</v>
      </c>
      <c r="G92" s="2">
        <f>10/14</f>
        <v>0.7142857142857143</v>
      </c>
      <c r="H92" s="32">
        <f>F92*G92</f>
        <v>0.3</v>
      </c>
    </row>
    <row r="93" spans="1:10" x14ac:dyDescent="0.2">
      <c r="A93" s="2">
        <v>7.0999999999999899</v>
      </c>
      <c r="B93" s="2">
        <v>3</v>
      </c>
      <c r="C93" s="2">
        <v>5.9</v>
      </c>
      <c r="D93" s="2">
        <v>2.1</v>
      </c>
      <c r="E93" s="2">
        <v>2</v>
      </c>
    </row>
    <row r="94" spans="1:10" x14ac:dyDescent="0.2">
      <c r="A94" s="2">
        <v>6.5</v>
      </c>
      <c r="B94" s="2">
        <v>3</v>
      </c>
      <c r="C94" s="2">
        <v>5.7999999999999901</v>
      </c>
      <c r="D94" s="2">
        <v>2.2000000000000002</v>
      </c>
      <c r="E94" s="2">
        <v>2</v>
      </c>
    </row>
    <row r="97" spans="1:9" x14ac:dyDescent="0.2">
      <c r="A97" s="30" t="s">
        <v>30</v>
      </c>
      <c r="B97" s="30"/>
      <c r="C97" s="30"/>
      <c r="D97" s="30"/>
      <c r="E97" s="30"/>
      <c r="F97" s="30"/>
      <c r="G97" s="30"/>
      <c r="H97" s="30"/>
      <c r="I97" s="30"/>
    </row>
    <row r="98" spans="1:9" x14ac:dyDescent="0.2">
      <c r="A98" s="30" t="s">
        <v>0</v>
      </c>
      <c r="B98" s="30" t="s">
        <v>1</v>
      </c>
      <c r="C98" s="30" t="s">
        <v>2</v>
      </c>
      <c r="D98" s="30" t="s">
        <v>3</v>
      </c>
      <c r="E98" s="30" t="s">
        <v>4</v>
      </c>
      <c r="F98" s="30" t="s">
        <v>14</v>
      </c>
      <c r="G98" s="30" t="s">
        <v>15</v>
      </c>
      <c r="H98" s="30">
        <v>1</v>
      </c>
      <c r="I98" s="30"/>
    </row>
    <row r="99" spans="1:9" x14ac:dyDescent="0.2">
      <c r="A99" s="30">
        <v>4.9000000000000004</v>
      </c>
      <c r="B99" s="30">
        <v>2.3999999999999901</v>
      </c>
      <c r="C99" s="30">
        <v>3.2999999999999901</v>
      </c>
      <c r="D99" s="30">
        <v>1</v>
      </c>
      <c r="E99" s="30">
        <v>1</v>
      </c>
      <c r="F99" s="30"/>
      <c r="G99" s="30"/>
      <c r="H99" s="30"/>
      <c r="I99" s="30"/>
    </row>
    <row r="100" spans="1:9" x14ac:dyDescent="0.2">
      <c r="A100" s="30">
        <v>6.5999999999999899</v>
      </c>
      <c r="B100" s="30">
        <v>2.8999999999999901</v>
      </c>
      <c r="C100" s="30">
        <v>4.5999999999999899</v>
      </c>
      <c r="D100" s="30">
        <v>1.3</v>
      </c>
      <c r="E100" s="30">
        <v>1</v>
      </c>
      <c r="F100" s="30"/>
      <c r="G100" s="30"/>
      <c r="H100" s="30"/>
      <c r="I100" s="30"/>
    </row>
    <row r="101" spans="1:9" x14ac:dyDescent="0.2">
      <c r="A101" s="30">
        <v>5.7</v>
      </c>
      <c r="B101" s="30">
        <v>2.7999999999999901</v>
      </c>
      <c r="C101" s="30">
        <v>4.5</v>
      </c>
      <c r="D101" s="30">
        <v>1.3</v>
      </c>
      <c r="E101" s="30">
        <v>1</v>
      </c>
      <c r="F101" s="30"/>
      <c r="G101" s="30"/>
      <c r="H101" s="30"/>
      <c r="I101" s="30"/>
    </row>
    <row r="102" spans="1:9" x14ac:dyDescent="0.2">
      <c r="A102" s="31">
        <v>7</v>
      </c>
      <c r="B102" s="31">
        <v>3.2</v>
      </c>
      <c r="C102" s="31">
        <v>4.7</v>
      </c>
      <c r="D102" s="31">
        <v>1.3999999999999899</v>
      </c>
      <c r="E102" s="31">
        <v>1</v>
      </c>
      <c r="F102" s="41">
        <v>0.3</v>
      </c>
      <c r="G102" s="31"/>
      <c r="H102" s="31"/>
      <c r="I102" s="31"/>
    </row>
    <row r="103" spans="1:9" x14ac:dyDescent="0.2">
      <c r="A103" s="30">
        <v>6.0999999999999899</v>
      </c>
      <c r="B103" s="30">
        <v>2.6</v>
      </c>
      <c r="C103" s="30">
        <v>5.5999999999999899</v>
      </c>
      <c r="D103" s="30">
        <v>1.3999999999999899</v>
      </c>
      <c r="E103" s="30">
        <v>2</v>
      </c>
      <c r="F103" s="30" t="s">
        <v>17</v>
      </c>
      <c r="G103" s="30"/>
      <c r="H103" s="30"/>
      <c r="I103" s="30"/>
    </row>
    <row r="104" spans="1:9" x14ac:dyDescent="0.2">
      <c r="A104" s="30">
        <v>6.5</v>
      </c>
      <c r="B104" s="30">
        <v>2.7999999999999901</v>
      </c>
      <c r="C104" s="30">
        <v>4.5999999999999899</v>
      </c>
      <c r="D104" s="30">
        <v>1.5</v>
      </c>
      <c r="E104" s="30">
        <v>1</v>
      </c>
      <c r="F104" s="30"/>
      <c r="G104" s="30"/>
      <c r="H104" s="30"/>
      <c r="I104" s="30"/>
    </row>
    <row r="105" spans="1:9" x14ac:dyDescent="0.2">
      <c r="A105" s="30">
        <v>6.4</v>
      </c>
      <c r="B105" s="30">
        <v>3.2</v>
      </c>
      <c r="C105" s="30">
        <v>4.5</v>
      </c>
      <c r="D105" s="30">
        <v>1.5</v>
      </c>
      <c r="E105" s="30">
        <v>1</v>
      </c>
      <c r="F105" s="30"/>
      <c r="G105" s="30"/>
      <c r="H105" s="30"/>
      <c r="I105" s="30"/>
    </row>
    <row r="106" spans="1:9" x14ac:dyDescent="0.2">
      <c r="A106" s="30">
        <v>6.9</v>
      </c>
      <c r="B106" s="30">
        <v>3.1</v>
      </c>
      <c r="C106" s="30">
        <v>4.9000000000000004</v>
      </c>
      <c r="D106" s="30">
        <v>1.5</v>
      </c>
      <c r="E106" s="30">
        <v>1</v>
      </c>
      <c r="F106" s="30"/>
      <c r="G106" s="30"/>
      <c r="H106" s="30"/>
      <c r="I106" s="30"/>
    </row>
    <row r="107" spans="1:9" x14ac:dyDescent="0.2">
      <c r="A107" s="30">
        <v>7.2999999999999901</v>
      </c>
      <c r="B107" s="30">
        <v>2.8999999999999901</v>
      </c>
      <c r="C107" s="30">
        <v>6.2999999999999901</v>
      </c>
      <c r="D107" s="30">
        <v>1.8</v>
      </c>
      <c r="E107" s="30">
        <v>2</v>
      </c>
      <c r="F107" s="30"/>
      <c r="G107" s="30"/>
      <c r="H107" s="30"/>
      <c r="I107" s="30"/>
    </row>
    <row r="108" spans="1:9" x14ac:dyDescent="0.2">
      <c r="A108" s="30">
        <v>6.7</v>
      </c>
      <c r="B108" s="30">
        <v>2.5</v>
      </c>
      <c r="C108" s="30">
        <v>5.7999999999999901</v>
      </c>
      <c r="D108" s="30">
        <v>1.8</v>
      </c>
      <c r="E108" s="30">
        <v>2</v>
      </c>
      <c r="F108" s="30"/>
      <c r="G108" s="30"/>
      <c r="H108" s="30"/>
      <c r="I108" s="30"/>
    </row>
    <row r="109" spans="1:9" x14ac:dyDescent="0.2">
      <c r="A109" s="30">
        <v>5.7999999999999901</v>
      </c>
      <c r="B109" s="30">
        <v>2.7</v>
      </c>
      <c r="C109" s="30">
        <v>5.0999999999999899</v>
      </c>
      <c r="D109" s="30">
        <v>1.8999999999999899</v>
      </c>
      <c r="E109" s="30">
        <v>2</v>
      </c>
      <c r="F109" s="30"/>
      <c r="G109" s="30"/>
      <c r="H109" s="30"/>
      <c r="I109" s="30"/>
    </row>
    <row r="110" spans="1:9" x14ac:dyDescent="0.2">
      <c r="A110" s="30">
        <v>7.5999999999999899</v>
      </c>
      <c r="B110" s="30">
        <v>3</v>
      </c>
      <c r="C110" s="30">
        <v>6.5999999999999899</v>
      </c>
      <c r="D110" s="30">
        <v>2.1</v>
      </c>
      <c r="E110" s="30">
        <v>2</v>
      </c>
      <c r="F110" s="30"/>
      <c r="G110" s="30"/>
      <c r="H110" s="30"/>
      <c r="I110" s="30"/>
    </row>
    <row r="111" spans="1:9" x14ac:dyDescent="0.2">
      <c r="A111" s="30">
        <v>7.0999999999999899</v>
      </c>
      <c r="B111" s="30">
        <v>3</v>
      </c>
      <c r="C111" s="30">
        <v>5.9</v>
      </c>
      <c r="D111" s="30">
        <v>2.1</v>
      </c>
      <c r="E111" s="30">
        <v>2</v>
      </c>
      <c r="F111" s="30"/>
      <c r="G111" s="30"/>
      <c r="H111" s="30"/>
      <c r="I111" s="30"/>
    </row>
    <row r="112" spans="1:9" x14ac:dyDescent="0.2">
      <c r="A112" s="30">
        <v>6.5</v>
      </c>
      <c r="B112" s="30">
        <v>3</v>
      </c>
      <c r="C112" s="30">
        <v>5.7999999999999901</v>
      </c>
      <c r="D112" s="30">
        <v>2.2000000000000002</v>
      </c>
      <c r="E112" s="30">
        <v>2</v>
      </c>
      <c r="F112" s="30"/>
      <c r="G112" s="30"/>
      <c r="H112" s="30"/>
      <c r="I112" s="30"/>
    </row>
    <row r="115" spans="1:9" x14ac:dyDescent="0.2">
      <c r="A115" s="26" t="s">
        <v>16</v>
      </c>
      <c r="B115" s="26"/>
      <c r="C115" s="26"/>
      <c r="D115" s="26"/>
      <c r="E115" s="26"/>
      <c r="F115" s="26"/>
      <c r="G115" s="26"/>
      <c r="H115" s="26"/>
      <c r="I115" s="26"/>
    </row>
    <row r="116" spans="1:9" x14ac:dyDescent="0.2">
      <c r="A116" s="26" t="s">
        <v>0</v>
      </c>
      <c r="B116" s="26" t="s">
        <v>1</v>
      </c>
      <c r="C116" s="26" t="s">
        <v>2</v>
      </c>
      <c r="D116" s="26" t="s">
        <v>3</v>
      </c>
      <c r="E116" s="26" t="s">
        <v>4</v>
      </c>
      <c r="F116" s="26" t="s">
        <v>14</v>
      </c>
      <c r="G116" s="26" t="s">
        <v>15</v>
      </c>
      <c r="H116" s="26">
        <v>1</v>
      </c>
      <c r="I116" s="26"/>
    </row>
    <row r="117" spans="1:9" x14ac:dyDescent="0.2">
      <c r="A117" s="26">
        <v>4.9000000000000004</v>
      </c>
      <c r="B117" s="26">
        <v>2.3999999999999901</v>
      </c>
      <c r="C117" s="26">
        <v>3.2999999999999901</v>
      </c>
      <c r="D117" s="26">
        <v>1</v>
      </c>
      <c r="E117" s="26">
        <v>1</v>
      </c>
      <c r="F117" s="26"/>
      <c r="G117" s="26"/>
      <c r="H117" s="26"/>
      <c r="I117" s="26"/>
    </row>
    <row r="118" spans="1:9" x14ac:dyDescent="0.2">
      <c r="A118" s="26">
        <v>6.5999999999999899</v>
      </c>
      <c r="B118" s="26">
        <v>2.8999999999999901</v>
      </c>
      <c r="C118" s="26">
        <v>4.5999999999999899</v>
      </c>
      <c r="D118" s="26">
        <v>1.3</v>
      </c>
      <c r="E118" s="26">
        <v>1</v>
      </c>
      <c r="F118" s="26"/>
      <c r="G118" s="26">
        <f>4/5</f>
        <v>0.8</v>
      </c>
      <c r="H118" s="26">
        <f>G118^2</f>
        <v>0.64000000000000012</v>
      </c>
      <c r="I118" s="26"/>
    </row>
    <row r="119" spans="1:9" x14ac:dyDescent="0.2">
      <c r="A119" s="26">
        <v>5.7</v>
      </c>
      <c r="B119" s="26">
        <v>2.7999999999999901</v>
      </c>
      <c r="C119" s="26">
        <v>4.5</v>
      </c>
      <c r="D119" s="26">
        <v>1.3</v>
      </c>
      <c r="E119" s="26">
        <v>1</v>
      </c>
      <c r="F119" s="26"/>
      <c r="G119" s="26">
        <f>1/5</f>
        <v>0.2</v>
      </c>
      <c r="H119" s="26">
        <f>G119^2</f>
        <v>4.0000000000000008E-2</v>
      </c>
      <c r="I119" s="26"/>
    </row>
    <row r="120" spans="1:9" x14ac:dyDescent="0.2">
      <c r="A120" s="26">
        <v>7</v>
      </c>
      <c r="B120" s="26">
        <v>3.2</v>
      </c>
      <c r="C120" s="26">
        <v>4.7</v>
      </c>
      <c r="D120" s="26">
        <v>1.3999999999999899</v>
      </c>
      <c r="E120" s="26">
        <v>1</v>
      </c>
      <c r="F120" s="36">
        <v>0.3</v>
      </c>
      <c r="G120" s="26"/>
      <c r="H120" s="36">
        <f>I1-H118-H119</f>
        <v>0.31999999999999984</v>
      </c>
      <c r="I120" s="26"/>
    </row>
    <row r="121" spans="1:9" x14ac:dyDescent="0.2">
      <c r="A121" s="28">
        <v>6.0999999999999899</v>
      </c>
      <c r="B121" s="28">
        <v>2.6</v>
      </c>
      <c r="C121" s="28">
        <v>5.5999999999999899</v>
      </c>
      <c r="D121" s="28">
        <v>1.3999999999999899</v>
      </c>
      <c r="E121" s="28">
        <v>2</v>
      </c>
      <c r="F121" s="28">
        <v>0.76</v>
      </c>
      <c r="G121" s="28"/>
      <c r="H121" s="28"/>
      <c r="I121" s="28"/>
    </row>
    <row r="122" spans="1:9" x14ac:dyDescent="0.2">
      <c r="A122" s="26">
        <v>6.5</v>
      </c>
      <c r="B122" s="26">
        <v>2.7999999999999901</v>
      </c>
      <c r="C122" s="26">
        <v>4.5999999999999899</v>
      </c>
      <c r="D122" s="26">
        <v>1.5</v>
      </c>
      <c r="E122" s="26">
        <v>1</v>
      </c>
      <c r="F122" s="26"/>
      <c r="G122" s="26">
        <f>3/9</f>
        <v>0.33333333333333331</v>
      </c>
      <c r="H122" s="26">
        <f>G122^2</f>
        <v>0.1111111111111111</v>
      </c>
      <c r="I122" s="26"/>
    </row>
    <row r="123" spans="1:9" x14ac:dyDescent="0.2">
      <c r="A123" s="26">
        <v>6.4</v>
      </c>
      <c r="B123" s="26">
        <v>3.2</v>
      </c>
      <c r="C123" s="26">
        <v>4.5</v>
      </c>
      <c r="D123" s="26">
        <v>1.5</v>
      </c>
      <c r="E123" s="26">
        <v>1</v>
      </c>
      <c r="F123" s="26"/>
      <c r="G123" s="26">
        <f>6/9</f>
        <v>0.66666666666666663</v>
      </c>
      <c r="H123" s="26">
        <f>G123^2</f>
        <v>0.44444444444444442</v>
      </c>
      <c r="I123" s="26"/>
    </row>
    <row r="124" spans="1:9" x14ac:dyDescent="0.2">
      <c r="A124" s="26">
        <v>6.9</v>
      </c>
      <c r="B124" s="26">
        <v>3.1</v>
      </c>
      <c r="C124" s="26">
        <v>4.9000000000000004</v>
      </c>
      <c r="D124" s="26">
        <v>1.5</v>
      </c>
      <c r="E124" s="26">
        <v>1</v>
      </c>
      <c r="F124" s="26"/>
      <c r="G124" s="26"/>
      <c r="H124" s="36">
        <f>H116-H122-H123</f>
        <v>0.44444444444444442</v>
      </c>
      <c r="I124" s="26"/>
    </row>
    <row r="125" spans="1:9" x14ac:dyDescent="0.2">
      <c r="A125" s="26">
        <v>7.2999999999999901</v>
      </c>
      <c r="B125" s="26">
        <v>2.8999999999999901</v>
      </c>
      <c r="C125" s="26">
        <v>6.2999999999999901</v>
      </c>
      <c r="D125" s="26">
        <v>1.8</v>
      </c>
      <c r="E125" s="26">
        <v>2</v>
      </c>
      <c r="F125" s="26"/>
      <c r="G125" s="26"/>
      <c r="H125" s="26"/>
      <c r="I125" s="26"/>
    </row>
    <row r="126" spans="1:9" x14ac:dyDescent="0.2">
      <c r="A126" s="26">
        <v>6.7</v>
      </c>
      <c r="B126" s="26">
        <v>2.5</v>
      </c>
      <c r="C126" s="26">
        <v>5.7999999999999901</v>
      </c>
      <c r="D126" s="26">
        <v>1.8</v>
      </c>
      <c r="E126" s="26">
        <v>2</v>
      </c>
      <c r="F126" s="26"/>
      <c r="G126" s="26"/>
      <c r="H126" s="26">
        <f>H120+H124</f>
        <v>0.76444444444444426</v>
      </c>
      <c r="I126" s="26"/>
    </row>
    <row r="127" spans="1:9" x14ac:dyDescent="0.2">
      <c r="A127" s="26">
        <v>5.7999999999999901</v>
      </c>
      <c r="B127" s="26">
        <v>2.7</v>
      </c>
      <c r="C127" s="26">
        <v>5.0999999999999899</v>
      </c>
      <c r="D127" s="26">
        <v>1.8999999999999899</v>
      </c>
      <c r="E127" s="26">
        <v>2</v>
      </c>
      <c r="F127" s="26"/>
      <c r="G127" s="26"/>
      <c r="H127" s="26"/>
      <c r="I127" s="26"/>
    </row>
    <row r="128" spans="1:9" x14ac:dyDescent="0.2">
      <c r="A128" s="26">
        <v>7.5999999999999899</v>
      </c>
      <c r="B128" s="26">
        <v>3</v>
      </c>
      <c r="C128" s="26">
        <v>6.5999999999999899</v>
      </c>
      <c r="D128" s="26">
        <v>2.1</v>
      </c>
      <c r="E128" s="26">
        <v>2</v>
      </c>
      <c r="F128" s="26"/>
      <c r="G128" s="26"/>
      <c r="H128" s="26"/>
      <c r="I128" s="26"/>
    </row>
    <row r="129" spans="1:9" x14ac:dyDescent="0.2">
      <c r="A129" s="26">
        <v>7.0999999999999899</v>
      </c>
      <c r="B129" s="26">
        <v>3</v>
      </c>
      <c r="C129" s="26">
        <v>5.9</v>
      </c>
      <c r="D129" s="26">
        <v>2.1</v>
      </c>
      <c r="E129" s="26">
        <v>2</v>
      </c>
      <c r="F129" s="26"/>
      <c r="G129" s="26"/>
      <c r="H129" s="26"/>
      <c r="I129" s="26"/>
    </row>
    <row r="130" spans="1:9" x14ac:dyDescent="0.2">
      <c r="A130" s="26">
        <v>6.5</v>
      </c>
      <c r="B130" s="26">
        <v>3</v>
      </c>
      <c r="C130" s="26">
        <v>5.7999999999999901</v>
      </c>
      <c r="D130" s="26">
        <v>2.2000000000000002</v>
      </c>
      <c r="E130" s="26">
        <v>2</v>
      </c>
      <c r="F130" s="26"/>
      <c r="G130" s="26"/>
      <c r="H130" s="26"/>
      <c r="I130" s="26"/>
    </row>
    <row r="132" spans="1:9" x14ac:dyDescent="0.2">
      <c r="A132" s="32" t="s">
        <v>27</v>
      </c>
      <c r="B132" s="32"/>
      <c r="C132" s="32"/>
      <c r="D132" s="32"/>
      <c r="E132" s="32"/>
      <c r="F132" s="32"/>
      <c r="G132" s="32"/>
      <c r="H132" s="32"/>
      <c r="I132" s="32"/>
    </row>
    <row r="134" spans="1:9" x14ac:dyDescent="0.2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F134" s="2" t="s">
        <v>14</v>
      </c>
      <c r="G134" s="2" t="s">
        <v>15</v>
      </c>
    </row>
    <row r="135" spans="1:9" x14ac:dyDescent="0.2">
      <c r="A135" s="2">
        <v>6.0999999999999899</v>
      </c>
      <c r="B135" s="2">
        <v>2.6</v>
      </c>
      <c r="C135" s="2">
        <v>5.5999999999999899</v>
      </c>
      <c r="D135" s="2">
        <v>1.3999999999999899</v>
      </c>
      <c r="E135" s="2">
        <v>2</v>
      </c>
    </row>
    <row r="136" spans="1:9" x14ac:dyDescent="0.2">
      <c r="A136" s="2">
        <v>6.5</v>
      </c>
      <c r="B136" s="2">
        <v>2.7999999999999901</v>
      </c>
      <c r="C136" s="2">
        <v>4.5999999999999899</v>
      </c>
      <c r="D136" s="2">
        <v>1.5</v>
      </c>
      <c r="E136" s="2">
        <v>1</v>
      </c>
    </row>
    <row r="137" spans="1:9" x14ac:dyDescent="0.2">
      <c r="A137" s="2">
        <v>6.4</v>
      </c>
      <c r="B137" s="2">
        <v>3.2</v>
      </c>
      <c r="C137" s="2">
        <v>4.5</v>
      </c>
      <c r="D137" s="2">
        <v>1.5</v>
      </c>
      <c r="E137" s="2">
        <v>1</v>
      </c>
    </row>
    <row r="138" spans="1:9" x14ac:dyDescent="0.2">
      <c r="A138" s="2">
        <v>6.9</v>
      </c>
      <c r="B138" s="2">
        <v>3.1</v>
      </c>
      <c r="C138" s="2">
        <v>4.9000000000000004</v>
      </c>
      <c r="D138" s="2">
        <v>1.5</v>
      </c>
      <c r="E138" s="2">
        <v>1</v>
      </c>
      <c r="G138" s="2">
        <f>3/10</f>
        <v>0.3</v>
      </c>
      <c r="H138" s="2">
        <f>G138^2</f>
        <v>0.09</v>
      </c>
    </row>
    <row r="139" spans="1:9" x14ac:dyDescent="0.2">
      <c r="A139" s="2">
        <v>7.2999999999999901</v>
      </c>
      <c r="B139" s="2">
        <v>2.8999999999999901</v>
      </c>
      <c r="C139" s="2">
        <v>6.2999999999999901</v>
      </c>
      <c r="D139" s="2">
        <v>1.8</v>
      </c>
      <c r="E139" s="2">
        <v>2</v>
      </c>
      <c r="G139" s="2">
        <f>7/10</f>
        <v>0.7</v>
      </c>
      <c r="H139" s="2">
        <f>G139^2</f>
        <v>0.48999999999999994</v>
      </c>
    </row>
    <row r="140" spans="1:9" x14ac:dyDescent="0.2">
      <c r="A140" s="2">
        <v>6.7</v>
      </c>
      <c r="B140" s="2">
        <v>2.5</v>
      </c>
      <c r="C140" s="2">
        <v>5.7999999999999901</v>
      </c>
      <c r="D140" s="2">
        <v>1.8</v>
      </c>
      <c r="E140" s="2">
        <v>2</v>
      </c>
      <c r="H140" s="2">
        <f>H138+H139</f>
        <v>0.57999999999999996</v>
      </c>
    </row>
    <row r="141" spans="1:9" x14ac:dyDescent="0.2">
      <c r="A141" s="2">
        <v>5.7999999999999901</v>
      </c>
      <c r="B141" s="2">
        <v>2.7</v>
      </c>
      <c r="C141" s="2">
        <v>5.0999999999999899</v>
      </c>
      <c r="D141" s="2">
        <v>1.8999999999999899</v>
      </c>
      <c r="E141" s="2">
        <v>2</v>
      </c>
      <c r="H141" s="2">
        <f>I1-H140</f>
        <v>0.42000000000000004</v>
      </c>
    </row>
    <row r="142" spans="1:9" x14ac:dyDescent="0.2">
      <c r="A142" s="2">
        <v>7.5999999999999899</v>
      </c>
      <c r="B142" s="2">
        <v>3</v>
      </c>
      <c r="C142" s="2">
        <v>6.5999999999999899</v>
      </c>
      <c r="D142" s="2">
        <v>2.1</v>
      </c>
      <c r="E142" s="2">
        <v>2</v>
      </c>
    </row>
    <row r="143" spans="1:9" x14ac:dyDescent="0.2">
      <c r="A143" s="2">
        <v>7.0999999999999899</v>
      </c>
      <c r="B143" s="2">
        <v>3</v>
      </c>
      <c r="C143" s="2">
        <v>5.9</v>
      </c>
      <c r="D143" s="2">
        <v>2.1</v>
      </c>
      <c r="E143" s="2">
        <v>2</v>
      </c>
    </row>
    <row r="144" spans="1:9" x14ac:dyDescent="0.2">
      <c r="A144" s="2">
        <v>6.5</v>
      </c>
      <c r="B144" s="2">
        <v>3</v>
      </c>
      <c r="C144" s="2">
        <v>5.7999999999999901</v>
      </c>
      <c r="D144" s="2">
        <v>2.2000000000000002</v>
      </c>
      <c r="E144" s="2">
        <v>2</v>
      </c>
    </row>
    <row r="162" spans="2:9" x14ac:dyDescent="0.2">
      <c r="B162" t="s">
        <v>1</v>
      </c>
      <c r="C162" t="s">
        <v>2</v>
      </c>
      <c r="D162" t="s">
        <v>3</v>
      </c>
      <c r="E162" t="s">
        <v>4</v>
      </c>
      <c r="F162" t="s">
        <v>14</v>
      </c>
      <c r="G162" t="s">
        <v>15</v>
      </c>
      <c r="H162"/>
      <c r="I162"/>
    </row>
    <row r="163" spans="2:9" x14ac:dyDescent="0.2">
      <c r="B163">
        <v>2.3999999999999901</v>
      </c>
      <c r="C163">
        <v>3.2999999999999901</v>
      </c>
      <c r="D163">
        <v>1</v>
      </c>
      <c r="E163">
        <v>1</v>
      </c>
      <c r="F163">
        <f>4</f>
        <v>4</v>
      </c>
      <c r="G163">
        <f>4</f>
        <v>4</v>
      </c>
      <c r="H163">
        <v>1</v>
      </c>
      <c r="I163">
        <f>H163^2</f>
        <v>1</v>
      </c>
    </row>
    <row r="164" spans="2:9" x14ac:dyDescent="0.2">
      <c r="B164">
        <v>2.8999999999999901</v>
      </c>
      <c r="C164">
        <v>4.5999999999999899</v>
      </c>
      <c r="D164">
        <v>1.3</v>
      </c>
      <c r="E164">
        <v>1</v>
      </c>
      <c r="F164"/>
      <c r="G164"/>
      <c r="H164"/>
      <c r="I164"/>
    </row>
    <row r="165" spans="2:9" x14ac:dyDescent="0.2">
      <c r="B165">
        <v>2.7999999999999901</v>
      </c>
      <c r="C165">
        <v>4.5</v>
      </c>
      <c r="D165">
        <v>1.3</v>
      </c>
      <c r="E165">
        <v>1</v>
      </c>
      <c r="F165"/>
      <c r="G165"/>
      <c r="H165"/>
      <c r="I165"/>
    </row>
    <row r="166" spans="2:9" x14ac:dyDescent="0.2">
      <c r="B166">
        <v>3.2</v>
      </c>
      <c r="C166">
        <v>4.7</v>
      </c>
      <c r="D166">
        <v>1.3999999999999899</v>
      </c>
      <c r="E166">
        <v>1</v>
      </c>
      <c r="F166"/>
      <c r="G166"/>
      <c r="H166"/>
      <c r="I166"/>
    </row>
    <row r="167" spans="2:9" x14ac:dyDescent="0.2">
      <c r="B167">
        <v>2.6</v>
      </c>
      <c r="C167">
        <v>5.5999999999999899</v>
      </c>
      <c r="D167">
        <v>1.3999999999999899</v>
      </c>
      <c r="E167">
        <v>2</v>
      </c>
      <c r="F167">
        <f>10</f>
        <v>10</v>
      </c>
      <c r="G167">
        <f>3/10</f>
        <v>0.3</v>
      </c>
      <c r="H167">
        <f>G167^2</f>
        <v>0.09</v>
      </c>
      <c r="I167"/>
    </row>
    <row r="168" spans="2:9" x14ac:dyDescent="0.2">
      <c r="B168">
        <v>2.7999999999999901</v>
      </c>
      <c r="C168">
        <v>4.5999999999999899</v>
      </c>
      <c r="D168">
        <v>1.5</v>
      </c>
      <c r="E168">
        <v>1</v>
      </c>
      <c r="F168">
        <f>10</f>
        <v>10</v>
      </c>
      <c r="G168">
        <f>7/10</f>
        <v>0.7</v>
      </c>
      <c r="H168">
        <f>G168^2</f>
        <v>0.48999999999999994</v>
      </c>
      <c r="I168"/>
    </row>
    <row r="169" spans="2:9" x14ac:dyDescent="0.2">
      <c r="B169">
        <v>3.2</v>
      </c>
      <c r="C169">
        <v>4.5</v>
      </c>
      <c r="D169">
        <v>1.5</v>
      </c>
      <c r="E169">
        <v>1</v>
      </c>
      <c r="F169"/>
      <c r="G169"/>
      <c r="H169"/>
      <c r="I169"/>
    </row>
    <row r="170" spans="2:9" x14ac:dyDescent="0.2">
      <c r="B170">
        <v>3.1</v>
      </c>
      <c r="C170">
        <v>4.9000000000000004</v>
      </c>
      <c r="D170">
        <v>1.5</v>
      </c>
      <c r="E170">
        <v>1</v>
      </c>
      <c r="F170"/>
      <c r="G170"/>
      <c r="H170"/>
      <c r="I170">
        <f>1-I163-H167-H168</f>
        <v>-0.57999999999999996</v>
      </c>
    </row>
    <row r="171" spans="2:9" x14ac:dyDescent="0.2">
      <c r="B171">
        <v>2.8999999999999901</v>
      </c>
      <c r="C171">
        <v>6.2999999999999901</v>
      </c>
      <c r="D171">
        <v>1.8</v>
      </c>
      <c r="E171">
        <v>2</v>
      </c>
      <c r="F171"/>
      <c r="G171"/>
      <c r="H171"/>
      <c r="I171"/>
    </row>
    <row r="172" spans="2:9" x14ac:dyDescent="0.2">
      <c r="B172">
        <v>2.5</v>
      </c>
      <c r="C172">
        <v>5.7999999999999901</v>
      </c>
      <c r="D172">
        <v>1.8</v>
      </c>
      <c r="E172">
        <v>2</v>
      </c>
      <c r="F172">
        <f>I170*-1</f>
        <v>0.57999999999999996</v>
      </c>
      <c r="G172">
        <f>10/14</f>
        <v>0.7142857142857143</v>
      </c>
      <c r="H172">
        <f>F172*G172</f>
        <v>0.41428571428571426</v>
      </c>
      <c r="I172"/>
    </row>
    <row r="173" spans="2:9" x14ac:dyDescent="0.2">
      <c r="B173">
        <v>2.7</v>
      </c>
      <c r="C173">
        <v>5.0999999999999899</v>
      </c>
      <c r="D173">
        <v>1.8999999999999899</v>
      </c>
      <c r="E173">
        <v>2</v>
      </c>
      <c r="F173"/>
      <c r="G173"/>
      <c r="H173"/>
      <c r="I173"/>
    </row>
    <row r="174" spans="2:9" x14ac:dyDescent="0.2">
      <c r="B174">
        <v>3</v>
      </c>
      <c r="C174">
        <v>6.5999999999999899</v>
      </c>
      <c r="D174">
        <v>2.1</v>
      </c>
      <c r="E174">
        <v>2</v>
      </c>
      <c r="F174"/>
      <c r="G174"/>
      <c r="H174"/>
      <c r="I174"/>
    </row>
    <row r="175" spans="2:9" x14ac:dyDescent="0.2">
      <c r="B175">
        <v>3</v>
      </c>
      <c r="C175">
        <v>5.9</v>
      </c>
      <c r="D175">
        <v>2.1</v>
      </c>
      <c r="E175">
        <v>2</v>
      </c>
      <c r="F175"/>
      <c r="G175"/>
      <c r="H175"/>
      <c r="I175"/>
    </row>
    <row r="176" spans="2:9" x14ac:dyDescent="0.2">
      <c r="B176">
        <v>3</v>
      </c>
      <c r="C176">
        <v>5.7999999999999901</v>
      </c>
      <c r="D176">
        <v>2.2000000000000002</v>
      </c>
      <c r="E176">
        <v>2</v>
      </c>
      <c r="F176"/>
      <c r="G176"/>
      <c r="H176"/>
      <c r="I176"/>
    </row>
    <row r="177" spans="2:9" x14ac:dyDescent="0.2">
      <c r="B177"/>
      <c r="C177"/>
      <c r="D177"/>
      <c r="E177"/>
      <c r="F177"/>
      <c r="G177"/>
      <c r="H177"/>
      <c r="I177"/>
    </row>
    <row r="178" spans="2:9" x14ac:dyDescent="0.2">
      <c r="B178"/>
      <c r="C178"/>
      <c r="D178"/>
      <c r="E178"/>
      <c r="F178"/>
      <c r="G178"/>
      <c r="H178"/>
      <c r="I178"/>
    </row>
    <row r="179" spans="2:9" x14ac:dyDescent="0.2">
      <c r="B179"/>
      <c r="C179"/>
      <c r="D179"/>
      <c r="E179"/>
      <c r="F179"/>
      <c r="G179"/>
      <c r="H179"/>
      <c r="I179"/>
    </row>
    <row r="180" spans="2:9" x14ac:dyDescent="0.2">
      <c r="B180" t="s">
        <v>1</v>
      </c>
      <c r="C180" t="s">
        <v>2</v>
      </c>
      <c r="D180" t="s">
        <v>3</v>
      </c>
      <c r="E180" t="s">
        <v>4</v>
      </c>
      <c r="F180" t="s">
        <v>14</v>
      </c>
      <c r="G180" t="s">
        <v>15</v>
      </c>
      <c r="H180"/>
      <c r="I180"/>
    </row>
    <row r="181" spans="2:9" x14ac:dyDescent="0.2">
      <c r="B181">
        <v>2.3999999999999901</v>
      </c>
      <c r="C181">
        <v>3.2999999999999901</v>
      </c>
      <c r="D181">
        <v>1</v>
      </c>
      <c r="E181">
        <v>1</v>
      </c>
      <c r="F181">
        <v>8</v>
      </c>
      <c r="G181">
        <v>7</v>
      </c>
      <c r="H181">
        <f>7/8</f>
        <v>0.875</v>
      </c>
      <c r="I181">
        <f>H181^2</f>
        <v>0.765625</v>
      </c>
    </row>
    <row r="182" spans="2:9" x14ac:dyDescent="0.2">
      <c r="B182">
        <v>2.8999999999999901</v>
      </c>
      <c r="C182">
        <v>4.5999999999999899</v>
      </c>
      <c r="D182">
        <v>1.3</v>
      </c>
      <c r="E182">
        <v>1</v>
      </c>
      <c r="F182">
        <v>8</v>
      </c>
      <c r="G182">
        <v>1</v>
      </c>
      <c r="H182">
        <f>1/8</f>
        <v>0.125</v>
      </c>
      <c r="I182">
        <f>H182^2</f>
        <v>1.5625E-2</v>
      </c>
    </row>
    <row r="183" spans="2:9" x14ac:dyDescent="0.2">
      <c r="B183">
        <v>2.7999999999999901</v>
      </c>
      <c r="C183">
        <v>4.5</v>
      </c>
      <c r="D183">
        <v>1.3</v>
      </c>
      <c r="E183">
        <v>1</v>
      </c>
      <c r="F183"/>
      <c r="G183"/>
      <c r="H183"/>
      <c r="I183"/>
    </row>
    <row r="184" spans="2:9" x14ac:dyDescent="0.2">
      <c r="B184">
        <v>3.2</v>
      </c>
      <c r="C184">
        <v>4.7</v>
      </c>
      <c r="D184">
        <v>1.3999999999999899</v>
      </c>
      <c r="E184">
        <v>1</v>
      </c>
      <c r="F184"/>
      <c r="G184"/>
      <c r="H184"/>
      <c r="I184"/>
    </row>
    <row r="185" spans="2:9" x14ac:dyDescent="0.2">
      <c r="B185">
        <v>2.6</v>
      </c>
      <c r="C185">
        <v>5.5999999999999899</v>
      </c>
      <c r="D185">
        <v>1.3999999999999899</v>
      </c>
      <c r="E185">
        <v>2</v>
      </c>
      <c r="F185"/>
      <c r="G185"/>
      <c r="H185"/>
      <c r="I185"/>
    </row>
    <row r="186" spans="2:9" x14ac:dyDescent="0.2">
      <c r="B186">
        <v>2.7999999999999901</v>
      </c>
      <c r="C186">
        <v>4.5999999999999899</v>
      </c>
      <c r="D186">
        <v>1.5</v>
      </c>
      <c r="E186">
        <v>1</v>
      </c>
      <c r="F186"/>
      <c r="G186"/>
      <c r="H186"/>
      <c r="I186"/>
    </row>
    <row r="187" spans="2:9" x14ac:dyDescent="0.2">
      <c r="B187">
        <v>3.2</v>
      </c>
      <c r="C187">
        <v>4.5</v>
      </c>
      <c r="D187">
        <v>1.5</v>
      </c>
      <c r="E187">
        <v>1</v>
      </c>
      <c r="F187"/>
      <c r="G187"/>
      <c r="H187"/>
      <c r="I187"/>
    </row>
    <row r="188" spans="2:9" x14ac:dyDescent="0.2">
      <c r="B188">
        <v>3.1</v>
      </c>
      <c r="C188">
        <v>4.9000000000000004</v>
      </c>
      <c r="D188">
        <v>1.5</v>
      </c>
      <c r="E188">
        <v>1</v>
      </c>
      <c r="F188"/>
      <c r="G188"/>
      <c r="H188"/>
      <c r="I188"/>
    </row>
    <row r="189" spans="2:9" x14ac:dyDescent="0.2">
      <c r="B189">
        <v>2.8999999999999901</v>
      </c>
      <c r="C189">
        <v>6.2999999999999901</v>
      </c>
      <c r="D189">
        <v>1.8</v>
      </c>
      <c r="E189">
        <v>2</v>
      </c>
      <c r="F189">
        <v>6</v>
      </c>
      <c r="G189">
        <v>6</v>
      </c>
      <c r="H189">
        <v>1</v>
      </c>
      <c r="I189">
        <f>H189^2</f>
        <v>1</v>
      </c>
    </row>
    <row r="190" spans="2:9" x14ac:dyDescent="0.2">
      <c r="B190">
        <v>2.5</v>
      </c>
      <c r="C190">
        <v>5.7999999999999901</v>
      </c>
      <c r="D190">
        <v>1.8</v>
      </c>
      <c r="E190">
        <v>2</v>
      </c>
      <c r="F190"/>
      <c r="G190"/>
      <c r="H190"/>
      <c r="I190"/>
    </row>
    <row r="191" spans="2:9" x14ac:dyDescent="0.2">
      <c r="B191">
        <v>2.7</v>
      </c>
      <c r="C191">
        <v>5.0999999999999899</v>
      </c>
      <c r="D191">
        <v>1.8999999999999899</v>
      </c>
      <c r="E191">
        <v>2</v>
      </c>
      <c r="F191"/>
      <c r="G191"/>
      <c r="H191"/>
      <c r="I191">
        <f>1-I181-I182-I189</f>
        <v>-0.78125</v>
      </c>
    </row>
    <row r="192" spans="2:9" x14ac:dyDescent="0.2">
      <c r="B192">
        <v>3</v>
      </c>
      <c r="C192">
        <v>6.5999999999999899</v>
      </c>
      <c r="D192">
        <v>2.1</v>
      </c>
      <c r="E192">
        <v>2</v>
      </c>
      <c r="F192">
        <f>I191*-1</f>
        <v>0.78125</v>
      </c>
      <c r="G192">
        <f>6/14</f>
        <v>0.42857142857142855</v>
      </c>
      <c r="H192">
        <f>F192*G192</f>
        <v>0.33482142857142855</v>
      </c>
      <c r="I192"/>
    </row>
    <row r="193" spans="2:9" x14ac:dyDescent="0.2">
      <c r="B193">
        <v>3</v>
      </c>
      <c r="C193">
        <v>5.9</v>
      </c>
      <c r="D193">
        <v>2.1</v>
      </c>
      <c r="E193">
        <v>2</v>
      </c>
      <c r="F193"/>
      <c r="G193"/>
      <c r="H193"/>
      <c r="I193"/>
    </row>
    <row r="194" spans="2:9" x14ac:dyDescent="0.2">
      <c r="B194">
        <v>3</v>
      </c>
      <c r="C194">
        <v>5.7999999999999901</v>
      </c>
      <c r="D194">
        <v>2.2000000000000002</v>
      </c>
      <c r="E194">
        <v>2</v>
      </c>
      <c r="F194"/>
      <c r="G194"/>
      <c r="H194"/>
      <c r="I194"/>
    </row>
  </sheetData>
  <autoFilter ref="A1:E1" xr:uid="{00000000-0009-0000-0000-000001000000}">
    <sortState xmlns:xlrd2="http://schemas.microsoft.com/office/spreadsheetml/2017/richdata2" ref="A2:E22">
      <sortCondition ref="D1:D22"/>
    </sortState>
  </autoFilter>
  <sortState xmlns:xlrd2="http://schemas.microsoft.com/office/spreadsheetml/2017/richdata2" ref="A81:G94">
    <sortCondition ref="D81:D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FD88-B364-42E9-8D20-B0349B178194}">
  <dimension ref="A1:U256"/>
  <sheetViews>
    <sheetView topLeftCell="A187" zoomScaleNormal="100" workbookViewId="0">
      <selection activeCell="P17" sqref="A1:P17"/>
    </sheetView>
  </sheetViews>
  <sheetFormatPr baseColWidth="10" defaultColWidth="9" defaultRowHeight="16" x14ac:dyDescent="0.2"/>
  <cols>
    <col min="1" max="1" width="15.1640625" style="2" customWidth="1"/>
    <col min="2" max="2" width="15.33203125" style="2" customWidth="1"/>
    <col min="3" max="3" width="16" style="2" customWidth="1"/>
    <col min="4" max="4" width="9" style="2"/>
    <col min="5" max="5" width="14.6640625" style="2" customWidth="1"/>
    <col min="6" max="6" width="12.6640625" style="2" customWidth="1"/>
    <col min="7" max="7" width="15" style="2" customWidth="1"/>
    <col min="8" max="8" width="17.6640625" style="2" bestFit="1" customWidth="1"/>
    <col min="9" max="16384" width="9" style="2"/>
  </cols>
  <sheetData>
    <row r="1" spans="1:21" x14ac:dyDescent="0.2">
      <c r="A1" s="2" t="s">
        <v>30</v>
      </c>
      <c r="H1" s="2" t="s">
        <v>43</v>
      </c>
      <c r="K1" s="2" t="s">
        <v>54</v>
      </c>
    </row>
    <row r="2" spans="1:21" x14ac:dyDescent="0.2">
      <c r="H2" s="2">
        <v>1</v>
      </c>
    </row>
    <row r="3" spans="1:2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41</v>
      </c>
      <c r="F3" s="2" t="s">
        <v>42</v>
      </c>
      <c r="G3" s="2" t="s">
        <v>44</v>
      </c>
    </row>
    <row r="4" spans="1:21" x14ac:dyDescent="0.2">
      <c r="A4" s="25">
        <v>2.3999999999999901</v>
      </c>
      <c r="B4" s="25">
        <v>3.2999999999999901</v>
      </c>
      <c r="C4" s="25">
        <v>1</v>
      </c>
      <c r="D4" s="25">
        <v>1</v>
      </c>
      <c r="E4" s="25">
        <v>1</v>
      </c>
      <c r="F4" s="25">
        <v>1</v>
      </c>
      <c r="G4" s="25">
        <f>1^2</f>
        <v>1</v>
      </c>
      <c r="H4" s="25">
        <f>G4^2</f>
        <v>1</v>
      </c>
      <c r="K4" s="32" t="s">
        <v>26</v>
      </c>
      <c r="L4" s="32"/>
      <c r="M4" s="32"/>
      <c r="N4" s="32">
        <f>H2-H4</f>
        <v>0</v>
      </c>
      <c r="O4" s="32">
        <f>1/14</f>
        <v>7.1428571428571425E-2</v>
      </c>
      <c r="P4" s="32">
        <f>O4*N4</f>
        <v>0</v>
      </c>
      <c r="T4" s="2" t="s">
        <v>56</v>
      </c>
    </row>
    <row r="5" spans="1:21" x14ac:dyDescent="0.2">
      <c r="A5" s="2">
        <v>2.8999999999999901</v>
      </c>
      <c r="B5" s="2">
        <v>4.5999999999999899</v>
      </c>
      <c r="C5" s="2">
        <v>1.3</v>
      </c>
      <c r="D5" s="2">
        <v>1</v>
      </c>
      <c r="E5" s="2">
        <v>13</v>
      </c>
      <c r="F5" s="2">
        <v>6</v>
      </c>
      <c r="G5" s="2">
        <f>6/13</f>
        <v>0.46153846153846156</v>
      </c>
      <c r="H5" s="2">
        <f>G5^2</f>
        <v>0.21301775147928997</v>
      </c>
      <c r="K5" s="32" t="s">
        <v>25</v>
      </c>
      <c r="L5" s="32"/>
      <c r="M5" s="32"/>
      <c r="N5" s="32">
        <f>H2-H5-H6</f>
        <v>0.49704142011834324</v>
      </c>
      <c r="O5" s="32">
        <f>13/14</f>
        <v>0.9285714285714286</v>
      </c>
      <c r="P5" s="32">
        <f>O5*N5</f>
        <v>0.46153846153846156</v>
      </c>
    </row>
    <row r="6" spans="1:21" x14ac:dyDescent="0.2">
      <c r="A6" s="2">
        <v>2.7999999999999901</v>
      </c>
      <c r="B6" s="2">
        <v>4.5</v>
      </c>
      <c r="C6" s="2">
        <v>1.3</v>
      </c>
      <c r="D6" s="2">
        <v>1</v>
      </c>
      <c r="E6" s="2">
        <v>13</v>
      </c>
      <c r="F6" s="2">
        <v>7</v>
      </c>
      <c r="G6" s="2">
        <f>7/13</f>
        <v>0.53846153846153844</v>
      </c>
      <c r="H6" s="2">
        <f>G6^2</f>
        <v>0.28994082840236685</v>
      </c>
      <c r="K6" s="32"/>
      <c r="L6" s="32"/>
      <c r="M6" s="32"/>
      <c r="N6" s="32"/>
      <c r="O6" s="32"/>
      <c r="P6" s="32"/>
      <c r="T6" s="2">
        <f>7/8</f>
        <v>0.875</v>
      </c>
      <c r="U6" s="63">
        <f>T6^2</f>
        <v>0.765625</v>
      </c>
    </row>
    <row r="7" spans="1:21" x14ac:dyDescent="0.2">
      <c r="A7" s="44">
        <v>3.2</v>
      </c>
      <c r="B7" s="44">
        <v>4.7</v>
      </c>
      <c r="C7" s="44">
        <v>1.3999999999999899</v>
      </c>
      <c r="D7" s="44">
        <v>1</v>
      </c>
      <c r="E7" s="44"/>
      <c r="F7" s="44"/>
      <c r="G7" s="44"/>
      <c r="H7" s="44"/>
      <c r="K7" s="32"/>
      <c r="L7" s="32"/>
      <c r="M7" s="32"/>
      <c r="N7" s="32"/>
      <c r="O7" s="32"/>
      <c r="P7" s="32"/>
      <c r="T7" s="2">
        <f>1/8</f>
        <v>0.125</v>
      </c>
      <c r="U7" s="63">
        <f>T7^2</f>
        <v>1.5625E-2</v>
      </c>
    </row>
    <row r="8" spans="1:21" x14ac:dyDescent="0.2">
      <c r="A8" s="44">
        <v>2.6</v>
      </c>
      <c r="B8" s="44">
        <v>5.5999999999999899</v>
      </c>
      <c r="C8" s="44">
        <v>1.3999999999999899</v>
      </c>
      <c r="D8" s="44">
        <v>2</v>
      </c>
      <c r="E8" s="44"/>
      <c r="F8" s="44"/>
      <c r="G8" s="44"/>
      <c r="H8" s="45">
        <f>1-H5-H6</f>
        <v>0.49704142011834324</v>
      </c>
      <c r="K8" s="32"/>
      <c r="L8" s="32"/>
      <c r="M8" s="32"/>
      <c r="N8" s="32" t="s">
        <v>55</v>
      </c>
      <c r="O8" s="36">
        <f>P4+P5</f>
        <v>0.46153846153846156</v>
      </c>
      <c r="P8" s="32"/>
    </row>
    <row r="9" spans="1:21" x14ac:dyDescent="0.2">
      <c r="A9" s="2">
        <v>2.7999999999999901</v>
      </c>
      <c r="B9" s="2">
        <v>4.5999999999999899</v>
      </c>
      <c r="C9" s="2">
        <v>1.5</v>
      </c>
      <c r="D9" s="2">
        <v>1</v>
      </c>
      <c r="U9" s="2">
        <f>1-U6-U7</f>
        <v>0.21875</v>
      </c>
    </row>
    <row r="10" spans="1:21" x14ac:dyDescent="0.2">
      <c r="A10" s="2">
        <v>3.2</v>
      </c>
      <c r="B10" s="2">
        <v>4.5</v>
      </c>
      <c r="C10" s="2">
        <v>1.5</v>
      </c>
      <c r="D10" s="2">
        <v>1</v>
      </c>
    </row>
    <row r="11" spans="1:21" x14ac:dyDescent="0.2">
      <c r="A11" s="2">
        <v>3.1</v>
      </c>
      <c r="B11" s="2">
        <v>4.9000000000000004</v>
      </c>
      <c r="C11" s="2">
        <v>1.5</v>
      </c>
      <c r="D11" s="2">
        <v>1</v>
      </c>
    </row>
    <row r="12" spans="1:21" x14ac:dyDescent="0.2">
      <c r="A12" s="2">
        <v>2.8999999999999901</v>
      </c>
      <c r="B12" s="2">
        <v>6.2999999999999901</v>
      </c>
      <c r="C12" s="2">
        <v>1.8</v>
      </c>
      <c r="D12" s="2">
        <v>2</v>
      </c>
      <c r="E12"/>
      <c r="F12"/>
      <c r="G12"/>
    </row>
    <row r="13" spans="1:21" x14ac:dyDescent="0.2">
      <c r="A13" s="2">
        <v>2.5</v>
      </c>
      <c r="B13" s="2">
        <v>5.7999999999999901</v>
      </c>
      <c r="C13" s="2">
        <v>1.8</v>
      </c>
      <c r="D13" s="2">
        <v>2</v>
      </c>
      <c r="T13" s="2" t="s">
        <v>39</v>
      </c>
    </row>
    <row r="14" spans="1:21" x14ac:dyDescent="0.2">
      <c r="A14" s="2">
        <v>2.7</v>
      </c>
      <c r="B14" s="2">
        <v>5.0999999999999899</v>
      </c>
      <c r="C14" s="2">
        <v>1.8999999999999899</v>
      </c>
      <c r="D14" s="2">
        <v>2</v>
      </c>
    </row>
    <row r="15" spans="1:21" x14ac:dyDescent="0.2">
      <c r="A15" s="2">
        <v>3</v>
      </c>
      <c r="B15" s="2">
        <v>6.5999999999999899</v>
      </c>
      <c r="C15" s="2">
        <v>2.1</v>
      </c>
      <c r="D15" s="2">
        <v>2</v>
      </c>
      <c r="T15" s="2">
        <f>6/6</f>
        <v>1</v>
      </c>
      <c r="U15" s="2">
        <f>T15^2</f>
        <v>1</v>
      </c>
    </row>
    <row r="16" spans="1:21" x14ac:dyDescent="0.2">
      <c r="A16" s="2">
        <v>3</v>
      </c>
      <c r="B16" s="2">
        <v>5.9</v>
      </c>
      <c r="C16" s="2">
        <v>2.1</v>
      </c>
      <c r="D16" s="2">
        <v>2</v>
      </c>
    </row>
    <row r="17" spans="1:21" ht="17" thickBot="1" x14ac:dyDescent="0.25">
      <c r="A17" s="2">
        <v>3</v>
      </c>
      <c r="B17" s="2">
        <v>5.7999999999999901</v>
      </c>
      <c r="C17" s="2">
        <v>2.2000000000000002</v>
      </c>
      <c r="D17" s="2">
        <v>2</v>
      </c>
      <c r="U17" s="2">
        <f>H2-U15</f>
        <v>0</v>
      </c>
    </row>
    <row r="18" spans="1:21" x14ac:dyDescent="0.2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9"/>
    </row>
    <row r="19" spans="1:21" ht="17" thickBot="1" x14ac:dyDescent="0.25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21" x14ac:dyDescent="0.2">
      <c r="A20" s="2" t="s">
        <v>16</v>
      </c>
    </row>
    <row r="21" spans="1:21" x14ac:dyDescent="0.2">
      <c r="A21" s="2" t="s">
        <v>1</v>
      </c>
      <c r="B21" s="2" t="s">
        <v>2</v>
      </c>
      <c r="C21" s="2" t="s">
        <v>3</v>
      </c>
      <c r="D21" s="2" t="s">
        <v>4</v>
      </c>
      <c r="E21" s="2" t="s">
        <v>45</v>
      </c>
      <c r="F21" s="2" t="s">
        <v>42</v>
      </c>
      <c r="G21" s="2" t="s">
        <v>44</v>
      </c>
    </row>
    <row r="22" spans="1:21" x14ac:dyDescent="0.2">
      <c r="A22" s="2">
        <v>2.3999999999999901</v>
      </c>
      <c r="B22" s="2">
        <v>3.2999999999999901</v>
      </c>
      <c r="C22" s="2">
        <v>1</v>
      </c>
      <c r="D22" s="2">
        <v>1</v>
      </c>
      <c r="E22" s="2">
        <v>2</v>
      </c>
      <c r="F22" s="2">
        <v>2</v>
      </c>
      <c r="G22" s="2">
        <f>2/2</f>
        <v>1</v>
      </c>
      <c r="H22" s="2">
        <f>1^2</f>
        <v>1</v>
      </c>
      <c r="K22" s="53" t="s">
        <v>26</v>
      </c>
      <c r="L22" s="53"/>
      <c r="M22" s="53"/>
      <c r="N22" s="32">
        <f>H2-H22</f>
        <v>0</v>
      </c>
      <c r="O22" s="53">
        <f>2/14</f>
        <v>0.14285714285714285</v>
      </c>
      <c r="P22" s="53">
        <f>O22*N22</f>
        <v>0</v>
      </c>
    </row>
    <row r="23" spans="1:21" x14ac:dyDescent="0.2">
      <c r="A23" s="25">
        <v>2.8999999999999901</v>
      </c>
      <c r="B23" s="25">
        <v>4.5999999999999899</v>
      </c>
      <c r="C23" s="25">
        <v>1.3</v>
      </c>
      <c r="D23" s="25">
        <v>1</v>
      </c>
      <c r="E23" s="25"/>
      <c r="F23" s="25"/>
      <c r="G23" s="25"/>
      <c r="H23" s="25"/>
      <c r="K23" s="53" t="s">
        <v>25</v>
      </c>
      <c r="L23" s="53"/>
      <c r="M23" s="53"/>
      <c r="N23" s="32">
        <f>H2-H24-H25</f>
        <v>0.48611111111111099</v>
      </c>
      <c r="O23" s="53">
        <f>12/14</f>
        <v>0.8571428571428571</v>
      </c>
      <c r="P23" s="53">
        <f>O23*N23</f>
        <v>0.41666666666666652</v>
      </c>
    </row>
    <row r="24" spans="1:21" x14ac:dyDescent="0.2">
      <c r="A24" s="2">
        <v>2.7999999999999901</v>
      </c>
      <c r="B24" s="2">
        <v>4.5</v>
      </c>
      <c r="C24" s="2">
        <v>1.3</v>
      </c>
      <c r="D24" s="2">
        <v>1</v>
      </c>
      <c r="E24" s="2">
        <v>12</v>
      </c>
      <c r="F24" s="2">
        <v>5</v>
      </c>
      <c r="G24" s="2">
        <f>5/12</f>
        <v>0.41666666666666669</v>
      </c>
      <c r="H24" s="2">
        <f>G24^2</f>
        <v>0.17361111111111113</v>
      </c>
      <c r="K24" s="53"/>
      <c r="L24" s="53"/>
      <c r="M24" s="53"/>
      <c r="N24" s="53"/>
      <c r="O24" s="53"/>
      <c r="P24" s="53"/>
    </row>
    <row r="25" spans="1:21" x14ac:dyDescent="0.2">
      <c r="A25" s="2">
        <v>3.2</v>
      </c>
      <c r="B25" s="2">
        <v>4.7</v>
      </c>
      <c r="C25" s="2">
        <v>1.3999999999999899</v>
      </c>
      <c r="D25" s="2">
        <v>1</v>
      </c>
      <c r="E25" s="2">
        <v>12</v>
      </c>
      <c r="F25" s="2">
        <v>7</v>
      </c>
      <c r="G25" s="2">
        <f>7/12</f>
        <v>0.58333333333333337</v>
      </c>
      <c r="H25" s="2">
        <f>G25^2</f>
        <v>0.34027777777777785</v>
      </c>
      <c r="K25" s="53"/>
      <c r="L25" s="53"/>
      <c r="M25" s="53"/>
      <c r="N25" s="53"/>
      <c r="O25" s="53"/>
      <c r="P25" s="53"/>
    </row>
    <row r="26" spans="1:21" x14ac:dyDescent="0.2">
      <c r="A26" s="2">
        <v>2.6</v>
      </c>
      <c r="B26" s="2">
        <v>5.5999999999999899</v>
      </c>
      <c r="C26" s="2">
        <v>1.3999999999999899</v>
      </c>
      <c r="D26" s="2">
        <v>2</v>
      </c>
      <c r="K26" s="53"/>
      <c r="L26" s="53"/>
      <c r="M26" s="53"/>
      <c r="N26" s="53" t="s">
        <v>55</v>
      </c>
      <c r="O26" s="35">
        <f>P23+P22</f>
        <v>0.41666666666666652</v>
      </c>
      <c r="P26" s="53"/>
    </row>
    <row r="27" spans="1:21" x14ac:dyDescent="0.2">
      <c r="A27" s="2">
        <v>2.7999999999999901</v>
      </c>
      <c r="B27" s="2">
        <v>4.5999999999999899</v>
      </c>
      <c r="C27" s="2">
        <v>1.5</v>
      </c>
      <c r="D27" s="2">
        <v>1</v>
      </c>
      <c r="F27" s="2">
        <f>F22+F24+F25</f>
        <v>14</v>
      </c>
      <c r="H27" s="45">
        <f>1-H24-H25</f>
        <v>0.48611111111111099</v>
      </c>
    </row>
    <row r="28" spans="1:21" x14ac:dyDescent="0.2">
      <c r="A28" s="2">
        <v>3.2</v>
      </c>
      <c r="B28" s="2">
        <v>4.5</v>
      </c>
      <c r="C28" s="2">
        <v>1.5</v>
      </c>
      <c r="D28" s="2">
        <v>1</v>
      </c>
    </row>
    <row r="29" spans="1:21" x14ac:dyDescent="0.2">
      <c r="A29" s="2">
        <v>3.1</v>
      </c>
      <c r="B29" s="2">
        <v>4.9000000000000004</v>
      </c>
      <c r="C29" s="2">
        <v>1.5</v>
      </c>
      <c r="D29" s="2">
        <v>1</v>
      </c>
    </row>
    <row r="30" spans="1:21" x14ac:dyDescent="0.2">
      <c r="A30" s="2">
        <v>2.8999999999999901</v>
      </c>
      <c r="B30" s="2">
        <v>6.2999999999999901</v>
      </c>
      <c r="C30" s="2">
        <v>1.8</v>
      </c>
      <c r="D30" s="2">
        <v>2</v>
      </c>
    </row>
    <row r="31" spans="1:21" x14ac:dyDescent="0.2">
      <c r="A31" s="2">
        <v>2.5</v>
      </c>
      <c r="B31" s="2">
        <v>5.7999999999999901</v>
      </c>
      <c r="C31" s="2">
        <v>1.8</v>
      </c>
      <c r="D31" s="2">
        <v>2</v>
      </c>
      <c r="E31"/>
      <c r="F31"/>
      <c r="G31"/>
    </row>
    <row r="32" spans="1:21" x14ac:dyDescent="0.2">
      <c r="A32" s="2">
        <v>2.7</v>
      </c>
      <c r="B32" s="2">
        <v>5.0999999999999899</v>
      </c>
      <c r="C32" s="2">
        <v>1.8999999999999899</v>
      </c>
      <c r="D32" s="2">
        <v>2</v>
      </c>
    </row>
    <row r="33" spans="1:17" x14ac:dyDescent="0.2">
      <c r="A33" s="2">
        <v>3</v>
      </c>
      <c r="B33" s="2">
        <v>6.5999999999999899</v>
      </c>
      <c r="C33" s="2">
        <v>2.1</v>
      </c>
      <c r="D33" s="2">
        <v>2</v>
      </c>
    </row>
    <row r="34" spans="1:17" x14ac:dyDescent="0.2">
      <c r="A34" s="2">
        <v>3</v>
      </c>
      <c r="B34" s="2">
        <v>5.9</v>
      </c>
      <c r="C34" s="2">
        <v>2.1</v>
      </c>
      <c r="D34" s="2">
        <v>2</v>
      </c>
    </row>
    <row r="35" spans="1:17" ht="17" thickBot="1" x14ac:dyDescent="0.25">
      <c r="A35" s="2">
        <v>3</v>
      </c>
      <c r="B35" s="2">
        <v>5.7999999999999901</v>
      </c>
      <c r="C35" s="2">
        <v>2.2000000000000002</v>
      </c>
      <c r="D35" s="2">
        <v>2</v>
      </c>
    </row>
    <row r="36" spans="1:17" x14ac:dyDescent="0.2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</row>
    <row r="37" spans="1:17" ht="17" thickBot="1" x14ac:dyDescent="0.2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2"/>
    </row>
    <row r="38" spans="1:17" x14ac:dyDescent="0.2">
      <c r="A38" s="2" t="s">
        <v>18</v>
      </c>
    </row>
    <row r="39" spans="1:17" x14ac:dyDescent="0.2">
      <c r="A39" s="2" t="s">
        <v>1</v>
      </c>
      <c r="B39" s="2" t="s">
        <v>2</v>
      </c>
      <c r="C39" s="2" t="s">
        <v>3</v>
      </c>
      <c r="D39" s="2" t="s">
        <v>4</v>
      </c>
      <c r="E39" s="2" t="s">
        <v>45</v>
      </c>
      <c r="F39" s="2" t="s">
        <v>42</v>
      </c>
      <c r="G39" s="2" t="s">
        <v>44</v>
      </c>
    </row>
    <row r="40" spans="1:17" x14ac:dyDescent="0.2">
      <c r="A40" s="2">
        <v>2.3999999999999901</v>
      </c>
      <c r="B40" s="2">
        <v>3.2999999999999901</v>
      </c>
      <c r="C40" s="2">
        <v>1</v>
      </c>
      <c r="D40" s="2">
        <v>1</v>
      </c>
      <c r="E40" s="2">
        <v>3</v>
      </c>
      <c r="F40" s="2">
        <v>3</v>
      </c>
      <c r="G40" s="2">
        <f>3/3</f>
        <v>1</v>
      </c>
      <c r="H40" s="2">
        <f>1^2</f>
        <v>1</v>
      </c>
    </row>
    <row r="41" spans="1:17" x14ac:dyDescent="0.2">
      <c r="A41" s="44">
        <v>2.8999999999999901</v>
      </c>
      <c r="B41" s="44">
        <v>4.5999999999999899</v>
      </c>
      <c r="C41" s="44">
        <v>1.3</v>
      </c>
      <c r="D41" s="44">
        <v>1</v>
      </c>
      <c r="E41" s="44"/>
      <c r="F41" s="44"/>
      <c r="G41" s="44"/>
      <c r="H41" s="44"/>
      <c r="K41" s="53" t="s">
        <v>26</v>
      </c>
      <c r="L41" s="53"/>
      <c r="M41" s="53"/>
      <c r="N41" s="32">
        <f>H2-H40</f>
        <v>0</v>
      </c>
      <c r="O41" s="53">
        <f>3/14</f>
        <v>0.21428571428571427</v>
      </c>
      <c r="P41" s="53">
        <f>O41*N41</f>
        <v>0</v>
      </c>
    </row>
    <row r="42" spans="1:17" x14ac:dyDescent="0.2">
      <c r="A42" s="25">
        <v>2.7999999999999901</v>
      </c>
      <c r="B42" s="25">
        <v>4.5</v>
      </c>
      <c r="C42" s="25">
        <v>1.3</v>
      </c>
      <c r="D42" s="25">
        <v>1</v>
      </c>
      <c r="E42" s="25"/>
      <c r="F42" s="25"/>
      <c r="G42" s="25"/>
      <c r="H42" s="25"/>
      <c r="K42" s="53" t="s">
        <v>25</v>
      </c>
      <c r="L42" s="53"/>
      <c r="M42" s="53"/>
      <c r="N42" s="32">
        <f>H2-H43-H44</f>
        <v>0.46080000000000004</v>
      </c>
      <c r="O42" s="53">
        <f>11/14</f>
        <v>0.7857142857142857</v>
      </c>
      <c r="P42" s="53">
        <f>O42*N42</f>
        <v>0.36205714285714291</v>
      </c>
    </row>
    <row r="43" spans="1:17" x14ac:dyDescent="0.2">
      <c r="A43" s="2">
        <v>3.2</v>
      </c>
      <c r="B43" s="2">
        <v>4.7</v>
      </c>
      <c r="C43" s="2">
        <v>1.3999999999999899</v>
      </c>
      <c r="D43" s="2">
        <v>1</v>
      </c>
      <c r="E43" s="2">
        <v>11</v>
      </c>
      <c r="F43" s="2">
        <v>4</v>
      </c>
      <c r="G43" s="2">
        <f>4/11</f>
        <v>0.36363636363636365</v>
      </c>
      <c r="H43" s="2">
        <f>0.36^2</f>
        <v>0.12959999999999999</v>
      </c>
      <c r="K43" s="53"/>
      <c r="L43" s="53"/>
      <c r="M43" s="53"/>
      <c r="N43" s="53"/>
      <c r="O43" s="53"/>
      <c r="P43" s="53"/>
    </row>
    <row r="44" spans="1:17" x14ac:dyDescent="0.2">
      <c r="A44" s="2">
        <v>2.6</v>
      </c>
      <c r="B44" s="2">
        <v>5.5999999999999899</v>
      </c>
      <c r="C44" s="2">
        <v>1.3999999999999899</v>
      </c>
      <c r="D44" s="2">
        <v>2</v>
      </c>
      <c r="E44" s="2">
        <v>11</v>
      </c>
      <c r="F44" s="2">
        <v>7</v>
      </c>
      <c r="G44" s="2">
        <f>7/11</f>
        <v>0.63636363636363635</v>
      </c>
      <c r="H44" s="2">
        <f>0.64^2</f>
        <v>0.40960000000000002</v>
      </c>
      <c r="K44" s="53"/>
      <c r="L44" s="53"/>
      <c r="M44" s="53"/>
      <c r="N44" s="53"/>
      <c r="O44" s="53"/>
      <c r="P44" s="53"/>
    </row>
    <row r="45" spans="1:17" x14ac:dyDescent="0.2">
      <c r="A45" s="2">
        <v>2.7999999999999901</v>
      </c>
      <c r="B45" s="2">
        <v>4.5999999999999899</v>
      </c>
      <c r="C45" s="2">
        <v>1.5</v>
      </c>
      <c r="D45" s="2">
        <v>1</v>
      </c>
      <c r="K45" s="53"/>
      <c r="L45" s="53"/>
      <c r="M45" s="53"/>
      <c r="N45" s="53" t="s">
        <v>55</v>
      </c>
      <c r="O45" s="35">
        <f>P42+P41</f>
        <v>0.36205714285714291</v>
      </c>
      <c r="P45" s="53"/>
    </row>
    <row r="46" spans="1:17" x14ac:dyDescent="0.2">
      <c r="A46" s="2">
        <v>3.2</v>
      </c>
      <c r="B46" s="2">
        <v>4.5</v>
      </c>
      <c r="C46" s="2">
        <v>1.5</v>
      </c>
      <c r="D46" s="2">
        <v>1</v>
      </c>
      <c r="F46" s="2">
        <f>F40+F43+F44</f>
        <v>14</v>
      </c>
      <c r="H46" s="45">
        <f>1-H43-H44</f>
        <v>0.46080000000000004</v>
      </c>
    </row>
    <row r="47" spans="1:17" x14ac:dyDescent="0.2">
      <c r="A47" s="2">
        <v>3.1</v>
      </c>
      <c r="B47" s="2">
        <v>4.9000000000000004</v>
      </c>
      <c r="C47" s="2">
        <v>1.5</v>
      </c>
      <c r="D47" s="2">
        <v>1</v>
      </c>
    </row>
    <row r="48" spans="1:17" x14ac:dyDescent="0.2">
      <c r="A48" s="2">
        <v>2.8999999999999901</v>
      </c>
      <c r="B48" s="2">
        <v>6.2999999999999901</v>
      </c>
      <c r="C48" s="2">
        <v>1.8</v>
      </c>
      <c r="D48" s="2">
        <v>2</v>
      </c>
    </row>
    <row r="49" spans="1:17" x14ac:dyDescent="0.2">
      <c r="A49" s="2">
        <v>2.5</v>
      </c>
      <c r="B49" s="2">
        <v>5.7999999999999901</v>
      </c>
      <c r="C49" s="2">
        <v>1.8</v>
      </c>
      <c r="D49" s="2">
        <v>2</v>
      </c>
      <c r="E49"/>
      <c r="F49"/>
      <c r="G49"/>
    </row>
    <row r="50" spans="1:17" x14ac:dyDescent="0.2">
      <c r="A50" s="2">
        <v>2.7</v>
      </c>
      <c r="B50" s="2">
        <v>5.0999999999999899</v>
      </c>
      <c r="C50" s="2">
        <v>1.8999999999999899</v>
      </c>
      <c r="D50" s="2">
        <v>2</v>
      </c>
    </row>
    <row r="51" spans="1:17" x14ac:dyDescent="0.2">
      <c r="A51" s="2">
        <v>3</v>
      </c>
      <c r="B51" s="2">
        <v>6.5999999999999899</v>
      </c>
      <c r="C51" s="2">
        <v>2.1</v>
      </c>
      <c r="D51" s="2">
        <v>2</v>
      </c>
    </row>
    <row r="52" spans="1:17" x14ac:dyDescent="0.2">
      <c r="A52" s="2">
        <v>3</v>
      </c>
      <c r="B52" s="2">
        <v>5.9</v>
      </c>
      <c r="C52" s="2">
        <v>2.1</v>
      </c>
      <c r="D52" s="2">
        <v>2</v>
      </c>
    </row>
    <row r="53" spans="1:17" ht="17" thickBot="1" x14ac:dyDescent="0.25">
      <c r="A53" s="2">
        <v>3</v>
      </c>
      <c r="B53" s="2">
        <v>5.7999999999999901</v>
      </c>
      <c r="C53" s="2">
        <v>2.2000000000000002</v>
      </c>
      <c r="D53" s="2">
        <v>2</v>
      </c>
    </row>
    <row r="54" spans="1:17" x14ac:dyDescent="0.2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9"/>
    </row>
    <row r="55" spans="1:17" x14ac:dyDescent="0.2">
      <c r="A55" s="5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5"/>
    </row>
    <row r="56" spans="1:17" ht="17" thickBot="1" x14ac:dyDescent="0.2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2"/>
    </row>
    <row r="57" spans="1:17" x14ac:dyDescent="0.2">
      <c r="A57" s="2" t="s">
        <v>46</v>
      </c>
    </row>
    <row r="58" spans="1:17" x14ac:dyDescent="0.2">
      <c r="A58" s="2" t="s">
        <v>1</v>
      </c>
      <c r="B58" s="2" t="s">
        <v>2</v>
      </c>
      <c r="C58" s="2" t="s">
        <v>3</v>
      </c>
      <c r="D58" s="2" t="s">
        <v>4</v>
      </c>
      <c r="E58" s="2" t="s">
        <v>45</v>
      </c>
      <c r="F58" s="2" t="s">
        <v>42</v>
      </c>
      <c r="G58" s="2" t="s">
        <v>44</v>
      </c>
    </row>
    <row r="59" spans="1:17" x14ac:dyDescent="0.2">
      <c r="A59" s="2">
        <v>2.3999999999999901</v>
      </c>
      <c r="B59" s="2">
        <v>3.2999999999999901</v>
      </c>
      <c r="C59" s="2">
        <v>1</v>
      </c>
      <c r="D59" s="2">
        <v>1</v>
      </c>
      <c r="E59" s="2">
        <v>4</v>
      </c>
      <c r="F59" s="2">
        <v>4</v>
      </c>
      <c r="G59" s="2">
        <v>1</v>
      </c>
      <c r="H59" s="2">
        <v>1</v>
      </c>
    </row>
    <row r="60" spans="1:17" x14ac:dyDescent="0.2">
      <c r="A60" s="44">
        <v>2.8999999999999901</v>
      </c>
      <c r="B60" s="44">
        <v>4.5999999999999899</v>
      </c>
      <c r="C60" s="44">
        <v>1.3</v>
      </c>
      <c r="D60" s="44">
        <v>1</v>
      </c>
      <c r="E60" s="44"/>
      <c r="F60" s="44"/>
      <c r="G60" s="44"/>
      <c r="H60" s="44"/>
    </row>
    <row r="61" spans="1:17" x14ac:dyDescent="0.2">
      <c r="A61" s="44">
        <v>2.7999999999999901</v>
      </c>
      <c r="B61" s="44">
        <v>4.5</v>
      </c>
      <c r="C61" s="44">
        <v>1.3</v>
      </c>
      <c r="D61" s="44">
        <v>1</v>
      </c>
      <c r="E61" s="44"/>
      <c r="F61" s="44"/>
      <c r="G61" s="44"/>
      <c r="H61" s="44"/>
    </row>
    <row r="62" spans="1:17" x14ac:dyDescent="0.2">
      <c r="A62" s="25">
        <v>3.2</v>
      </c>
      <c r="B62" s="25">
        <v>4.7</v>
      </c>
      <c r="C62" s="25">
        <v>1.3999999999999899</v>
      </c>
      <c r="D62" s="25">
        <v>1</v>
      </c>
      <c r="E62" s="25"/>
      <c r="F62" s="25"/>
      <c r="G62" s="25"/>
      <c r="H62" s="25"/>
      <c r="K62" s="53" t="s">
        <v>26</v>
      </c>
      <c r="L62" s="53"/>
      <c r="M62" s="53"/>
      <c r="N62" s="32">
        <f>H2-H59</f>
        <v>0</v>
      </c>
      <c r="O62" s="32">
        <f>4/14</f>
        <v>0.2857142857142857</v>
      </c>
      <c r="P62" s="53">
        <f>O62*N62</f>
        <v>0</v>
      </c>
    </row>
    <row r="63" spans="1:17" x14ac:dyDescent="0.2">
      <c r="A63" s="2">
        <v>2.6</v>
      </c>
      <c r="B63" s="2">
        <v>5.5999999999999899</v>
      </c>
      <c r="C63" s="2">
        <v>1.3999999999999899</v>
      </c>
      <c r="D63" s="2">
        <v>2</v>
      </c>
      <c r="E63" s="2">
        <v>10</v>
      </c>
      <c r="F63" s="2">
        <v>3</v>
      </c>
      <c r="G63" s="2">
        <f>3/10</f>
        <v>0.3</v>
      </c>
      <c r="H63" s="2">
        <f>0.3^2</f>
        <v>0.09</v>
      </c>
      <c r="K63" s="53" t="s">
        <v>25</v>
      </c>
      <c r="L63" s="53"/>
      <c r="M63" s="53"/>
      <c r="N63" s="32">
        <f>H2-H63-H64</f>
        <v>0.4200000000000001</v>
      </c>
      <c r="O63" s="53">
        <f>10/14</f>
        <v>0.7142857142857143</v>
      </c>
      <c r="P63" s="53">
        <f>O63*N63</f>
        <v>0.3000000000000001</v>
      </c>
    </row>
    <row r="64" spans="1:17" x14ac:dyDescent="0.2">
      <c r="A64" s="2">
        <v>2.7999999999999901</v>
      </c>
      <c r="B64" s="2">
        <v>4.5999999999999899</v>
      </c>
      <c r="C64" s="2">
        <v>1.5</v>
      </c>
      <c r="D64" s="2">
        <v>1</v>
      </c>
      <c r="E64" s="2">
        <v>10</v>
      </c>
      <c r="F64" s="2">
        <v>7</v>
      </c>
      <c r="G64" s="2">
        <f>7/10</f>
        <v>0.7</v>
      </c>
      <c r="H64" s="2">
        <f>0.7^2</f>
        <v>0.48999999999999994</v>
      </c>
      <c r="K64" s="53"/>
      <c r="L64" s="53"/>
      <c r="M64" s="53"/>
      <c r="N64" s="53"/>
      <c r="O64" s="53"/>
      <c r="P64" s="53"/>
    </row>
    <row r="65" spans="1:17" x14ac:dyDescent="0.2">
      <c r="A65" s="2">
        <v>3.2</v>
      </c>
      <c r="B65" s="2">
        <v>4.5</v>
      </c>
      <c r="C65" s="2">
        <v>1.5</v>
      </c>
      <c r="D65" s="2">
        <v>1</v>
      </c>
      <c r="K65" s="53"/>
      <c r="L65" s="53"/>
      <c r="M65" s="53"/>
      <c r="N65" s="53"/>
      <c r="O65" s="53"/>
      <c r="P65" s="53"/>
    </row>
    <row r="66" spans="1:17" x14ac:dyDescent="0.2">
      <c r="A66" s="2">
        <v>3.1</v>
      </c>
      <c r="B66" s="2">
        <v>4.9000000000000004</v>
      </c>
      <c r="C66" s="2">
        <v>1.5</v>
      </c>
      <c r="D66" s="2">
        <v>1</v>
      </c>
      <c r="F66" s="2">
        <f>F59+F63+F64</f>
        <v>14</v>
      </c>
      <c r="H66" s="45">
        <f>1-H63-H64</f>
        <v>0.4200000000000001</v>
      </c>
      <c r="K66" s="53"/>
      <c r="L66" s="53"/>
      <c r="M66" s="53"/>
      <c r="N66" s="53" t="s">
        <v>55</v>
      </c>
      <c r="O66" s="35">
        <f>P63+P62</f>
        <v>0.3000000000000001</v>
      </c>
      <c r="P66" s="53"/>
    </row>
    <row r="67" spans="1:17" x14ac:dyDescent="0.2">
      <c r="A67" s="2">
        <v>2.8999999999999901</v>
      </c>
      <c r="B67" s="2">
        <v>6.2999999999999901</v>
      </c>
      <c r="C67" s="2">
        <v>1.8</v>
      </c>
      <c r="D67" s="2">
        <v>2</v>
      </c>
    </row>
    <row r="68" spans="1:17" x14ac:dyDescent="0.2">
      <c r="A68" s="2">
        <v>2.5</v>
      </c>
      <c r="B68" s="2">
        <v>5.7999999999999901</v>
      </c>
      <c r="C68" s="2">
        <v>1.8</v>
      </c>
      <c r="D68" s="2">
        <v>2</v>
      </c>
    </row>
    <row r="69" spans="1:17" x14ac:dyDescent="0.2">
      <c r="A69" s="2">
        <v>2.7</v>
      </c>
      <c r="B69" s="2">
        <v>5.0999999999999899</v>
      </c>
      <c r="C69" s="2">
        <v>1.8999999999999899</v>
      </c>
      <c r="D69" s="2">
        <v>2</v>
      </c>
      <c r="E69"/>
      <c r="F69"/>
      <c r="G69"/>
    </row>
    <row r="70" spans="1:17" x14ac:dyDescent="0.2">
      <c r="A70" s="2">
        <v>3</v>
      </c>
      <c r="B70" s="2">
        <v>6.5999999999999899</v>
      </c>
      <c r="C70" s="2">
        <v>2.1</v>
      </c>
      <c r="D70" s="2">
        <v>2</v>
      </c>
    </row>
    <row r="71" spans="1:17" x14ac:dyDescent="0.2">
      <c r="A71" s="2">
        <v>3</v>
      </c>
      <c r="B71" s="2">
        <v>5.9</v>
      </c>
      <c r="C71" s="2">
        <v>2.1</v>
      </c>
      <c r="D71" s="2">
        <v>2</v>
      </c>
    </row>
    <row r="72" spans="1:17" ht="17" thickBot="1" x14ac:dyDescent="0.25">
      <c r="A72" s="2">
        <v>3</v>
      </c>
      <c r="B72" s="2">
        <v>5.7999999999999901</v>
      </c>
      <c r="C72" s="2">
        <v>2.2000000000000002</v>
      </c>
      <c r="D72" s="2">
        <v>2</v>
      </c>
    </row>
    <row r="73" spans="1:17" x14ac:dyDescent="0.2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9"/>
    </row>
    <row r="74" spans="1:17" ht="17" thickBot="1" x14ac:dyDescent="0.25">
      <c r="A74" s="50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2"/>
    </row>
    <row r="76" spans="1:17" x14ac:dyDescent="0.2">
      <c r="A76" s="2" t="s">
        <v>47</v>
      </c>
    </row>
    <row r="77" spans="1:17" x14ac:dyDescent="0.2">
      <c r="A77" s="2" t="s">
        <v>1</v>
      </c>
      <c r="B77" s="2" t="s">
        <v>2</v>
      </c>
      <c r="C77" s="2" t="s">
        <v>3</v>
      </c>
      <c r="D77" s="2" t="s">
        <v>4</v>
      </c>
      <c r="E77" s="2" t="s">
        <v>45</v>
      </c>
      <c r="F77" s="2" t="s">
        <v>42</v>
      </c>
      <c r="G77" s="2" t="s">
        <v>44</v>
      </c>
    </row>
    <row r="78" spans="1:17" x14ac:dyDescent="0.2">
      <c r="A78" s="2">
        <v>2.3999999999999901</v>
      </c>
      <c r="B78" s="2">
        <v>3.2999999999999901</v>
      </c>
      <c r="C78" s="2">
        <v>1</v>
      </c>
      <c r="D78" s="2">
        <v>1</v>
      </c>
      <c r="E78" s="2">
        <v>5</v>
      </c>
      <c r="F78" s="2">
        <v>4</v>
      </c>
      <c r="G78" s="2">
        <f>4/5</f>
        <v>0.8</v>
      </c>
      <c r="H78" s="2">
        <f>0.8^2</f>
        <v>0.64000000000000012</v>
      </c>
    </row>
    <row r="79" spans="1:17" x14ac:dyDescent="0.2">
      <c r="A79" s="44">
        <v>2.8999999999999901</v>
      </c>
      <c r="B79" s="44">
        <v>4.5999999999999899</v>
      </c>
      <c r="C79" s="44">
        <v>1.3</v>
      </c>
      <c r="D79" s="44">
        <v>1</v>
      </c>
      <c r="E79" s="46">
        <v>5</v>
      </c>
      <c r="F79" s="46">
        <v>1</v>
      </c>
      <c r="G79" s="2">
        <f>1/5</f>
        <v>0.2</v>
      </c>
      <c r="H79" s="2">
        <f>0.2^2</f>
        <v>4.0000000000000008E-2</v>
      </c>
    </row>
    <row r="80" spans="1:17" x14ac:dyDescent="0.2">
      <c r="A80" s="44">
        <v>2.7999999999999901</v>
      </c>
      <c r="B80" s="44">
        <v>4.5</v>
      </c>
      <c r="C80" s="44">
        <v>1.3</v>
      </c>
      <c r="D80" s="44">
        <v>1</v>
      </c>
      <c r="E80" s="46"/>
      <c r="K80" s="53" t="s">
        <v>26</v>
      </c>
      <c r="L80" s="53"/>
      <c r="M80" s="53"/>
      <c r="N80" s="32">
        <f>H2-H78-H79</f>
        <v>0.31999999999999984</v>
      </c>
      <c r="O80" s="32">
        <f>5/14</f>
        <v>0.35714285714285715</v>
      </c>
      <c r="P80" s="53">
        <f>O80*N80</f>
        <v>0.11428571428571423</v>
      </c>
    </row>
    <row r="81" spans="1:17" x14ac:dyDescent="0.2">
      <c r="A81" s="44">
        <v>3.2</v>
      </c>
      <c r="B81" s="44">
        <v>4.7</v>
      </c>
      <c r="C81" s="44">
        <v>1.3999999999999899</v>
      </c>
      <c r="D81" s="44">
        <v>1</v>
      </c>
      <c r="E81" s="46"/>
      <c r="K81" s="53" t="s">
        <v>25</v>
      </c>
      <c r="L81" s="53"/>
      <c r="M81" s="53"/>
      <c r="N81" s="32">
        <f>H2-H83-H84</f>
        <v>0.45549999999999996</v>
      </c>
      <c r="O81" s="53">
        <f>9/14</f>
        <v>0.6428571428571429</v>
      </c>
      <c r="P81" s="53">
        <f>O81*N81</f>
        <v>0.29282142857142857</v>
      </c>
    </row>
    <row r="82" spans="1:17" x14ac:dyDescent="0.2">
      <c r="A82" s="25">
        <v>2.6</v>
      </c>
      <c r="B82" s="25">
        <v>5.5999999999999899</v>
      </c>
      <c r="C82" s="25">
        <v>1.3999999999999899</v>
      </c>
      <c r="D82" s="25">
        <v>2</v>
      </c>
      <c r="E82" s="25"/>
      <c r="F82" s="25"/>
      <c r="G82" s="25"/>
      <c r="H82" s="25"/>
      <c r="K82" s="53"/>
      <c r="L82" s="53"/>
      <c r="M82" s="53"/>
      <c r="N82" s="53"/>
      <c r="O82" s="53"/>
      <c r="P82" s="53"/>
    </row>
    <row r="83" spans="1:17" x14ac:dyDescent="0.2">
      <c r="A83" s="2">
        <v>2.7999999999999901</v>
      </c>
      <c r="B83" s="2">
        <v>4.5999999999999899</v>
      </c>
      <c r="C83" s="2">
        <v>1.5</v>
      </c>
      <c r="D83" s="2">
        <v>1</v>
      </c>
      <c r="E83" s="2">
        <v>9</v>
      </c>
      <c r="F83" s="2">
        <v>3</v>
      </c>
      <c r="G83" s="2">
        <f>3/9</f>
        <v>0.33333333333333331</v>
      </c>
      <c r="H83" s="2">
        <f>0.33^2</f>
        <v>0.10890000000000001</v>
      </c>
      <c r="K83" s="53"/>
      <c r="L83" s="53"/>
      <c r="M83" s="53"/>
      <c r="N83" s="53"/>
      <c r="O83" s="53"/>
      <c r="P83" s="53"/>
    </row>
    <row r="84" spans="1:17" x14ac:dyDescent="0.2">
      <c r="A84" s="2">
        <v>3.2</v>
      </c>
      <c r="B84" s="2">
        <v>4.5</v>
      </c>
      <c r="C84" s="2">
        <v>1.5</v>
      </c>
      <c r="D84" s="2">
        <v>1</v>
      </c>
      <c r="E84" s="2">
        <v>9</v>
      </c>
      <c r="F84" s="2">
        <v>6</v>
      </c>
      <c r="G84" s="2">
        <f>6/9</f>
        <v>0.66666666666666663</v>
      </c>
      <c r="H84" s="2">
        <f>0.66^2</f>
        <v>0.43560000000000004</v>
      </c>
      <c r="K84" s="53"/>
      <c r="L84" s="53"/>
      <c r="M84" s="53"/>
      <c r="N84" s="53" t="s">
        <v>55</v>
      </c>
      <c r="O84" s="35">
        <f>P81+P80</f>
        <v>0.40710714285714278</v>
      </c>
      <c r="P84" s="53"/>
    </row>
    <row r="85" spans="1:17" x14ac:dyDescent="0.2">
      <c r="A85" s="2">
        <v>3.1</v>
      </c>
      <c r="B85" s="2">
        <v>4.9000000000000004</v>
      </c>
      <c r="C85" s="2">
        <v>1.5</v>
      </c>
      <c r="D85" s="2">
        <v>1</v>
      </c>
    </row>
    <row r="86" spans="1:17" x14ac:dyDescent="0.2">
      <c r="A86" s="2">
        <v>2.8999999999999901</v>
      </c>
      <c r="B86" s="2">
        <v>6.2999999999999901</v>
      </c>
      <c r="C86" s="2">
        <v>1.8</v>
      </c>
      <c r="D86" s="2">
        <v>2</v>
      </c>
      <c r="F86" s="2">
        <f>F78+F79+F83+F84</f>
        <v>14</v>
      </c>
      <c r="H86" s="45">
        <f>1-H83-H84</f>
        <v>0.45549999999999996</v>
      </c>
    </row>
    <row r="87" spans="1:17" x14ac:dyDescent="0.2">
      <c r="A87" s="2">
        <v>2.5</v>
      </c>
      <c r="B87" s="2">
        <v>5.7999999999999901</v>
      </c>
      <c r="C87" s="2">
        <v>1.8</v>
      </c>
      <c r="D87" s="2">
        <v>2</v>
      </c>
    </row>
    <row r="88" spans="1:17" x14ac:dyDescent="0.2">
      <c r="A88" s="2">
        <v>2.7</v>
      </c>
      <c r="B88" s="2">
        <v>5.0999999999999899</v>
      </c>
      <c r="C88" s="2">
        <v>1.8999999999999899</v>
      </c>
      <c r="D88" s="2">
        <v>2</v>
      </c>
      <c r="E88"/>
      <c r="F88"/>
      <c r="G88"/>
    </row>
    <row r="89" spans="1:17" x14ac:dyDescent="0.2">
      <c r="A89" s="2">
        <v>3</v>
      </c>
      <c r="B89" s="2">
        <v>6.5999999999999899</v>
      </c>
      <c r="C89" s="2">
        <v>2.1</v>
      </c>
      <c r="D89" s="2">
        <v>2</v>
      </c>
    </row>
    <row r="90" spans="1:17" x14ac:dyDescent="0.2">
      <c r="A90" s="2">
        <v>3</v>
      </c>
      <c r="B90" s="2">
        <v>5.9</v>
      </c>
      <c r="C90" s="2">
        <v>2.1</v>
      </c>
      <c r="D90" s="2">
        <v>2</v>
      </c>
    </row>
    <row r="91" spans="1:17" x14ac:dyDescent="0.2">
      <c r="A91" s="2">
        <v>3</v>
      </c>
      <c r="B91" s="2">
        <v>5.7999999999999901</v>
      </c>
      <c r="C91" s="2">
        <v>2.2000000000000002</v>
      </c>
      <c r="D91" s="2">
        <v>2</v>
      </c>
    </row>
    <row r="92" spans="1:17" ht="17" thickBot="1" x14ac:dyDescent="0.25"/>
    <row r="93" spans="1:17" x14ac:dyDescent="0.2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9"/>
    </row>
    <row r="94" spans="1:17" ht="17" thickBot="1" x14ac:dyDescent="0.25">
      <c r="A94" s="50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2"/>
    </row>
    <row r="95" spans="1:17" x14ac:dyDescent="0.2">
      <c r="A95" s="2" t="s">
        <v>48</v>
      </c>
    </row>
    <row r="96" spans="1:17" x14ac:dyDescent="0.2">
      <c r="A96" s="2" t="s">
        <v>1</v>
      </c>
      <c r="B96" s="2" t="s">
        <v>2</v>
      </c>
      <c r="C96" s="2" t="s">
        <v>3</v>
      </c>
      <c r="D96" s="2" t="s">
        <v>4</v>
      </c>
      <c r="E96" s="2" t="s">
        <v>45</v>
      </c>
      <c r="F96" s="2" t="s">
        <v>42</v>
      </c>
      <c r="G96" s="2" t="s">
        <v>44</v>
      </c>
    </row>
    <row r="97" spans="1:17" x14ac:dyDescent="0.2">
      <c r="A97" s="2">
        <v>2.3999999999999901</v>
      </c>
      <c r="B97" s="2">
        <v>3.2999999999999901</v>
      </c>
      <c r="C97" s="2">
        <v>1</v>
      </c>
      <c r="D97" s="2">
        <v>1</v>
      </c>
      <c r="E97" s="2">
        <v>6</v>
      </c>
      <c r="F97" s="2">
        <v>5</v>
      </c>
      <c r="G97" s="2">
        <f>5/6</f>
        <v>0.83333333333333337</v>
      </c>
      <c r="H97" s="2">
        <f>G97^2</f>
        <v>0.69444444444444453</v>
      </c>
    </row>
    <row r="98" spans="1:17" x14ac:dyDescent="0.2">
      <c r="A98" s="44">
        <v>2.8999999999999901</v>
      </c>
      <c r="B98" s="44">
        <v>4.5999999999999899</v>
      </c>
      <c r="C98" s="44">
        <v>1.3</v>
      </c>
      <c r="D98" s="44">
        <v>1</v>
      </c>
      <c r="E98" s="46">
        <v>6</v>
      </c>
      <c r="F98" s="46">
        <v>1</v>
      </c>
      <c r="G98" s="2">
        <f>1/6</f>
        <v>0.16666666666666666</v>
      </c>
      <c r="H98" s="2">
        <f>G98^2</f>
        <v>2.7777777777777776E-2</v>
      </c>
    </row>
    <row r="99" spans="1:17" x14ac:dyDescent="0.2">
      <c r="A99" s="44">
        <v>2.7999999999999901</v>
      </c>
      <c r="B99" s="44">
        <v>4.5</v>
      </c>
      <c r="C99" s="44">
        <v>1.3</v>
      </c>
      <c r="D99" s="44">
        <v>1</v>
      </c>
      <c r="E99" s="46"/>
      <c r="K99" s="53" t="s">
        <v>26</v>
      </c>
      <c r="L99" s="53"/>
      <c r="M99" s="53"/>
      <c r="N99" s="32">
        <f>H2-H97-H98</f>
        <v>0.27777777777777768</v>
      </c>
      <c r="O99" s="32">
        <f>6/14</f>
        <v>0.42857142857142855</v>
      </c>
      <c r="P99" s="53">
        <f>O99*N99</f>
        <v>0.119047619047619</v>
      </c>
    </row>
    <row r="100" spans="1:17" x14ac:dyDescent="0.2">
      <c r="A100" s="44">
        <v>3.2</v>
      </c>
      <c r="B100" s="44">
        <v>4.7</v>
      </c>
      <c r="C100" s="44">
        <v>1.3999999999999899</v>
      </c>
      <c r="D100" s="44">
        <v>1</v>
      </c>
      <c r="E100" s="46"/>
      <c r="K100" s="53" t="s">
        <v>25</v>
      </c>
      <c r="L100" s="53"/>
      <c r="M100" s="53"/>
      <c r="N100" s="32">
        <f>H2-H103-H104</f>
        <v>0.375</v>
      </c>
      <c r="O100" s="53">
        <f>8/14</f>
        <v>0.5714285714285714</v>
      </c>
      <c r="P100" s="53">
        <f>O100*N100</f>
        <v>0.21428571428571427</v>
      </c>
    </row>
    <row r="101" spans="1:17" x14ac:dyDescent="0.2">
      <c r="A101" s="44">
        <v>2.6</v>
      </c>
      <c r="B101" s="44">
        <v>5.5999999999999899</v>
      </c>
      <c r="C101" s="44">
        <v>1.3999999999999899</v>
      </c>
      <c r="D101" s="44">
        <v>2</v>
      </c>
      <c r="E101" s="44"/>
      <c r="F101" s="44"/>
      <c r="G101" s="44"/>
      <c r="H101" s="44"/>
      <c r="K101" s="53"/>
      <c r="L101" s="53"/>
      <c r="M101" s="53"/>
      <c r="N101" s="53"/>
      <c r="O101" s="53"/>
      <c r="P101" s="53"/>
    </row>
    <row r="102" spans="1:17" x14ac:dyDescent="0.2">
      <c r="A102" s="25">
        <v>2.7999999999999901</v>
      </c>
      <c r="B102" s="25">
        <v>4.5999999999999899</v>
      </c>
      <c r="C102" s="25">
        <v>1.5</v>
      </c>
      <c r="D102" s="25">
        <v>1</v>
      </c>
      <c r="E102" s="25"/>
      <c r="F102" s="25"/>
      <c r="G102" s="25"/>
      <c r="H102" s="25"/>
      <c r="K102" s="53"/>
      <c r="L102" s="53"/>
      <c r="M102" s="53"/>
      <c r="N102" s="53"/>
      <c r="O102" s="53"/>
      <c r="P102" s="53"/>
    </row>
    <row r="103" spans="1:17" x14ac:dyDescent="0.2">
      <c r="A103" s="2">
        <v>3.2</v>
      </c>
      <c r="B103" s="2">
        <v>4.5</v>
      </c>
      <c r="C103" s="2">
        <v>1.5</v>
      </c>
      <c r="D103" s="2">
        <v>1</v>
      </c>
      <c r="E103" s="2">
        <v>8</v>
      </c>
      <c r="F103" s="2">
        <v>2</v>
      </c>
      <c r="G103" s="2">
        <f>2/8</f>
        <v>0.25</v>
      </c>
      <c r="H103" s="2">
        <f>G103^2</f>
        <v>6.25E-2</v>
      </c>
      <c r="K103" s="53"/>
      <c r="L103" s="53"/>
      <c r="M103" s="53"/>
      <c r="N103" s="53" t="s">
        <v>55</v>
      </c>
      <c r="O103" s="35">
        <f>P100+P99</f>
        <v>0.33333333333333326</v>
      </c>
      <c r="P103" s="53"/>
    </row>
    <row r="104" spans="1:17" x14ac:dyDescent="0.2">
      <c r="A104" s="2">
        <v>3.1</v>
      </c>
      <c r="B104" s="2">
        <v>4.9000000000000004</v>
      </c>
      <c r="C104" s="2">
        <v>1.5</v>
      </c>
      <c r="D104" s="2">
        <v>1</v>
      </c>
      <c r="E104" s="2">
        <v>8</v>
      </c>
      <c r="F104" s="2">
        <v>6</v>
      </c>
      <c r="G104" s="2">
        <f>6/8</f>
        <v>0.75</v>
      </c>
      <c r="H104" s="2">
        <f>G104^2</f>
        <v>0.5625</v>
      </c>
    </row>
    <row r="105" spans="1:17" x14ac:dyDescent="0.2">
      <c r="A105" s="2">
        <v>2.8999999999999901</v>
      </c>
      <c r="B105" s="2">
        <v>6.2999999999999901</v>
      </c>
      <c r="C105" s="2">
        <v>1.8</v>
      </c>
      <c r="D105" s="2">
        <v>2</v>
      </c>
    </row>
    <row r="106" spans="1:17" x14ac:dyDescent="0.2">
      <c r="A106" s="2">
        <v>2.5</v>
      </c>
      <c r="B106" s="2">
        <v>5.7999999999999901</v>
      </c>
      <c r="C106" s="2">
        <v>1.8</v>
      </c>
      <c r="D106" s="2">
        <v>2</v>
      </c>
      <c r="F106" s="2">
        <f>F97+F98+F103+F104</f>
        <v>14</v>
      </c>
      <c r="H106" s="26">
        <f>1-H103-H104</f>
        <v>0.375</v>
      </c>
    </row>
    <row r="107" spans="1:17" x14ac:dyDescent="0.2">
      <c r="A107" s="2">
        <v>2.7</v>
      </c>
      <c r="B107" s="2">
        <v>5.0999999999999899</v>
      </c>
      <c r="C107" s="2">
        <v>1.8999999999999899</v>
      </c>
      <c r="D107" s="2">
        <v>2</v>
      </c>
    </row>
    <row r="108" spans="1:17" x14ac:dyDescent="0.2">
      <c r="A108" s="2">
        <v>3</v>
      </c>
      <c r="B108" s="2">
        <v>6.5999999999999899</v>
      </c>
      <c r="C108" s="2">
        <v>2.1</v>
      </c>
      <c r="D108" s="2">
        <v>2</v>
      </c>
    </row>
    <row r="109" spans="1:17" x14ac:dyDescent="0.2">
      <c r="A109" s="2">
        <v>3</v>
      </c>
      <c r="B109" s="2">
        <v>5.9</v>
      </c>
      <c r="C109" s="2">
        <v>2.1</v>
      </c>
      <c r="D109" s="2">
        <v>2</v>
      </c>
      <c r="E109"/>
      <c r="F109"/>
      <c r="G109"/>
    </row>
    <row r="110" spans="1:17" x14ac:dyDescent="0.2">
      <c r="A110" s="2">
        <v>3</v>
      </c>
      <c r="B110" s="2">
        <v>5.7999999999999901</v>
      </c>
      <c r="C110" s="2">
        <v>2.2000000000000002</v>
      </c>
      <c r="D110" s="2">
        <v>2</v>
      </c>
    </row>
    <row r="111" spans="1:17" ht="17" thickBot="1" x14ac:dyDescent="0.25"/>
    <row r="112" spans="1:17" x14ac:dyDescent="0.2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9"/>
    </row>
    <row r="113" spans="1:17" ht="17" thickBot="1" x14ac:dyDescent="0.25">
      <c r="A113" s="50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2"/>
    </row>
    <row r="114" spans="1:17" x14ac:dyDescent="0.2">
      <c r="A114" s="2" t="s">
        <v>49</v>
      </c>
    </row>
    <row r="115" spans="1:17" x14ac:dyDescent="0.2">
      <c r="A115" s="2" t="s">
        <v>1</v>
      </c>
      <c r="B115" s="2" t="s">
        <v>2</v>
      </c>
      <c r="C115" s="2" t="s">
        <v>3</v>
      </c>
      <c r="D115" s="2" t="s">
        <v>4</v>
      </c>
      <c r="E115" s="2" t="s">
        <v>45</v>
      </c>
      <c r="F115" s="2" t="s">
        <v>42</v>
      </c>
      <c r="G115" s="2" t="s">
        <v>44</v>
      </c>
    </row>
    <row r="116" spans="1:17" x14ac:dyDescent="0.2">
      <c r="A116" s="2">
        <v>2.3999999999999901</v>
      </c>
      <c r="B116" s="2">
        <v>3.2999999999999901</v>
      </c>
      <c r="C116" s="2">
        <v>1</v>
      </c>
      <c r="D116" s="2">
        <v>1</v>
      </c>
      <c r="E116" s="2">
        <v>7</v>
      </c>
      <c r="F116" s="2">
        <v>6</v>
      </c>
      <c r="G116" s="2">
        <f>6/7</f>
        <v>0.8571428571428571</v>
      </c>
      <c r="H116" s="2">
        <f>G116^2</f>
        <v>0.73469387755102034</v>
      </c>
    </row>
    <row r="117" spans="1:17" x14ac:dyDescent="0.2">
      <c r="A117" s="44">
        <v>2.8999999999999901</v>
      </c>
      <c r="B117" s="44">
        <v>4.5999999999999899</v>
      </c>
      <c r="C117" s="44">
        <v>1.3</v>
      </c>
      <c r="D117" s="44">
        <v>1</v>
      </c>
      <c r="E117" s="46">
        <v>7</v>
      </c>
      <c r="F117" s="46">
        <v>1</v>
      </c>
      <c r="G117" s="2">
        <f>1/7</f>
        <v>0.14285714285714285</v>
      </c>
      <c r="H117" s="2">
        <f>G117^2</f>
        <v>2.0408163265306121E-2</v>
      </c>
    </row>
    <row r="118" spans="1:17" x14ac:dyDescent="0.2">
      <c r="A118" s="44">
        <v>2.7999999999999901</v>
      </c>
      <c r="B118" s="44">
        <v>4.5</v>
      </c>
      <c r="C118" s="44">
        <v>1.3</v>
      </c>
      <c r="D118" s="44">
        <v>1</v>
      </c>
    </row>
    <row r="119" spans="1:17" x14ac:dyDescent="0.2">
      <c r="A119" s="44">
        <v>3.2</v>
      </c>
      <c r="B119" s="44">
        <v>4.7</v>
      </c>
      <c r="C119" s="44">
        <v>1.3999999999999899</v>
      </c>
      <c r="D119" s="44">
        <v>1</v>
      </c>
      <c r="K119" s="53" t="s">
        <v>26</v>
      </c>
      <c r="L119" s="53"/>
      <c r="M119" s="53"/>
      <c r="N119" s="32">
        <f>H2-H116-H117</f>
        <v>0.24489795918367355</v>
      </c>
      <c r="O119" s="32">
        <f>7/14</f>
        <v>0.5</v>
      </c>
      <c r="P119" s="53">
        <f>O119*N119</f>
        <v>0.12244897959183677</v>
      </c>
    </row>
    <row r="120" spans="1:17" x14ac:dyDescent="0.2">
      <c r="A120" s="44">
        <v>2.6</v>
      </c>
      <c r="B120" s="44">
        <v>5.5999999999999899</v>
      </c>
      <c r="C120" s="44">
        <v>1.3999999999999899</v>
      </c>
      <c r="D120" s="44">
        <v>2</v>
      </c>
      <c r="K120" s="53" t="s">
        <v>25</v>
      </c>
      <c r="L120" s="53"/>
      <c r="M120" s="53"/>
      <c r="N120" s="32">
        <f>H2-H123-H124</f>
        <v>0.24489795918367352</v>
      </c>
      <c r="O120" s="53">
        <f>7/14</f>
        <v>0.5</v>
      </c>
      <c r="P120" s="53">
        <f>O120*N120</f>
        <v>0.12244897959183676</v>
      </c>
    </row>
    <row r="121" spans="1:17" x14ac:dyDescent="0.2">
      <c r="A121" s="44">
        <v>2.7999999999999901</v>
      </c>
      <c r="B121" s="44">
        <v>4.5999999999999899</v>
      </c>
      <c r="C121" s="44">
        <v>1.5</v>
      </c>
      <c r="D121" s="44">
        <v>1</v>
      </c>
      <c r="K121" s="53"/>
      <c r="L121" s="53"/>
      <c r="M121" s="53"/>
      <c r="N121" s="53"/>
      <c r="O121" s="53"/>
      <c r="P121" s="53"/>
    </row>
    <row r="122" spans="1:17" x14ac:dyDescent="0.2">
      <c r="A122" s="25">
        <v>3.2</v>
      </c>
      <c r="B122" s="25">
        <v>4.5</v>
      </c>
      <c r="C122" s="25">
        <v>1.5</v>
      </c>
      <c r="D122" s="25">
        <v>1</v>
      </c>
      <c r="E122" s="25"/>
      <c r="F122" s="25"/>
      <c r="G122" s="25"/>
      <c r="H122" s="25"/>
      <c r="K122" s="53"/>
      <c r="L122" s="53"/>
      <c r="M122" s="53"/>
      <c r="N122" s="53"/>
      <c r="O122" s="53"/>
      <c r="P122" s="53"/>
    </row>
    <row r="123" spans="1:17" x14ac:dyDescent="0.2">
      <c r="A123" s="2">
        <v>3.1</v>
      </c>
      <c r="B123" s="2">
        <v>4.9000000000000004</v>
      </c>
      <c r="C123" s="2">
        <v>1.5</v>
      </c>
      <c r="D123" s="2">
        <v>1</v>
      </c>
      <c r="E123" s="2">
        <v>7</v>
      </c>
      <c r="F123" s="2">
        <v>1</v>
      </c>
      <c r="G123" s="2">
        <f>1/7</f>
        <v>0.14285714285714285</v>
      </c>
      <c r="H123" s="2">
        <f>G123^2</f>
        <v>2.0408163265306121E-2</v>
      </c>
      <c r="K123" s="53"/>
      <c r="L123" s="53"/>
      <c r="M123" s="53"/>
      <c r="N123" s="53" t="s">
        <v>55</v>
      </c>
      <c r="O123" s="35">
        <f>P120+P119</f>
        <v>0.24489795918367352</v>
      </c>
      <c r="P123" s="53"/>
    </row>
    <row r="124" spans="1:17" x14ac:dyDescent="0.2">
      <c r="A124" s="2">
        <v>2.8999999999999901</v>
      </c>
      <c r="B124" s="2">
        <v>6.2999999999999901</v>
      </c>
      <c r="C124" s="2">
        <v>1.8</v>
      </c>
      <c r="D124" s="2">
        <v>2</v>
      </c>
      <c r="E124" s="2">
        <v>7</v>
      </c>
      <c r="F124" s="2">
        <v>6</v>
      </c>
      <c r="G124" s="2">
        <f>6/7</f>
        <v>0.8571428571428571</v>
      </c>
      <c r="H124" s="2">
        <f>G124^2</f>
        <v>0.73469387755102034</v>
      </c>
    </row>
    <row r="125" spans="1:17" x14ac:dyDescent="0.2">
      <c r="A125" s="2">
        <v>2.5</v>
      </c>
      <c r="B125" s="2">
        <v>5.7999999999999901</v>
      </c>
      <c r="C125" s="2">
        <v>1.8</v>
      </c>
      <c r="D125" s="2">
        <v>2</v>
      </c>
    </row>
    <row r="126" spans="1:17" x14ac:dyDescent="0.2">
      <c r="A126" s="2">
        <v>2.7</v>
      </c>
      <c r="B126" s="2">
        <v>5.0999999999999899</v>
      </c>
      <c r="C126" s="2">
        <v>1.8999999999999899</v>
      </c>
      <c r="D126" s="2">
        <v>2</v>
      </c>
      <c r="F126" s="2">
        <f>F116+F117+F123+F124</f>
        <v>14</v>
      </c>
      <c r="H126" s="45">
        <f>1-H123-H124</f>
        <v>0.24489795918367352</v>
      </c>
    </row>
    <row r="127" spans="1:17" x14ac:dyDescent="0.2">
      <c r="A127" s="2">
        <v>3</v>
      </c>
      <c r="B127" s="2">
        <v>6.5999999999999899</v>
      </c>
      <c r="C127" s="2">
        <v>2.1</v>
      </c>
      <c r="D127" s="2">
        <v>2</v>
      </c>
    </row>
    <row r="128" spans="1:17" x14ac:dyDescent="0.2">
      <c r="A128" s="2">
        <v>3</v>
      </c>
      <c r="B128" s="2">
        <v>5.9</v>
      </c>
      <c r="C128" s="2">
        <v>2.1</v>
      </c>
      <c r="D128" s="2">
        <v>2</v>
      </c>
      <c r="E128"/>
      <c r="F128"/>
      <c r="G128"/>
    </row>
    <row r="129" spans="1:17" ht="17" thickBot="1" x14ac:dyDescent="0.25">
      <c r="A129" s="2">
        <v>3</v>
      </c>
      <c r="B129" s="2">
        <v>5.7999999999999901</v>
      </c>
      <c r="C129" s="2">
        <v>2.2000000000000002</v>
      </c>
      <c r="D129" s="2">
        <v>2</v>
      </c>
      <c r="E129"/>
      <c r="F129"/>
      <c r="G129"/>
    </row>
    <row r="130" spans="1:17" x14ac:dyDescent="0.2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9"/>
    </row>
    <row r="131" spans="1:17" x14ac:dyDescent="0.2">
      <c r="A131" s="5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55"/>
    </row>
    <row r="132" spans="1:17" ht="17" thickBot="1" x14ac:dyDescent="0.25">
      <c r="A132" s="50" t="s">
        <v>50</v>
      </c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2"/>
    </row>
    <row r="133" spans="1:17" x14ac:dyDescent="0.2">
      <c r="A133" s="2" t="s">
        <v>1</v>
      </c>
      <c r="B133" s="2" t="s">
        <v>2</v>
      </c>
      <c r="C133" s="2" t="s">
        <v>3</v>
      </c>
      <c r="D133" s="2" t="s">
        <v>4</v>
      </c>
      <c r="E133" s="2" t="s">
        <v>45</v>
      </c>
      <c r="F133" s="2" t="s">
        <v>42</v>
      </c>
      <c r="G133" s="2" t="s">
        <v>44</v>
      </c>
    </row>
    <row r="134" spans="1:17" x14ac:dyDescent="0.2">
      <c r="A134" s="2">
        <v>2.3999999999999901</v>
      </c>
      <c r="B134" s="2">
        <v>3.2999999999999901</v>
      </c>
      <c r="C134" s="2">
        <v>1</v>
      </c>
      <c r="D134" s="2">
        <v>1</v>
      </c>
      <c r="E134" s="2">
        <v>8</v>
      </c>
      <c r="F134" s="2">
        <v>7</v>
      </c>
      <c r="G134" s="2">
        <f>7/8</f>
        <v>0.875</v>
      </c>
      <c r="H134" s="2">
        <f>G134^2</f>
        <v>0.765625</v>
      </c>
    </row>
    <row r="135" spans="1:17" x14ac:dyDescent="0.2">
      <c r="A135" s="44">
        <v>2.8999999999999901</v>
      </c>
      <c r="B135" s="44">
        <v>4.5999999999999899</v>
      </c>
      <c r="C135" s="44">
        <v>1.3</v>
      </c>
      <c r="D135" s="44">
        <v>1</v>
      </c>
      <c r="E135" s="46">
        <v>8</v>
      </c>
      <c r="F135" s="46">
        <v>1</v>
      </c>
      <c r="G135" s="2">
        <f>1/8</f>
        <v>0.125</v>
      </c>
      <c r="H135" s="2">
        <f>G135^2</f>
        <v>1.5625E-2</v>
      </c>
    </row>
    <row r="136" spans="1:17" x14ac:dyDescent="0.2">
      <c r="A136" s="44">
        <v>2.7999999999999901</v>
      </c>
      <c r="B136" s="44">
        <v>4.5</v>
      </c>
      <c r="C136" s="44">
        <v>1.3</v>
      </c>
      <c r="D136" s="44">
        <v>1</v>
      </c>
    </row>
    <row r="137" spans="1:17" x14ac:dyDescent="0.2">
      <c r="A137" s="44">
        <v>3.2</v>
      </c>
      <c r="B137" s="44">
        <v>4.7</v>
      </c>
      <c r="C137" s="44">
        <v>1.3999999999999899</v>
      </c>
      <c r="D137" s="44">
        <v>1</v>
      </c>
    </row>
    <row r="138" spans="1:17" x14ac:dyDescent="0.2">
      <c r="A138" s="44">
        <v>2.6</v>
      </c>
      <c r="B138" s="44">
        <v>5.5999999999999899</v>
      </c>
      <c r="C138" s="44">
        <v>1.3999999999999899</v>
      </c>
      <c r="D138" s="44">
        <v>2</v>
      </c>
      <c r="K138" s="53" t="s">
        <v>26</v>
      </c>
      <c r="L138" s="53"/>
      <c r="M138" s="53"/>
      <c r="N138" s="32">
        <f>H2-H134-H135</f>
        <v>0.21875</v>
      </c>
      <c r="O138" s="32">
        <f>8/14</f>
        <v>0.5714285714285714</v>
      </c>
      <c r="P138" s="53">
        <f>O138*N138</f>
        <v>0.125</v>
      </c>
    </row>
    <row r="139" spans="1:17" x14ac:dyDescent="0.2">
      <c r="A139" s="44">
        <v>2.7999999999999901</v>
      </c>
      <c r="B139" s="44">
        <v>4.5999999999999899</v>
      </c>
      <c r="C139" s="44">
        <v>1.5</v>
      </c>
      <c r="D139" s="44">
        <v>1</v>
      </c>
      <c r="K139" s="53" t="s">
        <v>25</v>
      </c>
      <c r="L139" s="53"/>
      <c r="M139" s="53"/>
      <c r="N139" s="32">
        <f>H2-H142</f>
        <v>0</v>
      </c>
      <c r="O139" s="53">
        <f>6/14</f>
        <v>0.42857142857142855</v>
      </c>
      <c r="P139" s="53">
        <f>O139*N139</f>
        <v>0</v>
      </c>
    </row>
    <row r="140" spans="1:17" x14ac:dyDescent="0.2">
      <c r="A140" s="44">
        <v>3.2</v>
      </c>
      <c r="B140" s="44">
        <v>4.5</v>
      </c>
      <c r="C140" s="44">
        <v>1.5</v>
      </c>
      <c r="D140" s="44">
        <v>1</v>
      </c>
      <c r="E140" s="44"/>
      <c r="K140" s="53"/>
      <c r="L140" s="53"/>
      <c r="M140" s="53"/>
      <c r="N140" s="53"/>
      <c r="O140" s="53"/>
      <c r="P140" s="53"/>
    </row>
    <row r="141" spans="1:17" x14ac:dyDescent="0.2">
      <c r="A141" s="25">
        <v>3.1</v>
      </c>
      <c r="B141" s="25">
        <v>4.9000000000000004</v>
      </c>
      <c r="C141" s="25">
        <v>1.5</v>
      </c>
      <c r="D141" s="25">
        <v>1</v>
      </c>
      <c r="E141" s="25"/>
      <c r="F141" s="25"/>
      <c r="G141" s="25"/>
      <c r="H141" s="25"/>
      <c r="I141" s="25"/>
      <c r="K141" s="53"/>
      <c r="L141" s="53"/>
      <c r="M141" s="53"/>
      <c r="N141" s="53"/>
      <c r="O141" s="53"/>
      <c r="P141" s="53"/>
    </row>
    <row r="142" spans="1:17" x14ac:dyDescent="0.2">
      <c r="A142" s="2">
        <v>2.8999999999999901</v>
      </c>
      <c r="B142" s="2">
        <v>6.2999999999999901</v>
      </c>
      <c r="C142" s="2">
        <v>1.8</v>
      </c>
      <c r="D142" s="2">
        <v>2</v>
      </c>
      <c r="E142" s="2">
        <v>6</v>
      </c>
      <c r="F142" s="2">
        <v>6</v>
      </c>
      <c r="G142" s="2">
        <f>6/6</f>
        <v>1</v>
      </c>
      <c r="H142" s="2">
        <f>1^2</f>
        <v>1</v>
      </c>
      <c r="K142" s="53"/>
      <c r="L142" s="53"/>
      <c r="M142" s="53"/>
      <c r="N142" s="53" t="s">
        <v>55</v>
      </c>
      <c r="O142" s="56">
        <f>P139+P138</f>
        <v>0.125</v>
      </c>
      <c r="P142" s="53"/>
    </row>
    <row r="143" spans="1:17" x14ac:dyDescent="0.2">
      <c r="A143" s="2">
        <v>2.5</v>
      </c>
      <c r="B143" s="2">
        <v>5.7999999999999901</v>
      </c>
      <c r="C143" s="2">
        <v>1.8</v>
      </c>
      <c r="D143" s="2">
        <v>2</v>
      </c>
    </row>
    <row r="144" spans="1:17" x14ac:dyDescent="0.2">
      <c r="A144" s="2">
        <v>2.7</v>
      </c>
      <c r="B144" s="2">
        <v>5.0999999999999899</v>
      </c>
      <c r="C144" s="2">
        <v>1.8999999999999899</v>
      </c>
      <c r="D144" s="2">
        <v>2</v>
      </c>
      <c r="H144" s="45">
        <f>1-H142</f>
        <v>0</v>
      </c>
    </row>
    <row r="145" spans="1:17" x14ac:dyDescent="0.2">
      <c r="A145" s="2">
        <v>3</v>
      </c>
      <c r="B145" s="2">
        <v>6.5999999999999899</v>
      </c>
      <c r="C145" s="2">
        <v>2.1</v>
      </c>
      <c r="D145" s="2">
        <v>2</v>
      </c>
      <c r="F145" s="2">
        <f>F134+F135+F142</f>
        <v>14</v>
      </c>
    </row>
    <row r="146" spans="1:17" x14ac:dyDescent="0.2">
      <c r="A146" s="2">
        <v>3</v>
      </c>
      <c r="B146" s="2">
        <v>5.9</v>
      </c>
      <c r="C146" s="2">
        <v>2.1</v>
      </c>
      <c r="D146" s="2">
        <v>2</v>
      </c>
    </row>
    <row r="147" spans="1:17" ht="17" thickBot="1" x14ac:dyDescent="0.25">
      <c r="A147" s="2">
        <v>3</v>
      </c>
      <c r="B147" s="2">
        <v>5.7999999999999901</v>
      </c>
      <c r="C147" s="2">
        <v>2.2000000000000002</v>
      </c>
      <c r="D147" s="2">
        <v>2</v>
      </c>
      <c r="E147"/>
      <c r="F147"/>
      <c r="G147"/>
    </row>
    <row r="148" spans="1:17" ht="17" thickBot="1" x14ac:dyDescent="0.25">
      <c r="A148" s="57"/>
      <c r="B148" s="58"/>
      <c r="C148" s="58"/>
      <c r="D148" s="58"/>
      <c r="E148" s="59"/>
      <c r="F148" s="59"/>
      <c r="G148" s="59"/>
      <c r="H148" s="58"/>
      <c r="I148" s="58"/>
      <c r="J148" s="58"/>
      <c r="K148" s="58"/>
      <c r="L148" s="58"/>
      <c r="M148" s="58"/>
      <c r="N148" s="58"/>
      <c r="O148" s="58"/>
      <c r="P148" s="58"/>
      <c r="Q148" s="60"/>
    </row>
    <row r="149" spans="1:17" x14ac:dyDescent="0.2">
      <c r="A149" s="2" t="s">
        <v>51</v>
      </c>
    </row>
    <row r="150" spans="1:17" x14ac:dyDescent="0.2">
      <c r="A150" s="2" t="s">
        <v>1</v>
      </c>
      <c r="B150" s="2" t="s">
        <v>2</v>
      </c>
      <c r="C150" s="2" t="s">
        <v>3</v>
      </c>
      <c r="D150" s="2" t="s">
        <v>4</v>
      </c>
      <c r="E150" s="2" t="s">
        <v>45</v>
      </c>
      <c r="F150" s="2" t="s">
        <v>42</v>
      </c>
      <c r="G150" s="2" t="s">
        <v>44</v>
      </c>
    </row>
    <row r="151" spans="1:17" x14ac:dyDescent="0.2">
      <c r="A151" s="2">
        <v>2.3999999999999901</v>
      </c>
      <c r="B151" s="2">
        <v>3.2999999999999901</v>
      </c>
      <c r="C151" s="2">
        <v>1</v>
      </c>
      <c r="D151" s="2">
        <v>1</v>
      </c>
      <c r="E151" s="2">
        <v>9</v>
      </c>
      <c r="F151" s="2">
        <v>7</v>
      </c>
      <c r="G151" s="2">
        <f>7/9</f>
        <v>0.77777777777777779</v>
      </c>
      <c r="H151" s="2">
        <f>G151^2</f>
        <v>0.60493827160493829</v>
      </c>
    </row>
    <row r="152" spans="1:17" x14ac:dyDescent="0.2">
      <c r="A152" s="44">
        <v>2.8999999999999901</v>
      </c>
      <c r="B152" s="44">
        <v>4.5999999999999899</v>
      </c>
      <c r="C152" s="44">
        <v>1.3</v>
      </c>
      <c r="D152" s="44">
        <v>1</v>
      </c>
      <c r="E152" s="46">
        <v>9</v>
      </c>
      <c r="F152" s="46">
        <v>2</v>
      </c>
      <c r="G152" s="2">
        <f>2/9</f>
        <v>0.22222222222222221</v>
      </c>
      <c r="H152" s="2">
        <f>G152^2</f>
        <v>4.9382716049382713E-2</v>
      </c>
    </row>
    <row r="153" spans="1:17" x14ac:dyDescent="0.2">
      <c r="A153" s="44">
        <v>2.7999999999999901</v>
      </c>
      <c r="B153" s="44">
        <v>4.5</v>
      </c>
      <c r="C153" s="44">
        <v>1.3</v>
      </c>
      <c r="D153" s="44">
        <v>1</v>
      </c>
    </row>
    <row r="154" spans="1:17" x14ac:dyDescent="0.2">
      <c r="A154" s="44">
        <v>3.2</v>
      </c>
      <c r="B154" s="44">
        <v>4.7</v>
      </c>
      <c r="C154" s="44">
        <v>1.3999999999999899</v>
      </c>
      <c r="D154" s="44">
        <v>1</v>
      </c>
      <c r="K154" s="53" t="s">
        <v>26</v>
      </c>
      <c r="L154" s="53"/>
      <c r="M154" s="53"/>
      <c r="N154" s="32">
        <f>H2-H151-H152</f>
        <v>0.34567901234567899</v>
      </c>
      <c r="O154" s="32">
        <f>9/14</f>
        <v>0.6428571428571429</v>
      </c>
      <c r="P154" s="53">
        <f>O154*N154</f>
        <v>0.22222222222222224</v>
      </c>
    </row>
    <row r="155" spans="1:17" x14ac:dyDescent="0.2">
      <c r="A155" s="44">
        <v>2.6</v>
      </c>
      <c r="B155" s="44">
        <v>5.5999999999999899</v>
      </c>
      <c r="C155" s="44">
        <v>1.3999999999999899</v>
      </c>
      <c r="D155" s="44">
        <v>2</v>
      </c>
      <c r="K155" s="53" t="s">
        <v>25</v>
      </c>
      <c r="L155" s="53"/>
      <c r="M155" s="53"/>
      <c r="N155" s="32">
        <f>H2-H160</f>
        <v>0</v>
      </c>
      <c r="O155" s="53">
        <f>5/14</f>
        <v>0.35714285714285715</v>
      </c>
      <c r="P155" s="53">
        <f>O155*N155</f>
        <v>0</v>
      </c>
    </row>
    <row r="156" spans="1:17" x14ac:dyDescent="0.2">
      <c r="A156" s="44">
        <v>2.7999999999999901</v>
      </c>
      <c r="B156" s="44">
        <v>4.5999999999999899</v>
      </c>
      <c r="C156" s="44">
        <v>1.5</v>
      </c>
      <c r="D156" s="44">
        <v>1</v>
      </c>
      <c r="K156" s="53"/>
      <c r="L156" s="53"/>
      <c r="M156" s="53"/>
      <c r="N156" s="53"/>
      <c r="O156" s="53"/>
      <c r="P156" s="53"/>
    </row>
    <row r="157" spans="1:17" x14ac:dyDescent="0.2">
      <c r="A157" s="44">
        <v>3.2</v>
      </c>
      <c r="B157" s="44">
        <v>4.5</v>
      </c>
      <c r="C157" s="44">
        <v>1.5</v>
      </c>
      <c r="D157" s="44">
        <v>1</v>
      </c>
      <c r="K157" s="53"/>
      <c r="L157" s="53"/>
      <c r="M157" s="53"/>
      <c r="N157" s="53"/>
      <c r="O157" s="53"/>
      <c r="P157" s="53"/>
    </row>
    <row r="158" spans="1:17" x14ac:dyDescent="0.2">
      <c r="A158" s="44">
        <v>3.1</v>
      </c>
      <c r="B158" s="44">
        <v>4.9000000000000004</v>
      </c>
      <c r="C158" s="44">
        <v>1.5</v>
      </c>
      <c r="D158" s="44">
        <v>1</v>
      </c>
      <c r="E158" s="44"/>
      <c r="K158" s="53"/>
      <c r="L158" s="53"/>
      <c r="M158" s="53"/>
      <c r="N158" s="53" t="s">
        <v>55</v>
      </c>
      <c r="O158" s="35">
        <f>P155+P154</f>
        <v>0.22222222222222224</v>
      </c>
      <c r="P158" s="53"/>
    </row>
    <row r="159" spans="1:17" x14ac:dyDescent="0.2">
      <c r="A159" s="25">
        <v>2.8999999999999901</v>
      </c>
      <c r="B159" s="25">
        <v>6.2999999999999901</v>
      </c>
      <c r="C159" s="25">
        <v>1.8</v>
      </c>
      <c r="D159" s="25">
        <v>2</v>
      </c>
      <c r="E159" s="25"/>
      <c r="F159" s="25"/>
      <c r="G159" s="25"/>
      <c r="H159" s="25"/>
      <c r="I159" s="25"/>
    </row>
    <row r="160" spans="1:17" x14ac:dyDescent="0.2">
      <c r="A160" s="2">
        <v>2.5</v>
      </c>
      <c r="B160" s="2">
        <v>5.7999999999999901</v>
      </c>
      <c r="C160" s="2">
        <v>1.8</v>
      </c>
      <c r="D160" s="2">
        <v>2</v>
      </c>
      <c r="E160" s="2">
        <v>5</v>
      </c>
      <c r="F160" s="2">
        <v>5</v>
      </c>
      <c r="G160" s="2">
        <v>1</v>
      </c>
      <c r="H160" s="2">
        <v>1</v>
      </c>
    </row>
    <row r="161" spans="1:17" x14ac:dyDescent="0.2">
      <c r="A161" s="2">
        <v>2.7</v>
      </c>
      <c r="B161" s="2">
        <v>5.0999999999999899</v>
      </c>
      <c r="C161" s="2">
        <v>1.8999999999999899</v>
      </c>
      <c r="D161" s="2">
        <v>2</v>
      </c>
    </row>
    <row r="162" spans="1:17" x14ac:dyDescent="0.2">
      <c r="A162" s="2">
        <v>3</v>
      </c>
      <c r="B162" s="2">
        <v>6.5999999999999899</v>
      </c>
      <c r="C162" s="2">
        <v>2.1</v>
      </c>
      <c r="D162" s="2">
        <v>2</v>
      </c>
      <c r="F162" s="2">
        <f>F151+F152+F160</f>
        <v>14</v>
      </c>
      <c r="H162" s="2">
        <f>1-H160</f>
        <v>0</v>
      </c>
    </row>
    <row r="163" spans="1:17" x14ac:dyDescent="0.2">
      <c r="A163" s="2">
        <v>3</v>
      </c>
      <c r="B163" s="2">
        <v>5.9</v>
      </c>
      <c r="C163" s="2">
        <v>2.1</v>
      </c>
      <c r="D163" s="2">
        <v>2</v>
      </c>
    </row>
    <row r="164" spans="1:17" x14ac:dyDescent="0.2">
      <c r="A164" s="2">
        <v>3</v>
      </c>
      <c r="B164" s="2">
        <v>5.7999999999999901</v>
      </c>
      <c r="C164" s="2">
        <v>2.2000000000000002</v>
      </c>
      <c r="D164" s="2">
        <v>2</v>
      </c>
      <c r="E164"/>
      <c r="F164"/>
      <c r="G164"/>
    </row>
    <row r="165" spans="1:17" ht="17" thickBot="1" x14ac:dyDescent="0.25"/>
    <row r="166" spans="1:17" x14ac:dyDescent="0.2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9"/>
    </row>
    <row r="167" spans="1:17" ht="17" thickBot="1" x14ac:dyDescent="0.25">
      <c r="A167" s="50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2"/>
    </row>
    <row r="168" spans="1:17" x14ac:dyDescent="0.2">
      <c r="A168" s="2" t="s">
        <v>52</v>
      </c>
    </row>
    <row r="169" spans="1:17" x14ac:dyDescent="0.2">
      <c r="A169" s="2" t="s">
        <v>1</v>
      </c>
      <c r="B169" s="2" t="s">
        <v>2</v>
      </c>
      <c r="C169" s="2" t="s">
        <v>3</v>
      </c>
      <c r="D169" s="2" t="s">
        <v>4</v>
      </c>
      <c r="E169" s="2" t="s">
        <v>45</v>
      </c>
      <c r="F169" s="2" t="s">
        <v>42</v>
      </c>
      <c r="G169" s="2" t="s">
        <v>44</v>
      </c>
    </row>
    <row r="170" spans="1:17" x14ac:dyDescent="0.2">
      <c r="A170" s="2">
        <v>2.3999999999999901</v>
      </c>
      <c r="B170" s="2">
        <v>3.2999999999999901</v>
      </c>
      <c r="C170" s="2">
        <v>1</v>
      </c>
      <c r="D170" s="2">
        <v>1</v>
      </c>
      <c r="E170" s="2">
        <v>10</v>
      </c>
      <c r="F170" s="2">
        <v>7</v>
      </c>
      <c r="G170" s="2">
        <f>7/10</f>
        <v>0.7</v>
      </c>
      <c r="H170" s="2">
        <f>G170^2</f>
        <v>0.48999999999999994</v>
      </c>
    </row>
    <row r="171" spans="1:17" x14ac:dyDescent="0.2">
      <c r="A171" s="44">
        <v>2.8999999999999901</v>
      </c>
      <c r="B171" s="44">
        <v>4.5999999999999899</v>
      </c>
      <c r="C171" s="44">
        <v>1.3</v>
      </c>
      <c r="D171" s="44">
        <v>1</v>
      </c>
      <c r="E171" s="46">
        <v>10</v>
      </c>
      <c r="F171" s="46">
        <v>3</v>
      </c>
      <c r="G171" s="2">
        <f>3/10</f>
        <v>0.3</v>
      </c>
      <c r="H171" s="2">
        <f>G171^2</f>
        <v>0.09</v>
      </c>
    </row>
    <row r="172" spans="1:17" x14ac:dyDescent="0.2">
      <c r="A172" s="44">
        <v>2.7999999999999901</v>
      </c>
      <c r="B172" s="44">
        <v>4.5</v>
      </c>
      <c r="C172" s="44">
        <v>1.3</v>
      </c>
      <c r="D172" s="44">
        <v>1</v>
      </c>
    </row>
    <row r="173" spans="1:17" x14ac:dyDescent="0.2">
      <c r="A173" s="44">
        <v>3.2</v>
      </c>
      <c r="B173" s="44">
        <v>4.7</v>
      </c>
      <c r="C173" s="44">
        <v>1.3999999999999899</v>
      </c>
      <c r="D173" s="44">
        <v>1</v>
      </c>
      <c r="K173" s="53" t="s">
        <v>26</v>
      </c>
      <c r="L173" s="53"/>
      <c r="M173" s="53"/>
      <c r="N173" s="32">
        <f>H2-H170-H171</f>
        <v>0.42000000000000004</v>
      </c>
      <c r="O173" s="32">
        <f>10/14</f>
        <v>0.7142857142857143</v>
      </c>
      <c r="P173" s="53">
        <f>O173*N173</f>
        <v>0.30000000000000004</v>
      </c>
    </row>
    <row r="174" spans="1:17" x14ac:dyDescent="0.2">
      <c r="A174" s="44">
        <v>2.6</v>
      </c>
      <c r="B174" s="44">
        <v>5.5999999999999899</v>
      </c>
      <c r="C174" s="44">
        <v>1.3999999999999899</v>
      </c>
      <c r="D174" s="44">
        <v>2</v>
      </c>
      <c r="K174" s="53" t="s">
        <v>25</v>
      </c>
      <c r="L174" s="53"/>
      <c r="M174" s="53"/>
      <c r="N174" s="32">
        <f>H2-H180</f>
        <v>0</v>
      </c>
      <c r="O174" s="53">
        <f>4/14</f>
        <v>0.2857142857142857</v>
      </c>
      <c r="P174" s="53">
        <f>O174*N174</f>
        <v>0</v>
      </c>
    </row>
    <row r="175" spans="1:17" x14ac:dyDescent="0.2">
      <c r="A175" s="44">
        <v>2.7999999999999901</v>
      </c>
      <c r="B175" s="44">
        <v>4.5999999999999899</v>
      </c>
      <c r="C175" s="44">
        <v>1.5</v>
      </c>
      <c r="D175" s="44">
        <v>1</v>
      </c>
      <c r="K175" s="53"/>
      <c r="L175" s="53"/>
      <c r="M175" s="53"/>
      <c r="N175" s="53"/>
      <c r="O175" s="53"/>
      <c r="P175" s="53"/>
    </row>
    <row r="176" spans="1:17" x14ac:dyDescent="0.2">
      <c r="A176" s="44">
        <v>3.2</v>
      </c>
      <c r="B176" s="44">
        <v>4.5</v>
      </c>
      <c r="C176" s="44">
        <v>1.5</v>
      </c>
      <c r="D176" s="44">
        <v>1</v>
      </c>
      <c r="K176" s="53"/>
      <c r="L176" s="53"/>
      <c r="M176" s="53"/>
      <c r="N176" s="53"/>
      <c r="O176" s="53"/>
      <c r="P176" s="53"/>
    </row>
    <row r="177" spans="1:17" x14ac:dyDescent="0.2">
      <c r="A177" s="44">
        <v>3.1</v>
      </c>
      <c r="B177" s="44">
        <v>4.9000000000000004</v>
      </c>
      <c r="C177" s="44">
        <v>1.5</v>
      </c>
      <c r="D177" s="44">
        <v>1</v>
      </c>
      <c r="E177" s="44"/>
      <c r="K177" s="53"/>
      <c r="L177" s="53"/>
      <c r="M177" s="53"/>
      <c r="N177" s="53" t="s">
        <v>55</v>
      </c>
      <c r="O177" s="35">
        <f>P174+P173</f>
        <v>0.30000000000000004</v>
      </c>
      <c r="P177" s="53"/>
    </row>
    <row r="178" spans="1:17" x14ac:dyDescent="0.2">
      <c r="A178" s="44">
        <v>2.8999999999999901</v>
      </c>
      <c r="B178" s="44">
        <v>6.2999999999999901</v>
      </c>
      <c r="C178" s="44">
        <v>1.8</v>
      </c>
      <c r="D178" s="44">
        <v>2</v>
      </c>
      <c r="E178" s="44"/>
      <c r="F178" s="44"/>
      <c r="G178" s="44"/>
      <c r="H178" s="44"/>
    </row>
    <row r="179" spans="1:17" x14ac:dyDescent="0.2">
      <c r="A179" s="25">
        <v>2.5</v>
      </c>
      <c r="B179" s="25">
        <v>5.7999999999999901</v>
      </c>
      <c r="C179" s="25">
        <v>1.8</v>
      </c>
      <c r="D179" s="25">
        <v>2</v>
      </c>
      <c r="E179" s="25"/>
      <c r="F179" s="25"/>
      <c r="G179" s="25"/>
      <c r="H179" s="25"/>
    </row>
    <row r="180" spans="1:17" x14ac:dyDescent="0.2">
      <c r="A180" s="2">
        <v>2.7</v>
      </c>
      <c r="B180" s="2">
        <v>5.0999999999999899</v>
      </c>
      <c r="C180" s="2">
        <v>1.8999999999999899</v>
      </c>
      <c r="D180" s="2">
        <v>2</v>
      </c>
      <c r="E180" s="2">
        <v>4</v>
      </c>
      <c r="F180" s="2">
        <v>4</v>
      </c>
      <c r="G180" s="2">
        <v>1</v>
      </c>
      <c r="H180" s="2">
        <v>1</v>
      </c>
    </row>
    <row r="181" spans="1:17" x14ac:dyDescent="0.2">
      <c r="A181" s="2">
        <v>3</v>
      </c>
      <c r="B181" s="2">
        <v>6.5999999999999899</v>
      </c>
      <c r="C181" s="2">
        <v>2.1</v>
      </c>
      <c r="D181" s="2">
        <v>2</v>
      </c>
    </row>
    <row r="182" spans="1:17" x14ac:dyDescent="0.2">
      <c r="A182" s="2">
        <v>3</v>
      </c>
      <c r="B182" s="2">
        <v>5.9</v>
      </c>
      <c r="C182" s="2">
        <v>2.1</v>
      </c>
      <c r="D182" s="2">
        <v>2</v>
      </c>
      <c r="H182" s="2">
        <f>1-H180</f>
        <v>0</v>
      </c>
    </row>
    <row r="183" spans="1:17" x14ac:dyDescent="0.2">
      <c r="A183" s="2">
        <v>3</v>
      </c>
      <c r="B183" s="2">
        <v>5.7999999999999901</v>
      </c>
      <c r="C183" s="2">
        <v>2.2000000000000002</v>
      </c>
      <c r="D183" s="2">
        <v>2</v>
      </c>
      <c r="F183" s="2">
        <f>F170+F171+F180</f>
        <v>14</v>
      </c>
    </row>
    <row r="185" spans="1:17" ht="17" thickBot="1" x14ac:dyDescent="0.25">
      <c r="E185"/>
      <c r="F185"/>
      <c r="G185"/>
    </row>
    <row r="186" spans="1:17" x14ac:dyDescent="0.2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9"/>
    </row>
    <row r="187" spans="1:17" ht="17" thickBot="1" x14ac:dyDescent="0.25">
      <c r="A187" s="50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2"/>
    </row>
    <row r="189" spans="1:17" x14ac:dyDescent="0.2">
      <c r="A189" s="2" t="s">
        <v>52</v>
      </c>
    </row>
    <row r="190" spans="1:17" x14ac:dyDescent="0.2">
      <c r="A190" s="2" t="s">
        <v>1</v>
      </c>
      <c r="B190" s="2" t="s">
        <v>2</v>
      </c>
      <c r="C190" s="2" t="s">
        <v>3</v>
      </c>
      <c r="D190" s="2" t="s">
        <v>4</v>
      </c>
      <c r="E190" s="2" t="s">
        <v>45</v>
      </c>
      <c r="F190" s="2" t="s">
        <v>42</v>
      </c>
      <c r="G190" s="2" t="s">
        <v>44</v>
      </c>
    </row>
    <row r="191" spans="1:17" x14ac:dyDescent="0.2">
      <c r="A191" s="2">
        <v>2.3999999999999901</v>
      </c>
      <c r="B191" s="2">
        <v>3.2999999999999901</v>
      </c>
      <c r="C191" s="2">
        <v>1</v>
      </c>
      <c r="D191" s="2">
        <v>1</v>
      </c>
      <c r="E191" s="2">
        <v>11</v>
      </c>
      <c r="F191" s="2">
        <v>7</v>
      </c>
      <c r="G191" s="2">
        <f>7/11</f>
        <v>0.63636363636363635</v>
      </c>
      <c r="H191" s="2">
        <f>G191^2</f>
        <v>0.4049586776859504</v>
      </c>
    </row>
    <row r="192" spans="1:17" x14ac:dyDescent="0.2">
      <c r="A192" s="44">
        <v>2.8999999999999901</v>
      </c>
      <c r="B192" s="44">
        <v>4.5999999999999899</v>
      </c>
      <c r="C192" s="44">
        <v>1.3</v>
      </c>
      <c r="D192" s="44">
        <v>1</v>
      </c>
      <c r="E192" s="46">
        <v>11</v>
      </c>
      <c r="F192" s="46">
        <v>4</v>
      </c>
      <c r="G192" s="2">
        <f>4/11</f>
        <v>0.36363636363636365</v>
      </c>
      <c r="H192" s="2">
        <f>G192^2</f>
        <v>0.13223140495867769</v>
      </c>
    </row>
    <row r="193" spans="1:17" x14ac:dyDescent="0.2">
      <c r="A193" s="44">
        <v>2.7999999999999901</v>
      </c>
      <c r="B193" s="44">
        <v>4.5</v>
      </c>
      <c r="C193" s="44">
        <v>1.3</v>
      </c>
      <c r="D193" s="44">
        <v>1</v>
      </c>
      <c r="K193" s="53" t="s">
        <v>26</v>
      </c>
      <c r="L193" s="53"/>
      <c r="M193" s="53"/>
      <c r="N193" s="32">
        <f>H2-H191-H192</f>
        <v>0.46280991735537191</v>
      </c>
      <c r="O193" s="32">
        <f>11/14</f>
        <v>0.7857142857142857</v>
      </c>
      <c r="P193" s="53">
        <f>O193*N193</f>
        <v>0.36363636363636365</v>
      </c>
    </row>
    <row r="194" spans="1:17" x14ac:dyDescent="0.2">
      <c r="A194" s="44">
        <v>3.2</v>
      </c>
      <c r="B194" s="44">
        <v>4.7</v>
      </c>
      <c r="C194" s="44">
        <v>1.3999999999999899</v>
      </c>
      <c r="D194" s="44">
        <v>1</v>
      </c>
      <c r="K194" s="53" t="s">
        <v>25</v>
      </c>
      <c r="L194" s="53"/>
      <c r="M194" s="53"/>
      <c r="N194" s="32">
        <f>H2-H202</f>
        <v>0</v>
      </c>
      <c r="O194" s="53">
        <f>3/14</f>
        <v>0.21428571428571427</v>
      </c>
      <c r="P194" s="53">
        <f>O194*N194</f>
        <v>0</v>
      </c>
    </row>
    <row r="195" spans="1:17" x14ac:dyDescent="0.2">
      <c r="A195" s="44">
        <v>2.6</v>
      </c>
      <c r="B195" s="44">
        <v>5.5999999999999899</v>
      </c>
      <c r="C195" s="44">
        <v>1.3999999999999899</v>
      </c>
      <c r="D195" s="44">
        <v>2</v>
      </c>
      <c r="K195" s="53"/>
      <c r="L195" s="53"/>
      <c r="M195" s="53"/>
      <c r="N195" s="53"/>
      <c r="O195" s="53"/>
      <c r="P195" s="53"/>
    </row>
    <row r="196" spans="1:17" x14ac:dyDescent="0.2">
      <c r="A196" s="44">
        <v>2.7999999999999901</v>
      </c>
      <c r="B196" s="44">
        <v>4.5999999999999899</v>
      </c>
      <c r="C196" s="44">
        <v>1.5</v>
      </c>
      <c r="D196" s="44">
        <v>1</v>
      </c>
      <c r="K196" s="53"/>
      <c r="L196" s="53"/>
      <c r="M196" s="53"/>
      <c r="N196" s="53"/>
      <c r="O196" s="53"/>
      <c r="P196" s="53"/>
    </row>
    <row r="197" spans="1:17" x14ac:dyDescent="0.2">
      <c r="A197" s="44">
        <v>3.2</v>
      </c>
      <c r="B197" s="44">
        <v>4.5</v>
      </c>
      <c r="C197" s="44">
        <v>1.5</v>
      </c>
      <c r="D197" s="44">
        <v>1</v>
      </c>
      <c r="K197" s="53"/>
      <c r="L197" s="53"/>
      <c r="M197" s="53"/>
      <c r="N197" s="53" t="s">
        <v>55</v>
      </c>
      <c r="O197" s="35">
        <f>P194+P193</f>
        <v>0.36363636363636365</v>
      </c>
      <c r="P197" s="53"/>
    </row>
    <row r="198" spans="1:17" x14ac:dyDescent="0.2">
      <c r="A198" s="44">
        <v>3.1</v>
      </c>
      <c r="B198" s="44">
        <v>4.9000000000000004</v>
      </c>
      <c r="C198" s="44">
        <v>1.5</v>
      </c>
      <c r="D198" s="44">
        <v>1</v>
      </c>
      <c r="E198" s="44"/>
    </row>
    <row r="199" spans="1:17" x14ac:dyDescent="0.2">
      <c r="A199" s="44">
        <v>2.8999999999999901</v>
      </c>
      <c r="B199" s="44">
        <v>6.2999999999999901</v>
      </c>
      <c r="C199" s="44">
        <v>1.8</v>
      </c>
      <c r="D199" s="44">
        <v>2</v>
      </c>
      <c r="E199" s="44"/>
      <c r="F199" s="44"/>
      <c r="G199" s="44"/>
      <c r="H199" s="44"/>
    </row>
    <row r="200" spans="1:17" x14ac:dyDescent="0.2">
      <c r="A200" s="44">
        <v>2.5</v>
      </c>
      <c r="B200" s="44">
        <v>5.7999999999999901</v>
      </c>
      <c r="C200" s="44">
        <v>1.8</v>
      </c>
      <c r="D200" s="44">
        <v>2</v>
      </c>
      <c r="E200" s="44"/>
      <c r="F200" s="44"/>
      <c r="G200" s="44"/>
      <c r="H200" s="44"/>
    </row>
    <row r="201" spans="1:17" x14ac:dyDescent="0.2">
      <c r="A201" s="25">
        <v>2.7</v>
      </c>
      <c r="B201" s="25">
        <v>5.0999999999999899</v>
      </c>
      <c r="C201" s="25">
        <v>1.8999999999999899</v>
      </c>
      <c r="D201" s="25">
        <v>2</v>
      </c>
      <c r="E201" s="25"/>
      <c r="F201" s="25"/>
      <c r="G201" s="25"/>
      <c r="H201" s="25"/>
    </row>
    <row r="202" spans="1:17" x14ac:dyDescent="0.2">
      <c r="A202" s="2">
        <v>3</v>
      </c>
      <c r="B202" s="2">
        <v>6.5999999999999899</v>
      </c>
      <c r="C202" s="2">
        <v>2.1</v>
      </c>
      <c r="D202" s="2">
        <v>2</v>
      </c>
      <c r="E202" s="2">
        <v>3</v>
      </c>
      <c r="F202" s="2">
        <v>3</v>
      </c>
      <c r="G202" s="2">
        <v>1</v>
      </c>
      <c r="H202" s="2">
        <v>1</v>
      </c>
    </row>
    <row r="203" spans="1:17" x14ac:dyDescent="0.2">
      <c r="A203" s="2">
        <v>3</v>
      </c>
      <c r="B203" s="2">
        <v>5.9</v>
      </c>
      <c r="C203" s="2">
        <v>2.1</v>
      </c>
      <c r="D203" s="2">
        <v>2</v>
      </c>
    </row>
    <row r="204" spans="1:17" x14ac:dyDescent="0.2">
      <c r="A204" s="2">
        <v>3</v>
      </c>
      <c r="B204" s="2">
        <v>5.7999999999999901</v>
      </c>
      <c r="C204" s="2">
        <v>2.2000000000000002</v>
      </c>
      <c r="D204" s="2">
        <v>2</v>
      </c>
      <c r="H204" s="2">
        <f>1-H202</f>
        <v>0</v>
      </c>
    </row>
    <row r="205" spans="1:17" x14ac:dyDescent="0.2">
      <c r="F205" s="2">
        <f>F191+F192+F202</f>
        <v>14</v>
      </c>
    </row>
    <row r="206" spans="1:17" ht="17" thickBot="1" x14ac:dyDescent="0.25"/>
    <row r="207" spans="1:17" x14ac:dyDescent="0.2">
      <c r="A207" s="47"/>
      <c r="B207" s="48"/>
      <c r="C207" s="48"/>
      <c r="D207" s="48"/>
      <c r="E207" s="61"/>
      <c r="F207" s="61"/>
      <c r="G207" s="61"/>
      <c r="H207" s="48"/>
      <c r="I207" s="48"/>
      <c r="J207" s="48"/>
      <c r="K207" s="48"/>
      <c r="L207" s="48"/>
      <c r="M207" s="48"/>
      <c r="N207" s="48"/>
      <c r="O207" s="48"/>
      <c r="P207" s="48"/>
      <c r="Q207" s="49"/>
    </row>
    <row r="208" spans="1:17" x14ac:dyDescent="0.2">
      <c r="A208" s="54"/>
      <c r="B208" s="44"/>
      <c r="C208" s="44"/>
      <c r="D208" s="44"/>
      <c r="E208" s="43"/>
      <c r="F208" s="43"/>
      <c r="G208" s="43"/>
      <c r="H208" s="44"/>
      <c r="I208" s="44"/>
      <c r="J208" s="44"/>
      <c r="K208" s="44"/>
      <c r="L208" s="44"/>
      <c r="M208" s="44"/>
      <c r="N208" s="44"/>
      <c r="O208" s="44"/>
      <c r="P208" s="44"/>
      <c r="Q208" s="55"/>
    </row>
    <row r="209" spans="1:17" ht="17" thickBot="1" x14ac:dyDescent="0.25">
      <c r="A209" s="50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2" spans="1:17" x14ac:dyDescent="0.2">
      <c r="A212" s="2" t="s">
        <v>53</v>
      </c>
    </row>
    <row r="213" spans="1:17" x14ac:dyDescent="0.2">
      <c r="A213" s="2" t="s">
        <v>1</v>
      </c>
      <c r="B213" s="2" t="s">
        <v>2</v>
      </c>
      <c r="C213" s="2" t="s">
        <v>3</v>
      </c>
      <c r="D213" s="2" t="s">
        <v>4</v>
      </c>
      <c r="E213" s="2" t="s">
        <v>45</v>
      </c>
      <c r="F213" s="2" t="s">
        <v>42</v>
      </c>
      <c r="G213" s="2" t="s">
        <v>44</v>
      </c>
    </row>
    <row r="214" spans="1:17" x14ac:dyDescent="0.2">
      <c r="A214" s="2">
        <v>2.3999999999999901</v>
      </c>
      <c r="B214" s="2">
        <v>3.2999999999999901</v>
      </c>
      <c r="C214" s="2">
        <v>1</v>
      </c>
      <c r="D214" s="2">
        <v>1</v>
      </c>
      <c r="E214" s="2">
        <v>12</v>
      </c>
      <c r="F214" s="2">
        <v>7</v>
      </c>
      <c r="G214" s="2">
        <f>7/12</f>
        <v>0.58333333333333337</v>
      </c>
      <c r="H214" s="2">
        <f>G214^2</f>
        <v>0.34027777777777785</v>
      </c>
    </row>
    <row r="215" spans="1:17" x14ac:dyDescent="0.2">
      <c r="A215" s="44">
        <v>2.8999999999999901</v>
      </c>
      <c r="B215" s="44">
        <v>4.5999999999999899</v>
      </c>
      <c r="C215" s="44">
        <v>1.3</v>
      </c>
      <c r="D215" s="44">
        <v>1</v>
      </c>
      <c r="E215" s="46">
        <v>12</v>
      </c>
      <c r="F215" s="46">
        <v>5</v>
      </c>
      <c r="G215" s="2">
        <f>5/12</f>
        <v>0.41666666666666669</v>
      </c>
      <c r="H215" s="2">
        <f>G215^2</f>
        <v>0.17361111111111113</v>
      </c>
    </row>
    <row r="216" spans="1:17" x14ac:dyDescent="0.2">
      <c r="A216" s="44">
        <v>2.7999999999999901</v>
      </c>
      <c r="B216" s="44">
        <v>4.5</v>
      </c>
      <c r="C216" s="44">
        <v>1.3</v>
      </c>
      <c r="D216" s="44">
        <v>1</v>
      </c>
    </row>
    <row r="217" spans="1:17" x14ac:dyDescent="0.2">
      <c r="A217" s="44">
        <v>3.2</v>
      </c>
      <c r="B217" s="44">
        <v>4.7</v>
      </c>
      <c r="C217" s="44">
        <v>1.3999999999999899</v>
      </c>
      <c r="D217" s="44">
        <v>1</v>
      </c>
    </row>
    <row r="218" spans="1:17" x14ac:dyDescent="0.2">
      <c r="A218" s="44">
        <v>2.6</v>
      </c>
      <c r="B218" s="44">
        <v>5.5999999999999899</v>
      </c>
      <c r="C218" s="44">
        <v>1.3999999999999899</v>
      </c>
      <c r="D218" s="44">
        <v>2</v>
      </c>
      <c r="K218" s="53" t="s">
        <v>26</v>
      </c>
      <c r="L218" s="53"/>
      <c r="M218" s="53"/>
      <c r="N218" s="32">
        <f>H2-H214-H215</f>
        <v>0.48611111111111094</v>
      </c>
      <c r="O218" s="32">
        <f>12/14</f>
        <v>0.8571428571428571</v>
      </c>
      <c r="P218" s="53">
        <f>O218*N218</f>
        <v>0.41666666666666652</v>
      </c>
    </row>
    <row r="219" spans="1:17" x14ac:dyDescent="0.2">
      <c r="A219" s="44">
        <v>2.7999999999999901</v>
      </c>
      <c r="B219" s="44">
        <v>4.5999999999999899</v>
      </c>
      <c r="C219" s="44">
        <v>1.5</v>
      </c>
      <c r="D219" s="44">
        <v>1</v>
      </c>
      <c r="K219" s="53" t="s">
        <v>25</v>
      </c>
      <c r="L219" s="53"/>
      <c r="M219" s="53"/>
      <c r="N219" s="32">
        <f>H2-H226</f>
        <v>0</v>
      </c>
      <c r="O219" s="53">
        <f>2/14</f>
        <v>0.14285714285714285</v>
      </c>
      <c r="P219" s="53">
        <f>O219*N219</f>
        <v>0</v>
      </c>
    </row>
    <row r="220" spans="1:17" x14ac:dyDescent="0.2">
      <c r="A220" s="44">
        <v>3.2</v>
      </c>
      <c r="B220" s="44">
        <v>4.5</v>
      </c>
      <c r="C220" s="44">
        <v>1.5</v>
      </c>
      <c r="D220" s="44">
        <v>1</v>
      </c>
      <c r="K220" s="53"/>
      <c r="L220" s="53"/>
      <c r="M220" s="53"/>
      <c r="N220" s="53"/>
      <c r="O220" s="53"/>
      <c r="P220" s="53"/>
    </row>
    <row r="221" spans="1:17" x14ac:dyDescent="0.2">
      <c r="A221" s="44">
        <v>3.1</v>
      </c>
      <c r="B221" s="44">
        <v>4.9000000000000004</v>
      </c>
      <c r="C221" s="44">
        <v>1.5</v>
      </c>
      <c r="D221" s="44">
        <v>1</v>
      </c>
      <c r="E221" s="44"/>
      <c r="K221" s="53"/>
      <c r="L221" s="53"/>
      <c r="M221" s="53"/>
      <c r="N221" s="53"/>
      <c r="O221" s="53"/>
      <c r="P221" s="53"/>
    </row>
    <row r="222" spans="1:17" x14ac:dyDescent="0.2">
      <c r="A222" s="44">
        <v>2.8999999999999901</v>
      </c>
      <c r="B222" s="44">
        <v>6.2999999999999901</v>
      </c>
      <c r="C222" s="44">
        <v>1.8</v>
      </c>
      <c r="D222" s="44">
        <v>2</v>
      </c>
      <c r="E222" s="44"/>
      <c r="F222" s="44"/>
      <c r="G222" s="44"/>
      <c r="H222" s="44"/>
      <c r="K222" s="53"/>
      <c r="L222" s="53"/>
      <c r="M222" s="53"/>
      <c r="N222" s="53" t="s">
        <v>55</v>
      </c>
      <c r="O222" s="35">
        <f>P219+P218</f>
        <v>0.41666666666666652</v>
      </c>
      <c r="P222" s="53"/>
    </row>
    <row r="223" spans="1:17" x14ac:dyDescent="0.2">
      <c r="A223" s="44">
        <v>2.5</v>
      </c>
      <c r="B223" s="44">
        <v>5.7999999999999901</v>
      </c>
      <c r="C223" s="44">
        <v>1.8</v>
      </c>
      <c r="D223" s="44">
        <v>2</v>
      </c>
      <c r="E223" s="44"/>
      <c r="F223" s="44"/>
      <c r="G223" s="44"/>
      <c r="H223" s="44"/>
    </row>
    <row r="224" spans="1:17" x14ac:dyDescent="0.2">
      <c r="A224" s="44">
        <v>2.7</v>
      </c>
      <c r="B224" s="44">
        <v>5.0999999999999899</v>
      </c>
      <c r="C224" s="44">
        <v>1.8999999999999899</v>
      </c>
      <c r="D224" s="44">
        <v>2</v>
      </c>
      <c r="E224" s="44"/>
      <c r="F224" s="44"/>
      <c r="G224" s="44"/>
      <c r="H224" s="44"/>
    </row>
    <row r="225" spans="1:17" x14ac:dyDescent="0.2">
      <c r="A225" s="25">
        <v>3</v>
      </c>
      <c r="B225" s="25">
        <v>6.5999999999999899</v>
      </c>
      <c r="C225" s="25">
        <v>2.1</v>
      </c>
      <c r="D225" s="25">
        <v>2</v>
      </c>
      <c r="E225" s="25"/>
      <c r="F225" s="25"/>
      <c r="G225" s="25"/>
      <c r="H225" s="25"/>
    </row>
    <row r="226" spans="1:17" x14ac:dyDescent="0.2">
      <c r="A226" s="2">
        <v>3</v>
      </c>
      <c r="B226" s="2">
        <v>5.9</v>
      </c>
      <c r="C226" s="2">
        <v>2.1</v>
      </c>
      <c r="D226" s="2">
        <v>2</v>
      </c>
      <c r="E226" s="2">
        <v>2</v>
      </c>
      <c r="F226" s="2">
        <v>2</v>
      </c>
      <c r="G226" s="2">
        <v>1</v>
      </c>
      <c r="H226" s="2">
        <v>1</v>
      </c>
    </row>
    <row r="227" spans="1:17" x14ac:dyDescent="0.2">
      <c r="A227" s="2">
        <v>3</v>
      </c>
      <c r="B227" s="2">
        <v>5.7999999999999901</v>
      </c>
      <c r="C227" s="2">
        <v>2.2000000000000002</v>
      </c>
      <c r="D227" s="2">
        <v>2</v>
      </c>
    </row>
    <row r="228" spans="1:17" x14ac:dyDescent="0.2">
      <c r="H228" s="2">
        <f>1-H226</f>
        <v>0</v>
      </c>
    </row>
    <row r="229" spans="1:17" x14ac:dyDescent="0.2">
      <c r="F229" s="2">
        <f>F214+F215+F226</f>
        <v>14</v>
      </c>
    </row>
    <row r="231" spans="1:17" ht="17" thickBot="1" x14ac:dyDescent="0.25">
      <c r="E231"/>
      <c r="F231"/>
      <c r="G231"/>
    </row>
    <row r="232" spans="1:17" x14ac:dyDescent="0.2">
      <c r="A232" s="47"/>
      <c r="B232" s="48"/>
      <c r="C232" s="48"/>
      <c r="D232" s="48"/>
      <c r="E232" s="61"/>
      <c r="F232" s="61"/>
      <c r="G232" s="61"/>
      <c r="H232" s="48"/>
      <c r="I232" s="48"/>
      <c r="J232" s="48"/>
      <c r="K232" s="48"/>
      <c r="L232" s="48"/>
      <c r="M232" s="48"/>
      <c r="N232" s="48"/>
      <c r="O232" s="48"/>
      <c r="P232" s="48"/>
      <c r="Q232" s="49"/>
    </row>
    <row r="233" spans="1:17" ht="17" thickBot="1" x14ac:dyDescent="0.25">
      <c r="A233" s="50"/>
      <c r="B233" s="51"/>
      <c r="C233" s="51"/>
      <c r="D233" s="51"/>
      <c r="E233" s="62"/>
      <c r="F233" s="62"/>
      <c r="G233" s="62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5" spans="1:17" x14ac:dyDescent="0.2">
      <c r="A235" s="2" t="s">
        <v>53</v>
      </c>
    </row>
    <row r="236" spans="1:17" x14ac:dyDescent="0.2">
      <c r="A236" s="2" t="s">
        <v>1</v>
      </c>
      <c r="B236" s="2" t="s">
        <v>2</v>
      </c>
      <c r="C236" s="2" t="s">
        <v>3</v>
      </c>
      <c r="D236" s="2" t="s">
        <v>4</v>
      </c>
      <c r="E236" s="2" t="s">
        <v>45</v>
      </c>
      <c r="F236" s="2" t="s">
        <v>42</v>
      </c>
      <c r="G236" s="2" t="s">
        <v>44</v>
      </c>
    </row>
    <row r="237" spans="1:17" x14ac:dyDescent="0.2">
      <c r="A237" s="2">
        <v>2.3999999999999901</v>
      </c>
      <c r="B237" s="2">
        <v>3.2999999999999901</v>
      </c>
      <c r="C237" s="2">
        <v>1</v>
      </c>
      <c r="D237" s="2">
        <v>1</v>
      </c>
      <c r="E237" s="2">
        <v>13</v>
      </c>
      <c r="F237" s="2">
        <v>7</v>
      </c>
      <c r="G237" s="2">
        <f>7/13</f>
        <v>0.53846153846153844</v>
      </c>
      <c r="H237" s="2">
        <f>G237^2</f>
        <v>0.28994082840236685</v>
      </c>
    </row>
    <row r="238" spans="1:17" x14ac:dyDescent="0.2">
      <c r="A238" s="44">
        <v>2.8999999999999901</v>
      </c>
      <c r="B238" s="44">
        <v>4.5999999999999899</v>
      </c>
      <c r="C238" s="44">
        <v>1.3</v>
      </c>
      <c r="D238" s="44">
        <v>1</v>
      </c>
      <c r="E238" s="46">
        <v>13</v>
      </c>
      <c r="F238" s="46">
        <v>6</v>
      </c>
      <c r="G238" s="2">
        <f>6/13</f>
        <v>0.46153846153846156</v>
      </c>
      <c r="H238" s="2">
        <f>G238^2</f>
        <v>0.21301775147928997</v>
      </c>
      <c r="K238" s="53" t="s">
        <v>26</v>
      </c>
      <c r="L238" s="53"/>
      <c r="M238" s="53"/>
      <c r="N238" s="32">
        <f>H2-H237-H238</f>
        <v>0.49704142011834324</v>
      </c>
      <c r="O238" s="32">
        <f>13/14</f>
        <v>0.9285714285714286</v>
      </c>
      <c r="P238" s="53">
        <f>O238*N238</f>
        <v>0.46153846153846156</v>
      </c>
    </row>
    <row r="239" spans="1:17" x14ac:dyDescent="0.2">
      <c r="A239" s="44">
        <v>2.7999999999999901</v>
      </c>
      <c r="B239" s="44">
        <v>4.5</v>
      </c>
      <c r="C239" s="44">
        <v>1.3</v>
      </c>
      <c r="D239" s="44">
        <v>1</v>
      </c>
      <c r="K239" s="53" t="s">
        <v>25</v>
      </c>
      <c r="L239" s="53"/>
      <c r="M239" s="53"/>
      <c r="N239" s="32">
        <f>H2-H250</f>
        <v>0</v>
      </c>
      <c r="O239" s="53">
        <f>1/14</f>
        <v>7.1428571428571425E-2</v>
      </c>
      <c r="P239" s="53">
        <f>O239*N239</f>
        <v>0</v>
      </c>
    </row>
    <row r="240" spans="1:17" x14ac:dyDescent="0.2">
      <c r="A240" s="44">
        <v>3.2</v>
      </c>
      <c r="B240" s="44">
        <v>4.7</v>
      </c>
      <c r="C240" s="44">
        <v>1.3999999999999899</v>
      </c>
      <c r="D240" s="44">
        <v>1</v>
      </c>
      <c r="K240" s="53"/>
      <c r="L240" s="53"/>
      <c r="M240" s="53"/>
      <c r="N240" s="53"/>
      <c r="O240" s="53"/>
      <c r="P240" s="53"/>
    </row>
    <row r="241" spans="1:16" x14ac:dyDescent="0.2">
      <c r="A241" s="44">
        <v>2.6</v>
      </c>
      <c r="B241" s="44">
        <v>5.5999999999999899</v>
      </c>
      <c r="C241" s="44">
        <v>1.3999999999999899</v>
      </c>
      <c r="D241" s="44">
        <v>2</v>
      </c>
      <c r="K241" s="53"/>
      <c r="L241" s="53"/>
      <c r="M241" s="53"/>
      <c r="N241" s="53"/>
      <c r="O241" s="53"/>
      <c r="P241" s="53"/>
    </row>
    <row r="242" spans="1:16" x14ac:dyDescent="0.2">
      <c r="A242" s="44">
        <v>2.7999999999999901</v>
      </c>
      <c r="B242" s="44">
        <v>4.5999999999999899</v>
      </c>
      <c r="C242" s="44">
        <v>1.5</v>
      </c>
      <c r="D242" s="44">
        <v>1</v>
      </c>
      <c r="K242" s="53"/>
      <c r="L242" s="53"/>
      <c r="M242" s="53"/>
      <c r="N242" s="53" t="s">
        <v>55</v>
      </c>
      <c r="O242" s="35">
        <f>P239+P238</f>
        <v>0.46153846153846156</v>
      </c>
      <c r="P242" s="53"/>
    </row>
    <row r="243" spans="1:16" x14ac:dyDescent="0.2">
      <c r="A243" s="44">
        <v>3.2</v>
      </c>
      <c r="B243" s="44">
        <v>4.5</v>
      </c>
      <c r="C243" s="44">
        <v>1.5</v>
      </c>
      <c r="D243" s="44">
        <v>1</v>
      </c>
    </row>
    <row r="244" spans="1:16" x14ac:dyDescent="0.2">
      <c r="A244" s="44">
        <v>3.1</v>
      </c>
      <c r="B244" s="44">
        <v>4.9000000000000004</v>
      </c>
      <c r="C244" s="44">
        <v>1.5</v>
      </c>
      <c r="D244" s="44">
        <v>1</v>
      </c>
      <c r="E244" s="44"/>
    </row>
    <row r="245" spans="1:16" x14ac:dyDescent="0.2">
      <c r="A245" s="44">
        <v>2.8999999999999901</v>
      </c>
      <c r="B245" s="44">
        <v>6.2999999999999901</v>
      </c>
      <c r="C245" s="44">
        <v>1.8</v>
      </c>
      <c r="D245" s="44">
        <v>2</v>
      </c>
      <c r="E245" s="44"/>
      <c r="F245" s="44"/>
      <c r="G245" s="44"/>
      <c r="H245" s="44"/>
    </row>
    <row r="246" spans="1:16" x14ac:dyDescent="0.2">
      <c r="A246" s="44">
        <v>2.5</v>
      </c>
      <c r="B246" s="44">
        <v>5.7999999999999901</v>
      </c>
      <c r="C246" s="44">
        <v>1.8</v>
      </c>
      <c r="D246" s="44">
        <v>2</v>
      </c>
      <c r="E246" s="44"/>
      <c r="F246" s="44"/>
      <c r="G246" s="44"/>
      <c r="H246" s="44"/>
    </row>
    <row r="247" spans="1:16" x14ac:dyDescent="0.2">
      <c r="A247" s="44">
        <v>2.7</v>
      </c>
      <c r="B247" s="44">
        <v>5.0999999999999899</v>
      </c>
      <c r="C247" s="44">
        <v>1.8999999999999899</v>
      </c>
      <c r="D247" s="44">
        <v>2</v>
      </c>
      <c r="E247" s="44"/>
      <c r="F247" s="44"/>
      <c r="G247" s="44"/>
      <c r="H247" s="44"/>
    </row>
    <row r="248" spans="1:16" x14ac:dyDescent="0.2">
      <c r="A248" s="44">
        <v>3</v>
      </c>
      <c r="B248" s="44">
        <v>6.5999999999999899</v>
      </c>
      <c r="C248" s="44">
        <v>2.1</v>
      </c>
      <c r="D248" s="44">
        <v>2</v>
      </c>
      <c r="E248" s="44"/>
      <c r="F248" s="44"/>
      <c r="G248" s="44"/>
      <c r="H248" s="44"/>
    </row>
    <row r="249" spans="1:16" x14ac:dyDescent="0.2">
      <c r="A249" s="25">
        <v>3</v>
      </c>
      <c r="B249" s="25">
        <v>5.9</v>
      </c>
      <c r="C249" s="25">
        <v>2.1</v>
      </c>
      <c r="D249" s="25">
        <v>2</v>
      </c>
      <c r="E249" s="25"/>
      <c r="F249" s="25"/>
      <c r="G249" s="25"/>
      <c r="H249" s="25"/>
    </row>
    <row r="250" spans="1:16" x14ac:dyDescent="0.2">
      <c r="A250" s="2">
        <v>3</v>
      </c>
      <c r="B250" s="2">
        <v>5.7999999999999901</v>
      </c>
      <c r="C250" s="2">
        <v>2.2000000000000002</v>
      </c>
      <c r="D250" s="2">
        <v>2</v>
      </c>
      <c r="E250" s="2">
        <v>1</v>
      </c>
      <c r="F250" s="2">
        <v>1</v>
      </c>
      <c r="G250" s="2">
        <v>1</v>
      </c>
      <c r="H250" s="2">
        <v>1</v>
      </c>
    </row>
    <row r="252" spans="1:16" x14ac:dyDescent="0.2">
      <c r="H252" s="2">
        <f>1-H250</f>
        <v>0</v>
      </c>
    </row>
    <row r="253" spans="1:16" x14ac:dyDescent="0.2">
      <c r="F253" s="2">
        <f>F237+F238+F250</f>
        <v>14</v>
      </c>
    </row>
    <row r="255" spans="1:16" x14ac:dyDescent="0.2">
      <c r="E255"/>
      <c r="F255"/>
      <c r="G255"/>
    </row>
    <row r="256" spans="1:16" x14ac:dyDescent="0.2">
      <c r="E256"/>
      <c r="F256"/>
      <c r="G25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7916-C3DD-DF46-9D03-DF371AEA175C}">
  <dimension ref="A1:P277"/>
  <sheetViews>
    <sheetView topLeftCell="A315" workbookViewId="0">
      <selection activeCell="G350" sqref="A1:XFD1048576"/>
    </sheetView>
  </sheetViews>
  <sheetFormatPr baseColWidth="10" defaultRowHeight="16" x14ac:dyDescent="0.2"/>
  <cols>
    <col min="8" max="8" width="17.83203125" bestFit="1" customWidth="1"/>
  </cols>
  <sheetData>
    <row r="1" spans="1:16" x14ac:dyDescent="0.2">
      <c r="A1" s="2" t="s">
        <v>30</v>
      </c>
      <c r="B1" s="2"/>
      <c r="C1" s="2"/>
      <c r="D1" s="2"/>
      <c r="E1" s="2"/>
      <c r="F1" s="2"/>
      <c r="G1" s="2"/>
      <c r="H1" s="2" t="s">
        <v>43</v>
      </c>
      <c r="I1" s="2"/>
      <c r="J1" s="2"/>
      <c r="K1" s="2" t="s">
        <v>54</v>
      </c>
      <c r="L1" s="2"/>
      <c r="M1" s="2"/>
      <c r="N1" s="2"/>
      <c r="O1" s="2"/>
      <c r="P1" s="2"/>
    </row>
    <row r="2" spans="1:16" x14ac:dyDescent="0.2">
      <c r="A2" s="2"/>
      <c r="B2" s="2"/>
      <c r="C2" s="2"/>
      <c r="D2" s="2"/>
      <c r="E2" s="2"/>
      <c r="F2" s="2"/>
      <c r="G2" s="2"/>
      <c r="H2" s="2">
        <v>1</v>
      </c>
      <c r="I2" s="2"/>
      <c r="J2" s="2"/>
      <c r="K2" s="2"/>
      <c r="L2" s="2"/>
      <c r="M2" s="2"/>
      <c r="N2" s="2"/>
      <c r="O2" s="2"/>
      <c r="P2" s="2"/>
    </row>
    <row r="3" spans="1:1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41</v>
      </c>
      <c r="F3" s="2" t="s">
        <v>42</v>
      </c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5">
        <v>2.3999999999999901</v>
      </c>
      <c r="B4" s="25">
        <v>3.2999999999999901</v>
      </c>
      <c r="C4" s="25">
        <v>1</v>
      </c>
      <c r="D4" s="25">
        <v>1</v>
      </c>
      <c r="E4" s="25">
        <v>1</v>
      </c>
      <c r="F4" s="25">
        <v>1</v>
      </c>
      <c r="G4" s="25">
        <f>F4/E4</f>
        <v>1</v>
      </c>
      <c r="H4" s="25">
        <f>G4^2</f>
        <v>1</v>
      </c>
      <c r="I4" s="2"/>
      <c r="J4" s="2"/>
      <c r="K4" s="32" t="s">
        <v>26</v>
      </c>
      <c r="L4" s="32"/>
      <c r="M4" s="32"/>
      <c r="N4" s="32">
        <f>H2-H4</f>
        <v>0</v>
      </c>
      <c r="O4" s="32">
        <f>E4/F16</f>
        <v>7.1428571428571425E-2</v>
      </c>
      <c r="P4" s="32">
        <f>O4*N4</f>
        <v>0</v>
      </c>
    </row>
    <row r="5" spans="1:16" x14ac:dyDescent="0.2">
      <c r="A5" s="2">
        <v>2.5</v>
      </c>
      <c r="B5" s="2">
        <v>5.7999999999999901</v>
      </c>
      <c r="C5" s="2">
        <v>1.8</v>
      </c>
      <c r="D5" s="2">
        <v>2</v>
      </c>
      <c r="E5" s="2">
        <v>13</v>
      </c>
      <c r="F5" s="2">
        <v>6</v>
      </c>
      <c r="G5" s="2">
        <f>F5/E5</f>
        <v>0.46153846153846156</v>
      </c>
      <c r="H5" s="69">
        <f>G5^2</f>
        <v>0.21301775147928997</v>
      </c>
      <c r="I5" s="2"/>
      <c r="J5" s="2"/>
      <c r="K5" s="32" t="s">
        <v>25</v>
      </c>
      <c r="L5" s="32"/>
      <c r="M5" s="32"/>
      <c r="N5" s="32">
        <f>H2-H5-H6</f>
        <v>0.49704142011834324</v>
      </c>
      <c r="O5" s="32">
        <f>E6/F16</f>
        <v>0.9285714285714286</v>
      </c>
      <c r="P5" s="32">
        <f>O5*N5</f>
        <v>0.46153846153846156</v>
      </c>
    </row>
    <row r="6" spans="1:16" x14ac:dyDescent="0.2">
      <c r="A6" s="44">
        <v>2.6</v>
      </c>
      <c r="B6" s="44">
        <v>5.5999999999999899</v>
      </c>
      <c r="C6" s="44">
        <v>1.3999999999999899</v>
      </c>
      <c r="D6" s="44">
        <v>2</v>
      </c>
      <c r="E6" s="44">
        <v>13</v>
      </c>
      <c r="F6" s="44">
        <v>7</v>
      </c>
      <c r="G6" s="44">
        <f>F6/E6</f>
        <v>0.53846153846153844</v>
      </c>
      <c r="H6" s="70">
        <f>G6^2</f>
        <v>0.28994082840236685</v>
      </c>
      <c r="I6" s="2"/>
      <c r="J6" s="2"/>
      <c r="K6" s="32"/>
      <c r="L6" s="32"/>
      <c r="M6" s="32"/>
      <c r="N6" s="32"/>
      <c r="O6" s="32"/>
      <c r="P6" s="32"/>
    </row>
    <row r="7" spans="1:16" x14ac:dyDescent="0.2">
      <c r="A7" s="2">
        <v>2.7</v>
      </c>
      <c r="B7" s="2">
        <v>5.0999999999999899</v>
      </c>
      <c r="C7" s="2">
        <v>1.8999999999999899</v>
      </c>
      <c r="D7" s="2">
        <v>2</v>
      </c>
      <c r="E7" s="2"/>
      <c r="F7" s="2"/>
      <c r="G7" s="2"/>
      <c r="H7" s="2"/>
      <c r="I7" s="2"/>
      <c r="J7" s="2"/>
      <c r="K7" s="32"/>
      <c r="L7" s="32"/>
      <c r="M7" s="32"/>
      <c r="N7" s="32"/>
      <c r="O7" s="32"/>
      <c r="P7" s="32"/>
    </row>
    <row r="8" spans="1:16" x14ac:dyDescent="0.2">
      <c r="A8" s="2">
        <v>2.7999999999999901</v>
      </c>
      <c r="B8" s="2">
        <v>4.5</v>
      </c>
      <c r="C8" s="2">
        <v>1.3</v>
      </c>
      <c r="D8" s="2">
        <v>1</v>
      </c>
      <c r="E8" s="2"/>
      <c r="F8" s="2"/>
      <c r="G8" s="2"/>
      <c r="H8" s="68"/>
      <c r="I8" s="2"/>
      <c r="J8" s="2"/>
      <c r="K8" s="32"/>
      <c r="L8" s="32"/>
      <c r="M8" s="32"/>
      <c r="N8" s="32" t="s">
        <v>55</v>
      </c>
      <c r="O8" s="36">
        <f>P4+P5</f>
        <v>0.46153846153846156</v>
      </c>
      <c r="P8" s="32"/>
    </row>
    <row r="9" spans="1:16" x14ac:dyDescent="0.2">
      <c r="A9" s="2">
        <v>2.7999999999999901</v>
      </c>
      <c r="B9" s="2">
        <v>4.5999999999999899</v>
      </c>
      <c r="C9" s="2">
        <v>1.5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2">
        <v>2.8999999999999901</v>
      </c>
      <c r="B10" s="2">
        <v>4.5999999999999899</v>
      </c>
      <c r="C10" s="2">
        <v>1.3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>
        <v>2.8999999999999901</v>
      </c>
      <c r="B11" s="2">
        <v>6.2999999999999901</v>
      </c>
      <c r="C11" s="2">
        <v>1.8</v>
      </c>
      <c r="D11" s="2">
        <v>2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>
        <v>3</v>
      </c>
      <c r="B12" s="2">
        <v>6.5999999999999899</v>
      </c>
      <c r="C12" s="2">
        <v>2.1</v>
      </c>
      <c r="D12" s="2">
        <v>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>
        <v>3</v>
      </c>
      <c r="B13" s="2">
        <v>5.9</v>
      </c>
      <c r="C13" s="2">
        <v>2.1</v>
      </c>
      <c r="D13" s="2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>
        <v>3</v>
      </c>
      <c r="B14" s="2">
        <v>5.7999999999999901</v>
      </c>
      <c r="C14" s="2">
        <v>2.2000000000000002</v>
      </c>
      <c r="D14" s="2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">
      <c r="A15" s="2">
        <v>3.1</v>
      </c>
      <c r="B15" s="2">
        <v>4.9000000000000004</v>
      </c>
      <c r="C15" s="2">
        <v>1.5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">
      <c r="A16" s="44">
        <v>3.2</v>
      </c>
      <c r="B16" s="44">
        <v>4.7</v>
      </c>
      <c r="C16" s="44">
        <v>1.3999999999999899</v>
      </c>
      <c r="D16" s="44">
        <v>1</v>
      </c>
      <c r="E16" s="44"/>
      <c r="F16" s="44">
        <f>F4+F5+F6</f>
        <v>14</v>
      </c>
      <c r="G16" s="44"/>
      <c r="H16" s="44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2">
        <v>3.2</v>
      </c>
      <c r="B17" s="2">
        <v>4.5</v>
      </c>
      <c r="C17" s="2">
        <v>1.5</v>
      </c>
      <c r="D17" s="2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20" spans="1:16" x14ac:dyDescent="0.2">
      <c r="A20" s="2" t="s">
        <v>16</v>
      </c>
      <c r="B20" s="2"/>
      <c r="C20" s="2"/>
      <c r="D20" s="2"/>
      <c r="E20" s="2"/>
      <c r="F20" s="2"/>
      <c r="G20" s="2"/>
      <c r="H20" s="2" t="s">
        <v>43</v>
      </c>
      <c r="I20" s="2"/>
      <c r="J20" s="2"/>
      <c r="K20" s="2" t="s">
        <v>54</v>
      </c>
      <c r="L20" s="2"/>
      <c r="M20" s="2"/>
      <c r="N20" s="2"/>
      <c r="O20" s="2"/>
      <c r="P20" s="2"/>
    </row>
    <row r="21" spans="1:16" x14ac:dyDescent="0.2">
      <c r="A21" s="2"/>
      <c r="B21" s="2"/>
      <c r="C21" s="2"/>
      <c r="D21" s="2"/>
      <c r="E21" s="2"/>
      <c r="F21" s="2"/>
      <c r="G21" s="2"/>
      <c r="H21" s="2">
        <v>1</v>
      </c>
      <c r="I21" s="2"/>
      <c r="J21" s="2"/>
      <c r="K21" s="2"/>
      <c r="L21" s="2"/>
      <c r="M21" s="2"/>
      <c r="N21" s="2"/>
      <c r="O21" s="2"/>
      <c r="P21" s="2"/>
    </row>
    <row r="22" spans="1:16" x14ac:dyDescent="0.2">
      <c r="A22" s="2" t="s">
        <v>1</v>
      </c>
      <c r="B22" s="2" t="s">
        <v>2</v>
      </c>
      <c r="C22" s="2" t="s">
        <v>3</v>
      </c>
      <c r="D22" s="2" t="s">
        <v>4</v>
      </c>
      <c r="E22" s="2" t="s">
        <v>41</v>
      </c>
      <c r="F22" s="2" t="s">
        <v>42</v>
      </c>
      <c r="G22" s="2" t="s">
        <v>44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">
      <c r="A23" s="44">
        <v>2.3999999999999901</v>
      </c>
      <c r="B23" s="44">
        <v>3.2999999999999901</v>
      </c>
      <c r="C23" s="44">
        <v>1</v>
      </c>
      <c r="D23" s="44">
        <v>1</v>
      </c>
      <c r="E23" s="44">
        <v>2</v>
      </c>
      <c r="F23" s="44">
        <v>1</v>
      </c>
      <c r="G23" s="44">
        <f>F23/E23</f>
        <v>0.5</v>
      </c>
      <c r="H23" s="44">
        <f>G23^2</f>
        <v>0.25</v>
      </c>
      <c r="I23" s="2"/>
      <c r="J23" s="2"/>
      <c r="K23" s="32" t="s">
        <v>26</v>
      </c>
      <c r="L23" s="32"/>
      <c r="M23" s="32"/>
      <c r="N23" s="32">
        <f>H21-H23-H24</f>
        <v>0.5</v>
      </c>
      <c r="O23" s="32">
        <f>E24/F35</f>
        <v>0.14285714285714285</v>
      </c>
      <c r="P23" s="32">
        <f>O23*N23</f>
        <v>7.1428571428571425E-2</v>
      </c>
    </row>
    <row r="24" spans="1:16" x14ac:dyDescent="0.2">
      <c r="A24" s="25">
        <v>2.5</v>
      </c>
      <c r="B24" s="25">
        <v>5.7999999999999901</v>
      </c>
      <c r="C24" s="25">
        <v>1.8</v>
      </c>
      <c r="D24" s="25">
        <v>2</v>
      </c>
      <c r="E24" s="25">
        <v>2</v>
      </c>
      <c r="F24" s="25">
        <v>1</v>
      </c>
      <c r="G24" s="25">
        <f>F24/E24</f>
        <v>0.5</v>
      </c>
      <c r="H24" s="72">
        <f>G24^2</f>
        <v>0.25</v>
      </c>
      <c r="I24" s="2"/>
      <c r="J24" s="2"/>
      <c r="K24" s="32" t="s">
        <v>25</v>
      </c>
      <c r="L24" s="32"/>
      <c r="M24" s="32"/>
      <c r="N24" s="32">
        <f>H21-H25-H26</f>
        <v>0.5</v>
      </c>
      <c r="O24" s="32">
        <f>E26/F35</f>
        <v>0.8571428571428571</v>
      </c>
      <c r="P24" s="32">
        <f>O24*N24</f>
        <v>0.42857142857142855</v>
      </c>
    </row>
    <row r="25" spans="1:16" x14ac:dyDescent="0.2">
      <c r="A25" s="44">
        <v>2.6</v>
      </c>
      <c r="B25" s="44">
        <v>5.5999999999999899</v>
      </c>
      <c r="C25" s="44">
        <v>1.3999999999999899</v>
      </c>
      <c r="D25" s="44">
        <v>2</v>
      </c>
      <c r="E25" s="44">
        <v>12</v>
      </c>
      <c r="F25" s="44">
        <v>6</v>
      </c>
      <c r="G25" s="44">
        <f>F25/E25</f>
        <v>0.5</v>
      </c>
      <c r="H25" s="70">
        <f>G25^2</f>
        <v>0.25</v>
      </c>
      <c r="I25" s="2"/>
      <c r="J25" s="2"/>
      <c r="K25" s="32"/>
      <c r="L25" s="32"/>
      <c r="M25" s="32"/>
      <c r="N25" s="32"/>
      <c r="O25" s="32"/>
      <c r="P25" s="32"/>
    </row>
    <row r="26" spans="1:16" x14ac:dyDescent="0.2">
      <c r="A26" s="2">
        <v>2.7</v>
      </c>
      <c r="B26" s="2">
        <v>5.0999999999999899</v>
      </c>
      <c r="C26" s="2">
        <v>1.8999999999999899</v>
      </c>
      <c r="D26" s="2">
        <v>2</v>
      </c>
      <c r="E26" s="2">
        <v>12</v>
      </c>
      <c r="F26" s="2">
        <v>6</v>
      </c>
      <c r="G26" s="44">
        <f>F26/E26</f>
        <v>0.5</v>
      </c>
      <c r="H26" s="70">
        <f>G26^2</f>
        <v>0.25</v>
      </c>
      <c r="I26" s="2"/>
      <c r="J26" s="2"/>
      <c r="K26" s="32"/>
      <c r="L26" s="32"/>
      <c r="M26" s="32"/>
      <c r="N26" s="32"/>
      <c r="O26" s="32"/>
      <c r="P26" s="32"/>
    </row>
    <row r="27" spans="1:16" x14ac:dyDescent="0.2">
      <c r="A27" s="2">
        <v>2.7999999999999901</v>
      </c>
      <c r="B27" s="2">
        <v>4.5</v>
      </c>
      <c r="C27" s="2">
        <v>1.3</v>
      </c>
      <c r="D27" s="2">
        <v>1</v>
      </c>
      <c r="E27" s="2"/>
      <c r="F27" s="2"/>
      <c r="G27" s="2"/>
      <c r="H27" s="68"/>
      <c r="I27" s="2"/>
      <c r="J27" s="2"/>
      <c r="K27" s="32"/>
      <c r="L27" s="32"/>
      <c r="M27" s="32"/>
      <c r="N27" s="32" t="s">
        <v>55</v>
      </c>
      <c r="O27" s="36">
        <f>P23+P24</f>
        <v>0.5</v>
      </c>
      <c r="P27" s="32"/>
    </row>
    <row r="28" spans="1:16" x14ac:dyDescent="0.2">
      <c r="A28" s="2">
        <v>2.7999999999999901</v>
      </c>
      <c r="B28" s="2">
        <v>4.5999999999999899</v>
      </c>
      <c r="C28" s="2">
        <v>1.5</v>
      </c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2">
        <v>2.8999999999999901</v>
      </c>
      <c r="B29" s="2">
        <v>4.5999999999999899</v>
      </c>
      <c r="C29" s="2">
        <v>1.3</v>
      </c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2">
        <v>2.8999999999999901</v>
      </c>
      <c r="B30" s="2">
        <v>6.2999999999999901</v>
      </c>
      <c r="C30" s="2">
        <v>1.8</v>
      </c>
      <c r="D30" s="2">
        <v>2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2">
        <v>3</v>
      </c>
      <c r="B31" s="2">
        <v>6.5999999999999899</v>
      </c>
      <c r="C31" s="2">
        <v>2.1</v>
      </c>
      <c r="D31" s="2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2">
        <v>3</v>
      </c>
      <c r="B32" s="2">
        <v>5.9</v>
      </c>
      <c r="C32" s="2">
        <v>2.1</v>
      </c>
      <c r="D32" s="2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2">
        <v>3</v>
      </c>
      <c r="B33" s="2">
        <v>5.7999999999999901</v>
      </c>
      <c r="C33" s="2">
        <v>2.2000000000000002</v>
      </c>
      <c r="D33" s="2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2">
        <v>3.1</v>
      </c>
      <c r="B34" s="2">
        <v>4.9000000000000004</v>
      </c>
      <c r="C34" s="2">
        <v>1.5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44">
        <v>3.2</v>
      </c>
      <c r="B35" s="44">
        <v>4.7</v>
      </c>
      <c r="C35" s="44">
        <v>1.3999999999999899</v>
      </c>
      <c r="D35" s="44">
        <v>1</v>
      </c>
      <c r="E35" s="44"/>
      <c r="F35" s="44">
        <f>F23+F24+F26+F25</f>
        <v>14</v>
      </c>
      <c r="G35" s="44"/>
      <c r="H35" s="44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>
        <v>3.2</v>
      </c>
      <c r="B36" s="2">
        <v>4.5</v>
      </c>
      <c r="C36" s="2">
        <v>1.5</v>
      </c>
      <c r="D36" s="2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9" spans="1:16" x14ac:dyDescent="0.2">
      <c r="A39" s="2" t="s">
        <v>18</v>
      </c>
      <c r="B39" s="2"/>
      <c r="C39" s="2"/>
      <c r="D39" s="2"/>
      <c r="E39" s="2"/>
      <c r="F39" s="2"/>
      <c r="G39" s="2"/>
      <c r="H39" s="2" t="s">
        <v>43</v>
      </c>
      <c r="I39" s="2"/>
      <c r="J39" s="2"/>
      <c r="K39" s="2" t="s">
        <v>54</v>
      </c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>
        <v>1</v>
      </c>
      <c r="I40" s="2"/>
      <c r="J40" s="2"/>
      <c r="K40" s="2"/>
      <c r="L40" s="2"/>
      <c r="M40" s="2"/>
      <c r="N40" s="2"/>
      <c r="O40" s="2"/>
      <c r="P40" s="2"/>
    </row>
    <row r="41" spans="1:16" x14ac:dyDescent="0.2">
      <c r="A41" s="2" t="s">
        <v>1</v>
      </c>
      <c r="B41" s="2" t="s">
        <v>2</v>
      </c>
      <c r="C41" s="2" t="s">
        <v>3</v>
      </c>
      <c r="D41" s="2" t="s">
        <v>4</v>
      </c>
      <c r="E41" s="2" t="s">
        <v>41</v>
      </c>
      <c r="F41" s="2" t="s">
        <v>42</v>
      </c>
      <c r="G41" s="2" t="s">
        <v>44</v>
      </c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">
      <c r="A42" s="44">
        <v>2.3999999999999901</v>
      </c>
      <c r="B42" s="44">
        <v>3.2999999999999901</v>
      </c>
      <c r="C42" s="44">
        <v>1</v>
      </c>
      <c r="D42" s="44">
        <v>1</v>
      </c>
      <c r="E42" s="44">
        <v>3</v>
      </c>
      <c r="F42" s="44">
        <v>1</v>
      </c>
      <c r="G42" s="44">
        <f>F42/E42</f>
        <v>0.33333333333333331</v>
      </c>
      <c r="H42" s="44">
        <f>G42^2</f>
        <v>0.1111111111111111</v>
      </c>
      <c r="I42" s="2"/>
      <c r="J42" s="2"/>
      <c r="K42" s="32" t="s">
        <v>26</v>
      </c>
      <c r="L42" s="32"/>
      <c r="M42" s="32"/>
      <c r="N42" s="32">
        <f>H40-H42-H43</f>
        <v>0.44444444444444442</v>
      </c>
      <c r="O42" s="32">
        <f>E43/F54</f>
        <v>0.21428571428571427</v>
      </c>
      <c r="P42" s="32">
        <f>N42*O42</f>
        <v>9.5238095238095233E-2</v>
      </c>
    </row>
    <row r="43" spans="1:16" x14ac:dyDescent="0.2">
      <c r="A43" s="44">
        <v>2.5</v>
      </c>
      <c r="B43" s="44">
        <v>5.7999999999999901</v>
      </c>
      <c r="C43" s="44">
        <v>1.8</v>
      </c>
      <c r="D43" s="44">
        <v>2</v>
      </c>
      <c r="E43" s="44">
        <v>3</v>
      </c>
      <c r="F43" s="44">
        <v>2</v>
      </c>
      <c r="G43" s="44">
        <f>F43/E43</f>
        <v>0.66666666666666663</v>
      </c>
      <c r="H43" s="71">
        <f>G43^2</f>
        <v>0.44444444444444442</v>
      </c>
      <c r="I43" s="2"/>
      <c r="J43" s="2"/>
      <c r="K43" s="32" t="s">
        <v>25</v>
      </c>
      <c r="L43" s="32"/>
      <c r="M43" s="32"/>
      <c r="N43" s="32">
        <f>H40-H45-H46</f>
        <v>0.49586776859504145</v>
      </c>
      <c r="O43" s="32">
        <f>E46/F54</f>
        <v>0.7857142857142857</v>
      </c>
      <c r="P43" s="32">
        <f>O43*N43</f>
        <v>0.38961038961038968</v>
      </c>
    </row>
    <row r="44" spans="1:16" x14ac:dyDescent="0.2">
      <c r="A44" s="25">
        <v>2.6</v>
      </c>
      <c r="B44" s="25">
        <v>5.5999999999999899</v>
      </c>
      <c r="C44" s="25">
        <v>1.3999999999999899</v>
      </c>
      <c r="D44" s="25">
        <v>2</v>
      </c>
      <c r="E44" s="25"/>
      <c r="F44" s="25"/>
      <c r="G44" s="25"/>
      <c r="H44" s="74"/>
      <c r="I44" s="2"/>
      <c r="J44" s="2"/>
      <c r="K44" s="32"/>
      <c r="L44" s="32"/>
      <c r="M44" s="32"/>
      <c r="N44" s="32"/>
      <c r="O44" s="32"/>
      <c r="P44" s="32"/>
    </row>
    <row r="45" spans="1:16" x14ac:dyDescent="0.2">
      <c r="A45" s="2">
        <v>2.7</v>
      </c>
      <c r="B45" s="2">
        <v>5.0999999999999899</v>
      </c>
      <c r="C45" s="2">
        <v>1.8999999999999899</v>
      </c>
      <c r="D45" s="2">
        <v>2</v>
      </c>
      <c r="E45" s="2">
        <v>11</v>
      </c>
      <c r="F45" s="2">
        <v>6</v>
      </c>
      <c r="G45" s="44">
        <f>F45/E45</f>
        <v>0.54545454545454541</v>
      </c>
      <c r="H45" s="70">
        <f>G45^2</f>
        <v>0.29752066115702475</v>
      </c>
      <c r="I45" s="2"/>
      <c r="J45" s="2"/>
      <c r="K45" s="32"/>
      <c r="L45" s="32"/>
      <c r="M45" s="32"/>
      <c r="N45" s="32"/>
      <c r="O45" s="32"/>
      <c r="P45" s="32"/>
    </row>
    <row r="46" spans="1:16" x14ac:dyDescent="0.2">
      <c r="A46" s="2">
        <v>2.7999999999999901</v>
      </c>
      <c r="B46" s="2">
        <v>4.5</v>
      </c>
      <c r="C46" s="2">
        <v>1.3</v>
      </c>
      <c r="D46" s="2">
        <v>1</v>
      </c>
      <c r="E46" s="2">
        <v>11</v>
      </c>
      <c r="F46" s="2">
        <v>5</v>
      </c>
      <c r="G46" s="2">
        <f>F46/E46</f>
        <v>0.45454545454545453</v>
      </c>
      <c r="H46" s="75">
        <f>G46^2</f>
        <v>0.20661157024793386</v>
      </c>
      <c r="I46" s="2"/>
      <c r="J46" s="2"/>
      <c r="K46" s="32"/>
      <c r="L46" s="32"/>
      <c r="M46" s="32"/>
      <c r="N46" s="32" t="s">
        <v>55</v>
      </c>
      <c r="O46" s="36">
        <f>P42+P43</f>
        <v>0.48484848484848492</v>
      </c>
      <c r="P46" s="32"/>
    </row>
    <row r="47" spans="1:16" x14ac:dyDescent="0.2">
      <c r="A47" s="2">
        <v>2.7999999999999901</v>
      </c>
      <c r="B47" s="2">
        <v>4.5999999999999899</v>
      </c>
      <c r="C47" s="2">
        <v>1.5</v>
      </c>
      <c r="D47" s="2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">
      <c r="A48" s="2">
        <v>2.8999999999999901</v>
      </c>
      <c r="B48" s="2">
        <v>4.5999999999999899</v>
      </c>
      <c r="C48" s="2">
        <v>1.3</v>
      </c>
      <c r="D48" s="2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">
      <c r="A49" s="2">
        <v>2.8999999999999901</v>
      </c>
      <c r="B49" s="2">
        <v>6.2999999999999901</v>
      </c>
      <c r="C49" s="2">
        <v>1.8</v>
      </c>
      <c r="D49" s="2">
        <v>2</v>
      </c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">
      <c r="A50" s="2">
        <v>3</v>
      </c>
      <c r="B50" s="2">
        <v>6.5999999999999899</v>
      </c>
      <c r="C50" s="2">
        <v>2.1</v>
      </c>
      <c r="D50" s="2"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">
      <c r="A51" s="2">
        <v>3</v>
      </c>
      <c r="B51" s="2">
        <v>5.9</v>
      </c>
      <c r="C51" s="2">
        <v>2.1</v>
      </c>
      <c r="D51" s="2"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">
      <c r="A52" s="2">
        <v>3</v>
      </c>
      <c r="B52" s="2">
        <v>5.7999999999999901</v>
      </c>
      <c r="C52" s="2">
        <v>2.2000000000000002</v>
      </c>
      <c r="D52" s="2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">
      <c r="A53" s="2">
        <v>3.1</v>
      </c>
      <c r="B53" s="2">
        <v>4.9000000000000004</v>
      </c>
      <c r="C53" s="2">
        <v>1.5</v>
      </c>
      <c r="D53" s="2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">
      <c r="A54" s="44">
        <v>3.2</v>
      </c>
      <c r="B54" s="44">
        <v>4.7</v>
      </c>
      <c r="C54" s="44">
        <v>1.3999999999999899</v>
      </c>
      <c r="D54" s="44">
        <v>1</v>
      </c>
      <c r="E54" s="44"/>
      <c r="F54" s="44">
        <f>E46+E43</f>
        <v>14</v>
      </c>
      <c r="G54" s="44"/>
      <c r="H54" s="44"/>
      <c r="I54" s="2"/>
      <c r="J54" s="2"/>
      <c r="K54" s="2"/>
      <c r="L54" s="2"/>
      <c r="M54" s="2"/>
      <c r="N54" s="2"/>
      <c r="O54" s="2"/>
      <c r="P54" s="2"/>
    </row>
    <row r="55" spans="1:16" x14ac:dyDescent="0.2">
      <c r="A55" s="2">
        <v>3.2</v>
      </c>
      <c r="B55" s="2">
        <v>4.5</v>
      </c>
      <c r="C55" s="2">
        <v>1.5</v>
      </c>
      <c r="D55" s="2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8" spans="1:16" x14ac:dyDescent="0.2">
      <c r="A58" s="2" t="s">
        <v>46</v>
      </c>
      <c r="B58" s="2"/>
      <c r="C58" s="2"/>
      <c r="D58" s="2"/>
      <c r="E58" s="2"/>
      <c r="F58" s="2"/>
      <c r="G58" s="2"/>
      <c r="H58" s="2" t="s">
        <v>43</v>
      </c>
      <c r="I58" s="2"/>
      <c r="J58" s="2"/>
      <c r="K58" s="2" t="s">
        <v>54</v>
      </c>
      <c r="L58" s="2"/>
      <c r="M58" s="2"/>
      <c r="N58" s="2"/>
      <c r="O58" s="2"/>
      <c r="P58" s="2"/>
    </row>
    <row r="59" spans="1:16" x14ac:dyDescent="0.2">
      <c r="A59" s="2"/>
      <c r="B59" s="2"/>
      <c r="C59" s="2"/>
      <c r="D59" s="2"/>
      <c r="E59" s="2"/>
      <c r="F59" s="2"/>
      <c r="G59" s="2"/>
      <c r="H59" s="2">
        <v>1</v>
      </c>
      <c r="I59" s="2"/>
      <c r="J59" s="2"/>
      <c r="K59" s="2"/>
      <c r="L59" s="2"/>
      <c r="M59" s="2"/>
      <c r="N59" s="2"/>
      <c r="O59" s="2"/>
      <c r="P59" s="2"/>
    </row>
    <row r="60" spans="1:16" x14ac:dyDescent="0.2">
      <c r="A60" s="2" t="s">
        <v>1</v>
      </c>
      <c r="B60" s="2" t="s">
        <v>2</v>
      </c>
      <c r="C60" s="2" t="s">
        <v>3</v>
      </c>
      <c r="D60" s="2" t="s">
        <v>4</v>
      </c>
      <c r="E60" s="2" t="s">
        <v>41</v>
      </c>
      <c r="F60" s="2" t="s">
        <v>42</v>
      </c>
      <c r="G60" s="2" t="s">
        <v>44</v>
      </c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">
      <c r="A61" s="44">
        <v>2.3999999999999901</v>
      </c>
      <c r="B61" s="44">
        <v>3.2999999999999901</v>
      </c>
      <c r="C61" s="44">
        <v>1</v>
      </c>
      <c r="D61" s="44">
        <v>1</v>
      </c>
      <c r="E61" s="44">
        <v>4</v>
      </c>
      <c r="F61" s="44">
        <v>1</v>
      </c>
      <c r="G61" s="44">
        <f>F61/E61</f>
        <v>0.25</v>
      </c>
      <c r="H61" s="44">
        <f>G61^2</f>
        <v>6.25E-2</v>
      </c>
      <c r="I61" s="2"/>
      <c r="J61" s="2"/>
      <c r="K61" s="32" t="s">
        <v>26</v>
      </c>
      <c r="L61" s="32"/>
      <c r="M61" s="32"/>
      <c r="N61" s="32">
        <f>H59-H61-H62</f>
        <v>0.375</v>
      </c>
      <c r="O61" s="32">
        <f>E62/F73</f>
        <v>0.2857142857142857</v>
      </c>
      <c r="P61" s="32">
        <f>N61*O61</f>
        <v>0.10714285714285714</v>
      </c>
    </row>
    <row r="62" spans="1:16" x14ac:dyDescent="0.2">
      <c r="A62" s="44">
        <v>2.5</v>
      </c>
      <c r="B62" s="44">
        <v>5.7999999999999901</v>
      </c>
      <c r="C62" s="44">
        <v>1.8</v>
      </c>
      <c r="D62" s="44">
        <v>2</v>
      </c>
      <c r="E62" s="44">
        <v>4</v>
      </c>
      <c r="F62" s="44">
        <v>3</v>
      </c>
      <c r="G62" s="44">
        <f>F62/E62</f>
        <v>0.75</v>
      </c>
      <c r="H62" s="71">
        <f>G62^2</f>
        <v>0.5625</v>
      </c>
      <c r="I62" s="2"/>
      <c r="J62" s="2"/>
      <c r="K62" s="32" t="s">
        <v>25</v>
      </c>
      <c r="L62" s="32"/>
      <c r="M62" s="32"/>
      <c r="N62" s="32">
        <f>H59-H65-H66</f>
        <v>0.48</v>
      </c>
      <c r="O62" s="32">
        <f>E66/F73</f>
        <v>0.7142857142857143</v>
      </c>
      <c r="P62" s="32">
        <f>O62*N62</f>
        <v>0.34285714285714286</v>
      </c>
    </row>
    <row r="63" spans="1:16" x14ac:dyDescent="0.2">
      <c r="A63" s="44">
        <v>2.6</v>
      </c>
      <c r="B63" s="44">
        <v>5.5999999999999899</v>
      </c>
      <c r="C63" s="44">
        <v>1.3999999999999899</v>
      </c>
      <c r="D63" s="44">
        <v>2</v>
      </c>
      <c r="E63" s="44"/>
      <c r="F63" s="44"/>
      <c r="G63" s="44"/>
      <c r="H63" s="73"/>
      <c r="I63" s="2"/>
      <c r="J63" s="2"/>
      <c r="K63" s="32"/>
      <c r="L63" s="32"/>
      <c r="M63" s="32"/>
      <c r="N63" s="32"/>
      <c r="O63" s="32"/>
      <c r="P63" s="32"/>
    </row>
    <row r="64" spans="1:16" x14ac:dyDescent="0.2">
      <c r="A64" s="25">
        <v>2.7</v>
      </c>
      <c r="B64" s="25">
        <v>5.0999999999999899</v>
      </c>
      <c r="C64" s="25">
        <v>1.8999999999999899</v>
      </c>
      <c r="D64" s="25">
        <v>2</v>
      </c>
      <c r="E64" s="25"/>
      <c r="F64" s="25"/>
      <c r="G64" s="25"/>
      <c r="H64" s="74"/>
      <c r="I64" s="2"/>
      <c r="J64" s="2"/>
      <c r="K64" s="32"/>
      <c r="L64" s="32"/>
      <c r="M64" s="32"/>
      <c r="N64" s="32"/>
      <c r="O64" s="32"/>
      <c r="P64" s="32"/>
    </row>
    <row r="65" spans="1:16" x14ac:dyDescent="0.2">
      <c r="A65" s="2">
        <v>2.7999999999999901</v>
      </c>
      <c r="B65" s="2">
        <v>4.5</v>
      </c>
      <c r="C65" s="2">
        <v>1.3</v>
      </c>
      <c r="D65" s="2">
        <v>1</v>
      </c>
      <c r="E65" s="2">
        <v>10</v>
      </c>
      <c r="F65" s="2">
        <v>6</v>
      </c>
      <c r="G65" s="2">
        <f>F65/E65</f>
        <v>0.6</v>
      </c>
      <c r="H65" s="76">
        <f>G65^2</f>
        <v>0.36</v>
      </c>
      <c r="I65" s="2"/>
      <c r="J65" s="2"/>
      <c r="K65" s="32"/>
      <c r="L65" s="32"/>
      <c r="M65" s="32"/>
      <c r="N65" s="32" t="s">
        <v>55</v>
      </c>
      <c r="O65" s="36">
        <f>P61+P62</f>
        <v>0.45</v>
      </c>
      <c r="P65" s="32"/>
    </row>
    <row r="66" spans="1:16" x14ac:dyDescent="0.2">
      <c r="A66" s="2">
        <v>2.7999999999999901</v>
      </c>
      <c r="B66" s="2">
        <v>4.5999999999999899</v>
      </c>
      <c r="C66" s="2">
        <v>1.5</v>
      </c>
      <c r="D66" s="2">
        <v>1</v>
      </c>
      <c r="E66" s="2">
        <v>10</v>
      </c>
      <c r="F66" s="2">
        <v>4</v>
      </c>
      <c r="G66" s="2">
        <f>F66/E66</f>
        <v>0.4</v>
      </c>
      <c r="H66" s="2">
        <f>G66^2</f>
        <v>0.16000000000000003</v>
      </c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>
        <v>2.8999999999999901</v>
      </c>
      <c r="B67" s="2">
        <v>4.5999999999999899</v>
      </c>
      <c r="C67" s="2">
        <v>1.3</v>
      </c>
      <c r="D67" s="2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>
        <v>2.8999999999999901</v>
      </c>
      <c r="B68" s="2">
        <v>6.2999999999999901</v>
      </c>
      <c r="C68" s="2">
        <v>1.8</v>
      </c>
      <c r="D68" s="2">
        <v>2</v>
      </c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>
        <v>3</v>
      </c>
      <c r="B69" s="2">
        <v>6.5999999999999899</v>
      </c>
      <c r="C69" s="2">
        <v>2.1</v>
      </c>
      <c r="D69" s="2">
        <v>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">
      <c r="A70" s="2">
        <v>3</v>
      </c>
      <c r="B70" s="2">
        <v>5.9</v>
      </c>
      <c r="C70" s="2">
        <v>2.1</v>
      </c>
      <c r="D70" s="2">
        <v>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">
      <c r="A71" s="2">
        <v>3</v>
      </c>
      <c r="B71" s="2">
        <v>5.7999999999999901</v>
      </c>
      <c r="C71" s="2">
        <v>2.2000000000000002</v>
      </c>
      <c r="D71" s="2">
        <v>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">
      <c r="A72" s="2">
        <v>3.1</v>
      </c>
      <c r="B72" s="2">
        <v>4.9000000000000004</v>
      </c>
      <c r="C72" s="2">
        <v>1.5</v>
      </c>
      <c r="D72" s="2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">
      <c r="A73" s="44">
        <v>3.2</v>
      </c>
      <c r="B73" s="44">
        <v>4.7</v>
      </c>
      <c r="C73" s="44">
        <v>1.3999999999999899</v>
      </c>
      <c r="D73" s="44">
        <v>1</v>
      </c>
      <c r="E73" s="44"/>
      <c r="F73" s="44">
        <f>E65+E62</f>
        <v>14</v>
      </c>
      <c r="G73" s="44"/>
      <c r="H73" s="44"/>
      <c r="I73" s="2"/>
      <c r="J73" s="2"/>
      <c r="K73" s="2"/>
      <c r="L73" s="2"/>
      <c r="M73" s="2"/>
      <c r="N73" s="2"/>
      <c r="O73" s="2"/>
      <c r="P73" s="2"/>
    </row>
    <row r="74" spans="1:16" x14ac:dyDescent="0.2">
      <c r="A74" s="2">
        <v>3.2</v>
      </c>
      <c r="B74" s="2">
        <v>4.5</v>
      </c>
      <c r="C74" s="2">
        <v>1.5</v>
      </c>
      <c r="D74" s="2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8" spans="1:16" x14ac:dyDescent="0.2">
      <c r="A78" s="2" t="s">
        <v>47</v>
      </c>
      <c r="B78" s="2"/>
      <c r="C78" s="2"/>
      <c r="D78" s="2"/>
      <c r="E78" s="2"/>
      <c r="F78" s="2"/>
      <c r="G78" s="2"/>
      <c r="H78" s="2" t="s">
        <v>43</v>
      </c>
      <c r="I78" s="2"/>
      <c r="J78" s="2"/>
      <c r="K78" s="2" t="s">
        <v>54</v>
      </c>
      <c r="L78" s="2"/>
      <c r="M78" s="2"/>
      <c r="N78" s="2"/>
      <c r="O78" s="2"/>
      <c r="P78" s="2"/>
    </row>
    <row r="79" spans="1:16" x14ac:dyDescent="0.2">
      <c r="A79" s="2"/>
      <c r="B79" s="2"/>
      <c r="C79" s="2"/>
      <c r="D79" s="2"/>
      <c r="E79" s="2"/>
      <c r="F79" s="2"/>
      <c r="G79" s="2"/>
      <c r="H79" s="2">
        <v>1</v>
      </c>
      <c r="I79" s="2"/>
      <c r="J79" s="2"/>
      <c r="K79" s="2"/>
      <c r="L79" s="2"/>
      <c r="M79" s="2"/>
      <c r="N79" s="2"/>
      <c r="O79" s="2"/>
      <c r="P79" s="2"/>
    </row>
    <row r="80" spans="1:16" x14ac:dyDescent="0.2">
      <c r="A80" s="2" t="s">
        <v>1</v>
      </c>
      <c r="B80" s="2" t="s">
        <v>2</v>
      </c>
      <c r="C80" s="2" t="s">
        <v>3</v>
      </c>
      <c r="D80" s="2" t="s">
        <v>4</v>
      </c>
      <c r="E80" s="2" t="s">
        <v>41</v>
      </c>
      <c r="F80" s="2" t="s">
        <v>42</v>
      </c>
      <c r="G80" s="2" t="s">
        <v>44</v>
      </c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44">
        <v>2.3999999999999901</v>
      </c>
      <c r="B81" s="44">
        <v>3.2999999999999901</v>
      </c>
      <c r="C81" s="44">
        <v>1</v>
      </c>
      <c r="D81" s="44">
        <v>1</v>
      </c>
      <c r="E81" s="44">
        <v>5</v>
      </c>
      <c r="F81" s="44">
        <v>2</v>
      </c>
      <c r="G81" s="44">
        <f>F81/E81</f>
        <v>0.4</v>
      </c>
      <c r="H81" s="44">
        <f>G81^2</f>
        <v>0.16000000000000003</v>
      </c>
      <c r="I81" s="2"/>
      <c r="J81" s="2"/>
      <c r="K81" s="32" t="s">
        <v>26</v>
      </c>
      <c r="L81" s="32"/>
      <c r="M81" s="32"/>
      <c r="N81" s="32">
        <f>H79-H81-H82</f>
        <v>0.48</v>
      </c>
      <c r="O81" s="32">
        <f>E82/F93</f>
        <v>0.35714285714285715</v>
      </c>
      <c r="P81" s="32">
        <f>O81*N81</f>
        <v>0.17142857142857143</v>
      </c>
    </row>
    <row r="82" spans="1:16" x14ac:dyDescent="0.2">
      <c r="A82" s="44">
        <v>2.5</v>
      </c>
      <c r="B82" s="44">
        <v>5.7999999999999901</v>
      </c>
      <c r="C82" s="44">
        <v>1.8</v>
      </c>
      <c r="D82" s="44">
        <v>2</v>
      </c>
      <c r="E82" s="44">
        <v>5</v>
      </c>
      <c r="F82" s="44">
        <v>3</v>
      </c>
      <c r="G82" s="44">
        <f>F82/E82</f>
        <v>0.6</v>
      </c>
      <c r="H82" s="71">
        <f>G82^2</f>
        <v>0.36</v>
      </c>
      <c r="I82" s="2"/>
      <c r="J82" s="2"/>
      <c r="K82" s="32" t="s">
        <v>25</v>
      </c>
      <c r="L82" s="32"/>
      <c r="M82" s="32"/>
      <c r="N82" s="32">
        <f>H79-H86-H87</f>
        <v>0.49382716049382713</v>
      </c>
      <c r="O82" s="32">
        <f>E87/F93</f>
        <v>0.6428571428571429</v>
      </c>
      <c r="P82" s="32">
        <f>O82*N82</f>
        <v>0.31746031746031744</v>
      </c>
    </row>
    <row r="83" spans="1:16" x14ac:dyDescent="0.2">
      <c r="A83" s="44">
        <v>2.6</v>
      </c>
      <c r="B83" s="44">
        <v>5.5999999999999899</v>
      </c>
      <c r="C83" s="44">
        <v>1.3999999999999899</v>
      </c>
      <c r="D83" s="44">
        <v>2</v>
      </c>
      <c r="E83" s="44"/>
      <c r="F83" s="44"/>
      <c r="G83" s="44"/>
      <c r="H83" s="73"/>
      <c r="I83" s="2"/>
      <c r="J83" s="2"/>
      <c r="K83" s="32"/>
      <c r="L83" s="32"/>
      <c r="M83" s="32"/>
      <c r="N83" s="32"/>
      <c r="O83" s="32"/>
      <c r="P83" s="32"/>
    </row>
    <row r="84" spans="1:16" x14ac:dyDescent="0.2">
      <c r="A84" s="79">
        <v>2.7</v>
      </c>
      <c r="B84" s="79">
        <v>5.0999999999999899</v>
      </c>
      <c r="C84" s="79">
        <v>1.8999999999999899</v>
      </c>
      <c r="D84" s="79">
        <v>2</v>
      </c>
      <c r="E84" s="79"/>
      <c r="F84" s="79"/>
      <c r="G84" s="79"/>
      <c r="H84" s="80"/>
      <c r="I84" s="2"/>
      <c r="J84" s="2"/>
      <c r="K84" s="32"/>
      <c r="L84" s="32"/>
      <c r="M84" s="32"/>
      <c r="N84" s="32"/>
      <c r="O84" s="32"/>
      <c r="P84" s="32"/>
    </row>
    <row r="85" spans="1:16" x14ac:dyDescent="0.2">
      <c r="A85" s="77">
        <v>2.7999999999999901</v>
      </c>
      <c r="B85" s="77">
        <v>4.5</v>
      </c>
      <c r="C85" s="77">
        <v>1.3</v>
      </c>
      <c r="D85" s="77">
        <v>1</v>
      </c>
      <c r="E85" s="77"/>
      <c r="F85" s="77"/>
      <c r="G85" s="77"/>
      <c r="H85" s="78"/>
      <c r="I85" s="2"/>
      <c r="J85" s="2"/>
      <c r="K85" s="32"/>
      <c r="L85" s="32"/>
      <c r="M85" s="32"/>
      <c r="N85" s="32" t="s">
        <v>55</v>
      </c>
      <c r="O85" s="36">
        <f>P81+P82</f>
        <v>0.48888888888888887</v>
      </c>
      <c r="P85" s="32"/>
    </row>
    <row r="86" spans="1:16" x14ac:dyDescent="0.2">
      <c r="A86" s="2">
        <v>2.7999999999999901</v>
      </c>
      <c r="B86" s="2">
        <v>4.5999999999999899</v>
      </c>
      <c r="C86" s="2">
        <v>1.5</v>
      </c>
      <c r="D86" s="2">
        <v>1</v>
      </c>
      <c r="E86" s="2">
        <v>9</v>
      </c>
      <c r="F86" s="2">
        <v>5</v>
      </c>
      <c r="G86" s="2">
        <f>F86/E86</f>
        <v>0.55555555555555558</v>
      </c>
      <c r="H86" s="70">
        <f>G86^2</f>
        <v>0.30864197530864201</v>
      </c>
      <c r="I86" s="2"/>
      <c r="J86" s="2"/>
      <c r="K86" s="2"/>
      <c r="L86" s="2"/>
      <c r="M86" s="2"/>
      <c r="N86" s="2"/>
      <c r="O86" s="2"/>
      <c r="P86" s="2"/>
    </row>
    <row r="87" spans="1:16" x14ac:dyDescent="0.2">
      <c r="A87" s="2">
        <v>2.8999999999999901</v>
      </c>
      <c r="B87" s="2">
        <v>4.5999999999999899</v>
      </c>
      <c r="C87" s="2">
        <v>1.3</v>
      </c>
      <c r="D87" s="2">
        <v>1</v>
      </c>
      <c r="E87" s="2">
        <v>9</v>
      </c>
      <c r="F87" s="2">
        <v>4</v>
      </c>
      <c r="G87" s="2">
        <f>F87/E87</f>
        <v>0.44444444444444442</v>
      </c>
      <c r="H87" s="70">
        <f>G87^2</f>
        <v>0.19753086419753085</v>
      </c>
      <c r="I87" s="2"/>
      <c r="J87" s="2"/>
      <c r="K87" s="2"/>
      <c r="L87" s="2"/>
      <c r="M87" s="2"/>
      <c r="N87" s="2"/>
      <c r="O87" s="2"/>
      <c r="P87" s="2"/>
    </row>
    <row r="88" spans="1:16" x14ac:dyDescent="0.2">
      <c r="A88" s="2">
        <v>2.8999999999999901</v>
      </c>
      <c r="B88" s="2">
        <v>6.2999999999999901</v>
      </c>
      <c r="C88" s="2">
        <v>1.8</v>
      </c>
      <c r="D88" s="2">
        <v>2</v>
      </c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">
      <c r="A89" s="2">
        <v>3</v>
      </c>
      <c r="B89" s="2">
        <v>6.5999999999999899</v>
      </c>
      <c r="C89" s="2">
        <v>2.1</v>
      </c>
      <c r="D89" s="2">
        <v>2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">
      <c r="A90" s="2">
        <v>3</v>
      </c>
      <c r="B90" s="2">
        <v>5.9</v>
      </c>
      <c r="C90" s="2">
        <v>2.1</v>
      </c>
      <c r="D90" s="2">
        <v>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">
      <c r="A91" s="2">
        <v>3</v>
      </c>
      <c r="B91" s="2">
        <v>5.7999999999999901</v>
      </c>
      <c r="C91" s="2">
        <v>2.2000000000000002</v>
      </c>
      <c r="D91" s="2">
        <v>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">
      <c r="A92" s="2">
        <v>3.1</v>
      </c>
      <c r="B92" s="2">
        <v>4.9000000000000004</v>
      </c>
      <c r="C92" s="2">
        <v>1.5</v>
      </c>
      <c r="D92" s="2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">
      <c r="A93" s="44">
        <v>3.2</v>
      </c>
      <c r="B93" s="44">
        <v>4.7</v>
      </c>
      <c r="C93" s="44">
        <v>1.3999999999999899</v>
      </c>
      <c r="D93" s="44">
        <v>1</v>
      </c>
      <c r="E93" s="44"/>
      <c r="F93" s="44">
        <f>E82+E86</f>
        <v>14</v>
      </c>
      <c r="G93" s="44"/>
      <c r="H93" s="44"/>
      <c r="I93" s="2"/>
      <c r="J93" s="2"/>
      <c r="K93" s="2"/>
      <c r="L93" s="2"/>
      <c r="M93" s="2"/>
      <c r="N93" s="2"/>
      <c r="O93" s="2"/>
      <c r="P93" s="2"/>
    </row>
    <row r="94" spans="1:16" x14ac:dyDescent="0.2">
      <c r="A94" s="2">
        <v>3.2</v>
      </c>
      <c r="B94" s="2">
        <v>4.5</v>
      </c>
      <c r="C94" s="2">
        <v>1.5</v>
      </c>
      <c r="D94" s="2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9" spans="1:16" x14ac:dyDescent="0.2">
      <c r="A99" s="2" t="s">
        <v>48</v>
      </c>
      <c r="B99" s="2"/>
      <c r="C99" s="2"/>
      <c r="D99" s="2"/>
      <c r="E99" s="2"/>
      <c r="F99" s="2"/>
      <c r="G99" s="2"/>
      <c r="H99" s="2" t="s">
        <v>43</v>
      </c>
      <c r="I99" s="2"/>
      <c r="J99" s="2"/>
      <c r="K99" s="2" t="s">
        <v>54</v>
      </c>
      <c r="L99" s="2"/>
      <c r="M99" s="2"/>
      <c r="N99" s="2"/>
      <c r="O99" s="2"/>
      <c r="P99" s="2"/>
    </row>
    <row r="100" spans="1:16" x14ac:dyDescent="0.2">
      <c r="A100" s="2"/>
      <c r="B100" s="2"/>
      <c r="C100" s="2"/>
      <c r="D100" s="2"/>
      <c r="E100" s="2"/>
      <c r="F100" s="2"/>
      <c r="G100" s="2"/>
      <c r="H100" s="2">
        <v>1</v>
      </c>
      <c r="I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2" t="s">
        <v>1</v>
      </c>
      <c r="B101" s="2" t="s">
        <v>2</v>
      </c>
      <c r="C101" s="2" t="s">
        <v>3</v>
      </c>
      <c r="D101" s="2" t="s">
        <v>4</v>
      </c>
      <c r="E101" s="2" t="s">
        <v>41</v>
      </c>
      <c r="F101" s="2" t="s">
        <v>42</v>
      </c>
      <c r="G101" s="2" t="s">
        <v>44</v>
      </c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44">
        <v>2.3999999999999901</v>
      </c>
      <c r="B102" s="44">
        <v>3.2999999999999901</v>
      </c>
      <c r="C102" s="44">
        <v>1</v>
      </c>
      <c r="D102" s="44">
        <v>1</v>
      </c>
      <c r="E102" s="44">
        <v>6</v>
      </c>
      <c r="F102" s="44">
        <v>3</v>
      </c>
      <c r="G102" s="44">
        <f>F102/E102</f>
        <v>0.5</v>
      </c>
      <c r="H102" s="44">
        <f>G102^2</f>
        <v>0.25</v>
      </c>
      <c r="I102" s="2"/>
      <c r="J102" s="2"/>
      <c r="K102" s="32" t="s">
        <v>26</v>
      </c>
      <c r="L102" s="32"/>
      <c r="M102" s="32"/>
      <c r="N102" s="32">
        <f>H100-H102-H103</f>
        <v>0.5</v>
      </c>
      <c r="O102" s="32">
        <f>E102/F117</f>
        <v>0.42857142857142855</v>
      </c>
      <c r="P102" s="32">
        <f>O102*N102</f>
        <v>0.21428571428571427</v>
      </c>
    </row>
    <row r="103" spans="1:16" x14ac:dyDescent="0.2">
      <c r="A103" s="44">
        <v>2.5</v>
      </c>
      <c r="B103" s="44">
        <v>5.7999999999999901</v>
      </c>
      <c r="C103" s="44">
        <v>1.8</v>
      </c>
      <c r="D103" s="44">
        <v>2</v>
      </c>
      <c r="E103" s="44">
        <v>6</v>
      </c>
      <c r="F103" s="44">
        <v>3</v>
      </c>
      <c r="G103" s="44">
        <f>F103/E103</f>
        <v>0.5</v>
      </c>
      <c r="H103" s="71">
        <f>G103^2</f>
        <v>0.25</v>
      </c>
      <c r="I103" s="2"/>
      <c r="J103" s="2"/>
      <c r="K103" s="32" t="s">
        <v>25</v>
      </c>
      <c r="L103" s="32"/>
      <c r="M103" s="32"/>
      <c r="N103" s="32">
        <f>H100-H108-H109</f>
        <v>0.5</v>
      </c>
      <c r="O103" s="32">
        <f>E109/F117</f>
        <v>0.5714285714285714</v>
      </c>
      <c r="P103" s="32">
        <f>O103*N103</f>
        <v>0.2857142857142857</v>
      </c>
    </row>
    <row r="104" spans="1:16" x14ac:dyDescent="0.2">
      <c r="A104" s="44">
        <v>2.6</v>
      </c>
      <c r="B104" s="44">
        <v>5.5999999999999899</v>
      </c>
      <c r="C104" s="44">
        <v>1.3999999999999899</v>
      </c>
      <c r="D104" s="44">
        <v>2</v>
      </c>
      <c r="E104" s="44"/>
      <c r="F104" s="44"/>
      <c r="G104" s="44"/>
      <c r="H104" s="73"/>
      <c r="I104" s="2"/>
      <c r="J104" s="2"/>
      <c r="K104" s="32"/>
      <c r="L104" s="32"/>
      <c r="M104" s="32"/>
      <c r="N104" s="32"/>
      <c r="O104" s="32"/>
      <c r="P104" s="32"/>
    </row>
    <row r="105" spans="1:16" x14ac:dyDescent="0.2">
      <c r="A105" s="79">
        <v>2.7</v>
      </c>
      <c r="B105" s="79">
        <v>5.0999999999999899</v>
      </c>
      <c r="C105" s="79">
        <v>1.8999999999999899</v>
      </c>
      <c r="D105" s="79">
        <v>2</v>
      </c>
      <c r="E105" s="79"/>
      <c r="F105" s="79"/>
      <c r="G105" s="79"/>
      <c r="H105" s="80"/>
      <c r="I105" s="2"/>
      <c r="J105" s="2"/>
      <c r="K105" s="32"/>
      <c r="L105" s="32"/>
      <c r="M105" s="32"/>
      <c r="N105" s="32"/>
      <c r="O105" s="32"/>
      <c r="P105" s="32"/>
    </row>
    <row r="106" spans="1:16" x14ac:dyDescent="0.2">
      <c r="A106" s="79">
        <v>2.7999999999999901</v>
      </c>
      <c r="B106" s="79">
        <v>4.5</v>
      </c>
      <c r="C106" s="79">
        <v>1.3</v>
      </c>
      <c r="D106" s="79">
        <v>1</v>
      </c>
      <c r="E106" s="79"/>
      <c r="F106" s="79"/>
      <c r="G106" s="79"/>
      <c r="H106" s="80"/>
      <c r="I106" s="2"/>
      <c r="J106" s="2"/>
      <c r="K106" s="32"/>
      <c r="L106" s="32"/>
      <c r="M106" s="32"/>
      <c r="N106" s="32" t="s">
        <v>55</v>
      </c>
      <c r="O106" s="36">
        <f>P102+P103</f>
        <v>0.5</v>
      </c>
      <c r="P106" s="32"/>
    </row>
    <row r="107" spans="1:16" x14ac:dyDescent="0.2">
      <c r="A107" s="25">
        <v>2.7999999999999901</v>
      </c>
      <c r="B107" s="25">
        <v>4.5999999999999899</v>
      </c>
      <c r="C107" s="25">
        <v>1.5</v>
      </c>
      <c r="D107" s="25">
        <v>1</v>
      </c>
      <c r="E107" s="25"/>
      <c r="F107" s="25"/>
      <c r="G107" s="25"/>
      <c r="H107" s="74"/>
      <c r="I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2">
        <v>2.8999999999999901</v>
      </c>
      <c r="B108" s="2">
        <v>4.5999999999999899</v>
      </c>
      <c r="C108" s="2">
        <v>1.3</v>
      </c>
      <c r="D108" s="2">
        <v>1</v>
      </c>
      <c r="E108" s="2">
        <v>8</v>
      </c>
      <c r="F108" s="2">
        <v>4</v>
      </c>
      <c r="G108" s="2">
        <f>F108/E108</f>
        <v>0.5</v>
      </c>
      <c r="H108" s="70">
        <f>G108^2</f>
        <v>0.25</v>
      </c>
      <c r="I108" s="2"/>
      <c r="J108" s="2"/>
      <c r="K108" s="2"/>
      <c r="L108" s="2"/>
      <c r="M108" s="2"/>
      <c r="N108" s="2"/>
      <c r="O108" s="2"/>
      <c r="P108" s="2"/>
    </row>
    <row r="109" spans="1:16" x14ac:dyDescent="0.2">
      <c r="A109" s="2">
        <v>2.8999999999999901</v>
      </c>
      <c r="B109" s="2">
        <v>6.2999999999999901</v>
      </c>
      <c r="C109" s="2">
        <v>1.8</v>
      </c>
      <c r="D109" s="2">
        <v>2</v>
      </c>
      <c r="E109" s="2">
        <v>8</v>
      </c>
      <c r="F109" s="2">
        <v>4</v>
      </c>
      <c r="G109">
        <f>F109/E109</f>
        <v>0.5</v>
      </c>
      <c r="H109" s="2">
        <f>G109^2</f>
        <v>0.25</v>
      </c>
      <c r="I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2">
        <v>3</v>
      </c>
      <c r="B110" s="2">
        <v>6.5999999999999899</v>
      </c>
      <c r="C110" s="2">
        <v>2.1</v>
      </c>
      <c r="D110" s="2">
        <v>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2">
        <v>3</v>
      </c>
      <c r="B111" s="2">
        <v>5.9</v>
      </c>
      <c r="C111" s="2">
        <v>2.1</v>
      </c>
      <c r="D111" s="2">
        <v>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2">
        <v>3</v>
      </c>
      <c r="B112" s="2">
        <v>5.7999999999999901</v>
      </c>
      <c r="C112" s="2">
        <v>2.2000000000000002</v>
      </c>
      <c r="D112" s="2">
        <v>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2">
        <v>3.1</v>
      </c>
      <c r="B113" s="2">
        <v>4.9000000000000004</v>
      </c>
      <c r="C113" s="2">
        <v>1.5</v>
      </c>
      <c r="D113" s="2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44">
        <v>3.2</v>
      </c>
      <c r="B114" s="44">
        <v>4.7</v>
      </c>
      <c r="C114" s="44">
        <v>1.3999999999999899</v>
      </c>
      <c r="D114" s="44">
        <v>1</v>
      </c>
      <c r="E114" s="44"/>
      <c r="F114" s="44"/>
      <c r="G114" s="44"/>
      <c r="H114" s="44"/>
      <c r="I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2">
        <v>3.2</v>
      </c>
      <c r="B115" s="2">
        <v>4.5</v>
      </c>
      <c r="C115" s="2">
        <v>1.5</v>
      </c>
      <c r="D115" s="2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7" spans="1:16" x14ac:dyDescent="0.2">
      <c r="F117" s="2">
        <f>E102+E108</f>
        <v>14</v>
      </c>
    </row>
    <row r="121" spans="1:16" x14ac:dyDescent="0.2">
      <c r="A121" s="2" t="s">
        <v>49</v>
      </c>
      <c r="B121" s="2"/>
      <c r="C121" s="2"/>
      <c r="D121" s="2"/>
      <c r="E121" s="2"/>
      <c r="F121" s="2"/>
      <c r="G121" s="2"/>
      <c r="H121" s="2" t="s">
        <v>43</v>
      </c>
      <c r="I121" s="2"/>
      <c r="J121" s="2"/>
      <c r="K121" s="2" t="s">
        <v>54</v>
      </c>
      <c r="L121" s="2"/>
      <c r="M121" s="2"/>
      <c r="N121" s="2"/>
      <c r="O121" s="2"/>
      <c r="P121" s="2"/>
    </row>
    <row r="122" spans="1:16" x14ac:dyDescent="0.2">
      <c r="A122" s="2"/>
      <c r="B122" s="2"/>
      <c r="C122" s="2"/>
      <c r="D122" s="2"/>
      <c r="E122" s="2"/>
      <c r="F122" s="2"/>
      <c r="G122" s="2"/>
      <c r="H122" s="2">
        <v>1</v>
      </c>
      <c r="I122" s="2"/>
      <c r="J122" s="2"/>
      <c r="K122" s="2"/>
      <c r="L122" s="2"/>
      <c r="M122" s="2"/>
      <c r="N122" s="2"/>
      <c r="O122" s="2"/>
      <c r="P122" s="2"/>
    </row>
    <row r="123" spans="1:16" x14ac:dyDescent="0.2">
      <c r="A123" s="2" t="s">
        <v>1</v>
      </c>
      <c r="B123" s="2" t="s">
        <v>2</v>
      </c>
      <c r="C123" s="2" t="s">
        <v>3</v>
      </c>
      <c r="D123" s="2" t="s">
        <v>4</v>
      </c>
      <c r="E123" s="2" t="s">
        <v>41</v>
      </c>
      <c r="F123" s="2" t="s">
        <v>42</v>
      </c>
      <c r="G123" s="2" t="s">
        <v>44</v>
      </c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">
      <c r="A124" s="44">
        <v>2.3999999999999901</v>
      </c>
      <c r="B124" s="44">
        <v>3.2999999999999901</v>
      </c>
      <c r="C124" s="44">
        <v>1</v>
      </c>
      <c r="D124" s="44">
        <v>1</v>
      </c>
      <c r="E124" s="44">
        <v>7</v>
      </c>
      <c r="F124" s="44">
        <v>4</v>
      </c>
      <c r="G124" s="44">
        <f>F124/E124</f>
        <v>0.5714285714285714</v>
      </c>
      <c r="H124" s="44">
        <f>G124^2</f>
        <v>0.32653061224489793</v>
      </c>
      <c r="I124" s="2"/>
      <c r="J124" s="2"/>
      <c r="K124" s="32" t="s">
        <v>26</v>
      </c>
      <c r="L124" s="32"/>
      <c r="M124" s="32"/>
      <c r="N124" s="32">
        <f>H122-H124-H125</f>
        <v>0.48979591836734704</v>
      </c>
      <c r="O124" s="32">
        <f>E125/F139</f>
        <v>0.5</v>
      </c>
      <c r="P124" s="32">
        <f>O124*N124</f>
        <v>0.24489795918367352</v>
      </c>
    </row>
    <row r="125" spans="1:16" x14ac:dyDescent="0.2">
      <c r="A125" s="44">
        <v>2.5</v>
      </c>
      <c r="B125" s="44">
        <v>5.7999999999999901</v>
      </c>
      <c r="C125" s="44">
        <v>1.8</v>
      </c>
      <c r="D125" s="44">
        <v>2</v>
      </c>
      <c r="E125" s="44">
        <v>7</v>
      </c>
      <c r="F125" s="44">
        <v>3</v>
      </c>
      <c r="G125" s="44">
        <f>F125/E125</f>
        <v>0.42857142857142855</v>
      </c>
      <c r="H125" s="71">
        <f>G125^2</f>
        <v>0.18367346938775508</v>
      </c>
      <c r="I125" s="2"/>
      <c r="J125" s="2"/>
      <c r="K125" s="32" t="s">
        <v>25</v>
      </c>
      <c r="L125" s="32"/>
      <c r="M125" s="32"/>
      <c r="N125" s="32">
        <f>H122-H131-H133</f>
        <v>0.81632653061224492</v>
      </c>
      <c r="O125" s="32">
        <f>E131/F139</f>
        <v>0.5</v>
      </c>
      <c r="P125" s="32">
        <f>O125*N125</f>
        <v>0.40816326530612246</v>
      </c>
    </row>
    <row r="126" spans="1:16" x14ac:dyDescent="0.2">
      <c r="A126" s="44">
        <v>2.6</v>
      </c>
      <c r="B126" s="44">
        <v>5.5999999999999899</v>
      </c>
      <c r="C126" s="44">
        <v>1.3999999999999899</v>
      </c>
      <c r="D126" s="44">
        <v>2</v>
      </c>
      <c r="E126" s="44"/>
      <c r="F126" s="44"/>
      <c r="G126" s="44"/>
      <c r="H126" s="73"/>
      <c r="I126" s="2"/>
      <c r="J126" s="2"/>
      <c r="K126" s="32"/>
      <c r="L126" s="32"/>
      <c r="M126" s="32"/>
      <c r="N126" s="32"/>
      <c r="O126" s="32"/>
      <c r="P126" s="32"/>
    </row>
    <row r="127" spans="1:16" x14ac:dyDescent="0.2">
      <c r="A127" s="79">
        <v>2.7</v>
      </c>
      <c r="B127" s="79">
        <v>5.0999999999999899</v>
      </c>
      <c r="C127" s="79">
        <v>1.8999999999999899</v>
      </c>
      <c r="D127" s="79">
        <v>2</v>
      </c>
      <c r="E127" s="79"/>
      <c r="F127" s="79"/>
      <c r="G127" s="79"/>
      <c r="H127" s="80"/>
      <c r="I127" s="2"/>
      <c r="J127" s="2"/>
      <c r="K127" s="32"/>
      <c r="L127" s="32"/>
      <c r="M127" s="32"/>
      <c r="N127" s="32"/>
      <c r="O127" s="32"/>
      <c r="P127" s="32"/>
    </row>
    <row r="128" spans="1:16" x14ac:dyDescent="0.2">
      <c r="A128" s="79">
        <v>2.7999999999999901</v>
      </c>
      <c r="B128" s="79">
        <v>4.5</v>
      </c>
      <c r="C128" s="79">
        <v>1.3</v>
      </c>
      <c r="D128" s="79">
        <v>1</v>
      </c>
      <c r="E128" s="79"/>
      <c r="F128" s="79"/>
      <c r="G128" s="79"/>
      <c r="H128" s="80"/>
      <c r="I128" s="2"/>
      <c r="J128" s="2"/>
      <c r="K128" s="32"/>
      <c r="L128" s="32"/>
      <c r="M128" s="32"/>
      <c r="N128" s="32" t="s">
        <v>55</v>
      </c>
      <c r="O128" s="36">
        <f>P124+P125</f>
        <v>0.65306122448979598</v>
      </c>
      <c r="P128" s="32"/>
    </row>
    <row r="129" spans="1:16" x14ac:dyDescent="0.2">
      <c r="A129" s="44">
        <v>2.7999999999999901</v>
      </c>
      <c r="B129" s="44">
        <v>4.5999999999999899</v>
      </c>
      <c r="C129" s="44">
        <v>1.5</v>
      </c>
      <c r="D129" s="44">
        <v>1</v>
      </c>
      <c r="E129" s="44"/>
      <c r="F129" s="44"/>
      <c r="G129" s="44"/>
      <c r="H129" s="73"/>
      <c r="I129" s="2"/>
      <c r="J129" s="2"/>
      <c r="K129" s="2"/>
      <c r="L129" s="2"/>
      <c r="M129" s="2"/>
      <c r="N129" s="2"/>
      <c r="O129" s="2"/>
      <c r="P129" s="2"/>
    </row>
    <row r="130" spans="1:16" x14ac:dyDescent="0.2">
      <c r="A130" s="25">
        <v>2.8999999999999901</v>
      </c>
      <c r="B130" s="25">
        <v>4.5999999999999899</v>
      </c>
      <c r="C130" s="25">
        <v>1.3</v>
      </c>
      <c r="D130" s="25">
        <v>1</v>
      </c>
      <c r="E130" s="25"/>
      <c r="F130" s="25"/>
      <c r="G130" s="25"/>
      <c r="H130" s="74"/>
      <c r="I130" s="2"/>
      <c r="J130" s="2"/>
      <c r="K130" s="2"/>
      <c r="L130" s="2"/>
      <c r="M130" s="2"/>
      <c r="N130" s="2"/>
      <c r="O130" s="2"/>
      <c r="P130" s="2"/>
    </row>
    <row r="131" spans="1:16" x14ac:dyDescent="0.2">
      <c r="A131" s="2">
        <v>2.8999999999999901</v>
      </c>
      <c r="B131" s="2">
        <v>6.2999999999999901</v>
      </c>
      <c r="C131" s="2">
        <v>1.8</v>
      </c>
      <c r="D131" s="2">
        <v>2</v>
      </c>
      <c r="E131" s="2">
        <f>7</f>
        <v>7</v>
      </c>
      <c r="F131" s="2">
        <f>3</f>
        <v>3</v>
      </c>
      <c r="G131">
        <f>F131/E131</f>
        <v>0.42857142857142855</v>
      </c>
      <c r="H131" s="2">
        <f>G131^2</f>
        <v>0.18367346938775508</v>
      </c>
      <c r="I131" s="2"/>
      <c r="J131" s="2"/>
      <c r="K131" s="2"/>
      <c r="L131" s="2"/>
      <c r="M131" s="2"/>
      <c r="N131" s="2"/>
      <c r="O131" s="2"/>
      <c r="P131" s="2"/>
    </row>
    <row r="132" spans="1:16" x14ac:dyDescent="0.2">
      <c r="A132" s="2">
        <v>3</v>
      </c>
      <c r="B132" s="2">
        <v>6.5999999999999899</v>
      </c>
      <c r="C132" s="2">
        <v>2.1</v>
      </c>
      <c r="D132" s="2">
        <v>2</v>
      </c>
      <c r="E132" s="2">
        <f>7</f>
        <v>7</v>
      </c>
      <c r="F132" s="2">
        <v>4</v>
      </c>
      <c r="G132" s="2">
        <f>F132/E132</f>
        <v>0.5714285714285714</v>
      </c>
      <c r="H132" s="70">
        <f>G132^2</f>
        <v>0.32653061224489793</v>
      </c>
      <c r="I132" s="2"/>
      <c r="J132" s="2"/>
      <c r="K132" s="2"/>
      <c r="L132" s="2"/>
      <c r="M132" s="2"/>
      <c r="N132" s="2"/>
      <c r="O132" s="2"/>
      <c r="P132" s="2"/>
    </row>
    <row r="133" spans="1:16" x14ac:dyDescent="0.2">
      <c r="A133" s="2">
        <v>3</v>
      </c>
      <c r="B133" s="2">
        <v>5.9</v>
      </c>
      <c r="C133" s="2">
        <v>2.1</v>
      </c>
      <c r="D133" s="2">
        <v>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">
      <c r="A134" s="2">
        <v>3</v>
      </c>
      <c r="B134" s="2">
        <v>5.7999999999999901</v>
      </c>
      <c r="C134" s="2">
        <v>2.2000000000000002</v>
      </c>
      <c r="D134" s="2">
        <v>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">
      <c r="A135" s="2">
        <v>3.1</v>
      </c>
      <c r="B135" s="2">
        <v>4.9000000000000004</v>
      </c>
      <c r="C135" s="2">
        <v>1.5</v>
      </c>
      <c r="D135" s="2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">
      <c r="A136" s="44">
        <v>3.2</v>
      </c>
      <c r="B136" s="44">
        <v>4.7</v>
      </c>
      <c r="C136" s="44">
        <v>1.3999999999999899</v>
      </c>
      <c r="D136" s="44">
        <v>1</v>
      </c>
      <c r="E136" s="44"/>
      <c r="F136" s="44"/>
      <c r="G136" s="44"/>
      <c r="H136" s="44"/>
      <c r="I136" s="2"/>
      <c r="J136" s="2"/>
      <c r="K136" s="2"/>
      <c r="L136" s="2"/>
      <c r="M136" s="2"/>
      <c r="N136" s="2"/>
      <c r="O136" s="2"/>
      <c r="P136" s="2"/>
    </row>
    <row r="137" spans="1:16" x14ac:dyDescent="0.2">
      <c r="A137" s="2">
        <v>3.2</v>
      </c>
      <c r="B137" s="2">
        <v>4.5</v>
      </c>
      <c r="C137" s="2">
        <v>1.5</v>
      </c>
      <c r="D137" s="2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9" spans="1:16" x14ac:dyDescent="0.2">
      <c r="F139" s="2">
        <f>E125+E132</f>
        <v>14</v>
      </c>
    </row>
    <row r="144" spans="1:16" x14ac:dyDescent="0.2">
      <c r="A144" s="2" t="s">
        <v>50</v>
      </c>
      <c r="B144" s="2"/>
      <c r="C144" s="2"/>
      <c r="D144" s="2"/>
      <c r="E144" s="2"/>
      <c r="F144" s="2"/>
      <c r="G144" s="2"/>
      <c r="H144" s="2" t="s">
        <v>43</v>
      </c>
      <c r="I144" s="2"/>
      <c r="J144" s="2"/>
      <c r="K144" s="2" t="s">
        <v>54</v>
      </c>
      <c r="L144" s="2"/>
      <c r="M144" s="2"/>
      <c r="N144" s="2"/>
      <c r="O144" s="2"/>
      <c r="P144" s="2"/>
    </row>
    <row r="145" spans="1:16" x14ac:dyDescent="0.2">
      <c r="A145" s="2"/>
      <c r="B145" s="2"/>
      <c r="C145" s="2"/>
      <c r="D145" s="2"/>
      <c r="E145" s="2"/>
      <c r="F145" s="2"/>
      <c r="G145" s="2"/>
      <c r="H145" s="2">
        <v>1</v>
      </c>
      <c r="I145" s="2"/>
      <c r="J145" s="2"/>
      <c r="K145" s="2"/>
      <c r="L145" s="2"/>
      <c r="M145" s="2"/>
      <c r="N145" s="2"/>
      <c r="O145" s="2"/>
      <c r="P145" s="2"/>
    </row>
    <row r="146" spans="1:16" x14ac:dyDescent="0.2">
      <c r="A146" s="2" t="s">
        <v>1</v>
      </c>
      <c r="B146" s="2" t="s">
        <v>2</v>
      </c>
      <c r="C146" s="2" t="s">
        <v>3</v>
      </c>
      <c r="D146" s="2" t="s">
        <v>4</v>
      </c>
      <c r="E146" s="2" t="s">
        <v>41</v>
      </c>
      <c r="F146" s="2" t="s">
        <v>42</v>
      </c>
      <c r="G146" s="2" t="s">
        <v>44</v>
      </c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">
      <c r="A147" s="44">
        <v>2.3999999999999901</v>
      </c>
      <c r="B147" s="44">
        <v>3.2999999999999901</v>
      </c>
      <c r="C147" s="44">
        <v>1</v>
      </c>
      <c r="D147" s="44">
        <v>1</v>
      </c>
      <c r="E147" s="44">
        <v>8</v>
      </c>
      <c r="F147" s="44">
        <v>4</v>
      </c>
      <c r="G147" s="44">
        <f>F147/E147</f>
        <v>0.5</v>
      </c>
      <c r="H147" s="44">
        <f>G147^2</f>
        <v>0.25</v>
      </c>
      <c r="I147" s="2"/>
      <c r="J147" s="2"/>
      <c r="K147" s="32" t="s">
        <v>26</v>
      </c>
      <c r="L147" s="32"/>
      <c r="M147" s="32"/>
      <c r="N147" s="32">
        <f>H145-H147-H148</f>
        <v>0.609375</v>
      </c>
      <c r="O147" s="32">
        <f>E148/F162</f>
        <v>0.5714285714285714</v>
      </c>
      <c r="P147" s="32">
        <f>O147*N147</f>
        <v>0.3482142857142857</v>
      </c>
    </row>
    <row r="148" spans="1:16" x14ac:dyDescent="0.2">
      <c r="A148" s="44">
        <v>2.5</v>
      </c>
      <c r="B148" s="44">
        <v>5.7999999999999901</v>
      </c>
      <c r="C148" s="44">
        <v>1.8</v>
      </c>
      <c r="D148" s="44">
        <v>2</v>
      </c>
      <c r="E148" s="44">
        <v>8</v>
      </c>
      <c r="F148" s="44">
        <v>3</v>
      </c>
      <c r="G148" s="44">
        <f>F148/E148</f>
        <v>0.375</v>
      </c>
      <c r="H148" s="71">
        <f>G148^2</f>
        <v>0.140625</v>
      </c>
      <c r="I148" s="2"/>
      <c r="J148" s="2"/>
      <c r="K148" s="32" t="s">
        <v>25</v>
      </c>
      <c r="L148" s="32"/>
      <c r="M148" s="32"/>
      <c r="N148" s="32">
        <f>H145-H155-H156</f>
        <v>0.5</v>
      </c>
      <c r="O148" s="32">
        <f>E156/F162</f>
        <v>0.42857142857142855</v>
      </c>
      <c r="P148" s="32">
        <f>O148*N148</f>
        <v>0.21428571428571427</v>
      </c>
    </row>
    <row r="149" spans="1:16" x14ac:dyDescent="0.2">
      <c r="A149" s="44">
        <v>2.6</v>
      </c>
      <c r="B149" s="44">
        <v>5.5999999999999899</v>
      </c>
      <c r="C149" s="44">
        <v>1.3999999999999899</v>
      </c>
      <c r="D149" s="44">
        <v>2</v>
      </c>
      <c r="E149" s="44"/>
      <c r="F149" s="44"/>
      <c r="G149" s="44"/>
      <c r="H149" s="73"/>
      <c r="I149" s="2"/>
      <c r="J149" s="2"/>
      <c r="K149" s="32"/>
      <c r="L149" s="32"/>
      <c r="M149" s="32"/>
      <c r="N149" s="32"/>
      <c r="O149" s="32"/>
      <c r="P149" s="32"/>
    </row>
    <row r="150" spans="1:16" x14ac:dyDescent="0.2">
      <c r="A150" s="79">
        <v>2.7</v>
      </c>
      <c r="B150" s="79">
        <v>5.0999999999999899</v>
      </c>
      <c r="C150" s="79">
        <v>1.8999999999999899</v>
      </c>
      <c r="D150" s="79">
        <v>2</v>
      </c>
      <c r="E150" s="79"/>
      <c r="F150" s="79"/>
      <c r="G150" s="79"/>
      <c r="H150" s="80"/>
      <c r="I150" s="2"/>
      <c r="J150" s="2"/>
      <c r="K150" s="32"/>
      <c r="L150" s="32"/>
      <c r="M150" s="32"/>
      <c r="N150" s="32"/>
      <c r="O150" s="32"/>
      <c r="P150" s="32"/>
    </row>
    <row r="151" spans="1:16" x14ac:dyDescent="0.2">
      <c r="A151" s="79">
        <v>2.7999999999999901</v>
      </c>
      <c r="B151" s="79">
        <v>4.5</v>
      </c>
      <c r="C151" s="79">
        <v>1.3</v>
      </c>
      <c r="D151" s="79">
        <v>1</v>
      </c>
      <c r="E151" s="79"/>
      <c r="F151" s="79"/>
      <c r="G151" s="79"/>
      <c r="H151" s="80"/>
      <c r="I151" s="2"/>
      <c r="J151" s="2"/>
      <c r="K151" s="32"/>
      <c r="L151" s="32"/>
      <c r="M151" s="32"/>
      <c r="N151" s="32" t="s">
        <v>55</v>
      </c>
      <c r="O151" s="36">
        <f>P147+P148</f>
        <v>0.5625</v>
      </c>
      <c r="P151" s="32"/>
    </row>
    <row r="152" spans="1:16" x14ac:dyDescent="0.2">
      <c r="A152" s="44">
        <v>2.7999999999999901</v>
      </c>
      <c r="B152" s="44">
        <v>4.5999999999999899</v>
      </c>
      <c r="C152" s="44">
        <v>1.5</v>
      </c>
      <c r="D152" s="44">
        <v>1</v>
      </c>
      <c r="E152" s="44"/>
      <c r="F152" s="44"/>
      <c r="G152" s="44"/>
      <c r="H152" s="73"/>
      <c r="I152" s="2"/>
      <c r="J152" s="2"/>
      <c r="K152" s="2"/>
      <c r="L152" s="2"/>
      <c r="M152" s="2"/>
      <c r="N152" s="2"/>
      <c r="O152" s="2"/>
      <c r="P152" s="2"/>
    </row>
    <row r="153" spans="1:16" x14ac:dyDescent="0.2">
      <c r="A153" s="44">
        <v>2.8999999999999901</v>
      </c>
      <c r="B153" s="44">
        <v>4.5999999999999899</v>
      </c>
      <c r="C153" s="44">
        <v>1.3</v>
      </c>
      <c r="D153" s="44">
        <v>1</v>
      </c>
      <c r="E153" s="44"/>
      <c r="F153" s="44"/>
      <c r="G153" s="44"/>
      <c r="H153" s="73"/>
      <c r="I153" s="2"/>
      <c r="J153" s="2"/>
      <c r="K153" s="2"/>
      <c r="L153" s="2"/>
      <c r="M153" s="2"/>
      <c r="N153" s="2"/>
      <c r="O153" s="2"/>
      <c r="P153" s="2"/>
    </row>
    <row r="154" spans="1:16" x14ac:dyDescent="0.2">
      <c r="A154" s="25">
        <v>2.8999999999999901</v>
      </c>
      <c r="B154" s="25">
        <v>6.2999999999999901</v>
      </c>
      <c r="C154" s="25">
        <v>1.8</v>
      </c>
      <c r="D154" s="25">
        <v>2</v>
      </c>
      <c r="E154" s="25"/>
      <c r="F154" s="25"/>
      <c r="G154" s="81"/>
      <c r="H154" s="25"/>
      <c r="I154" s="2"/>
      <c r="J154" s="2"/>
      <c r="K154" s="2"/>
      <c r="L154" s="2"/>
      <c r="M154" s="2"/>
      <c r="N154" s="2"/>
      <c r="O154" s="2"/>
      <c r="P154" s="2"/>
    </row>
    <row r="155" spans="1:16" x14ac:dyDescent="0.2">
      <c r="A155" s="2">
        <v>3</v>
      </c>
      <c r="B155" s="2">
        <v>6.5999999999999899</v>
      </c>
      <c r="C155" s="2">
        <v>2.1</v>
      </c>
      <c r="D155" s="2">
        <v>2</v>
      </c>
      <c r="E155" s="2">
        <v>6</v>
      </c>
      <c r="F155" s="2">
        <v>3</v>
      </c>
      <c r="G155" s="2">
        <f>F155/E155</f>
        <v>0.5</v>
      </c>
      <c r="H155" s="70">
        <f>G155^2</f>
        <v>0.25</v>
      </c>
      <c r="I155" s="2"/>
      <c r="J155" s="2"/>
      <c r="K155" s="2"/>
      <c r="L155" s="2"/>
      <c r="M155" s="2"/>
      <c r="N155" s="2"/>
      <c r="O155" s="2"/>
      <c r="P155" s="2"/>
    </row>
    <row r="156" spans="1:16" x14ac:dyDescent="0.2">
      <c r="A156" s="2">
        <v>3</v>
      </c>
      <c r="B156" s="2">
        <v>5.9</v>
      </c>
      <c r="C156" s="2">
        <v>2.1</v>
      </c>
      <c r="D156" s="2">
        <v>2</v>
      </c>
      <c r="E156" s="2">
        <v>6</v>
      </c>
      <c r="F156" s="2">
        <v>3</v>
      </c>
      <c r="G156" s="2">
        <f>F156/E156</f>
        <v>0.5</v>
      </c>
      <c r="H156" s="2">
        <f>G156^2</f>
        <v>0.25</v>
      </c>
      <c r="I156" s="2"/>
      <c r="J156" s="2"/>
      <c r="K156" s="2"/>
      <c r="L156" s="2"/>
      <c r="M156" s="2"/>
      <c r="N156" s="2"/>
      <c r="O156" s="2"/>
      <c r="P156" s="2"/>
    </row>
    <row r="157" spans="1:16" x14ac:dyDescent="0.2">
      <c r="A157" s="2">
        <v>3</v>
      </c>
      <c r="B157" s="2">
        <v>5.7999999999999901</v>
      </c>
      <c r="C157" s="2">
        <v>2.2000000000000002</v>
      </c>
      <c r="D157" s="2">
        <v>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2">
      <c r="A158" s="2">
        <v>3.1</v>
      </c>
      <c r="B158" s="2">
        <v>4.9000000000000004</v>
      </c>
      <c r="C158" s="2">
        <v>1.5</v>
      </c>
      <c r="D158" s="2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2">
      <c r="A159" s="44">
        <v>3.2</v>
      </c>
      <c r="B159" s="44">
        <v>4.7</v>
      </c>
      <c r="C159" s="44">
        <v>1.3999999999999899</v>
      </c>
      <c r="D159" s="44">
        <v>1</v>
      </c>
      <c r="E159" s="44"/>
      <c r="F159" s="44"/>
      <c r="G159" s="44"/>
      <c r="H159" s="44"/>
      <c r="I159" s="2"/>
      <c r="J159" s="2"/>
      <c r="K159" s="2"/>
      <c r="L159" s="2"/>
      <c r="M159" s="2"/>
      <c r="N159" s="2"/>
      <c r="O159" s="2"/>
      <c r="P159" s="2"/>
    </row>
    <row r="160" spans="1:16" x14ac:dyDescent="0.2">
      <c r="A160" s="2">
        <v>3.2</v>
      </c>
      <c r="B160" s="2">
        <v>4.5</v>
      </c>
      <c r="C160" s="2">
        <v>1.5</v>
      </c>
      <c r="D160" s="2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2" spans="1:16" x14ac:dyDescent="0.2">
      <c r="F162" s="2">
        <f>E147+E156</f>
        <v>14</v>
      </c>
    </row>
    <row r="167" spans="1:16" x14ac:dyDescent="0.2">
      <c r="A167" s="2" t="s">
        <v>51</v>
      </c>
      <c r="B167" s="2"/>
      <c r="C167" s="2"/>
      <c r="D167" s="2"/>
      <c r="E167" s="2"/>
      <c r="F167" s="2"/>
      <c r="G167" s="2"/>
      <c r="H167" s="2" t="s">
        <v>43</v>
      </c>
      <c r="I167" s="2"/>
      <c r="J167" s="2"/>
      <c r="K167" s="2" t="s">
        <v>54</v>
      </c>
      <c r="L167" s="2"/>
      <c r="M167" s="2"/>
      <c r="N167" s="2"/>
      <c r="O167" s="2"/>
      <c r="P167" s="2"/>
    </row>
    <row r="168" spans="1:16" x14ac:dyDescent="0.2">
      <c r="A168" s="2"/>
      <c r="B168" s="2"/>
      <c r="C168" s="2"/>
      <c r="D168" s="2"/>
      <c r="E168" s="2"/>
      <c r="F168" s="2"/>
      <c r="G168" s="2"/>
      <c r="H168" s="2">
        <v>1</v>
      </c>
      <c r="I168" s="2"/>
      <c r="J168" s="2"/>
      <c r="K168" s="2"/>
      <c r="L168" s="2"/>
      <c r="M168" s="2"/>
      <c r="N168" s="2"/>
      <c r="O168" s="2"/>
      <c r="P168" s="2"/>
    </row>
    <row r="169" spans="1:16" x14ac:dyDescent="0.2">
      <c r="A169" s="2" t="s">
        <v>1</v>
      </c>
      <c r="B169" s="2" t="s">
        <v>2</v>
      </c>
      <c r="C169" s="2" t="s">
        <v>3</v>
      </c>
      <c r="D169" s="2" t="s">
        <v>4</v>
      </c>
      <c r="E169" s="2" t="s">
        <v>41</v>
      </c>
      <c r="F169" s="2" t="s">
        <v>42</v>
      </c>
      <c r="G169" s="2" t="s">
        <v>44</v>
      </c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">
      <c r="A170" s="44">
        <v>2.3999999999999901</v>
      </c>
      <c r="B170" s="44">
        <v>3.2999999999999901</v>
      </c>
      <c r="C170" s="44">
        <v>1</v>
      </c>
      <c r="D170" s="44">
        <v>1</v>
      </c>
      <c r="E170" s="44">
        <v>9</v>
      </c>
      <c r="F170" s="44">
        <v>4</v>
      </c>
      <c r="G170" s="44">
        <f>F170/E170</f>
        <v>0.44444444444444442</v>
      </c>
      <c r="H170" s="44">
        <f>G170^2</f>
        <v>0.19753086419753085</v>
      </c>
      <c r="I170" s="2"/>
      <c r="J170" s="2"/>
      <c r="K170" s="32" t="s">
        <v>26</v>
      </c>
      <c r="L170" s="32"/>
      <c r="M170" s="32"/>
      <c r="N170" s="32">
        <f>H168-H170-H171</f>
        <v>0.69135802469135799</v>
      </c>
      <c r="O170" s="32">
        <f>E171/F185</f>
        <v>0.6428571428571429</v>
      </c>
      <c r="P170" s="32">
        <f>O170*N170</f>
        <v>0.44444444444444448</v>
      </c>
    </row>
    <row r="171" spans="1:16" x14ac:dyDescent="0.2">
      <c r="A171" s="44">
        <v>2.5</v>
      </c>
      <c r="B171" s="44">
        <v>5.7999999999999901</v>
      </c>
      <c r="C171" s="44">
        <v>1.8</v>
      </c>
      <c r="D171" s="44">
        <v>2</v>
      </c>
      <c r="E171" s="44">
        <v>9</v>
      </c>
      <c r="F171" s="44">
        <v>3</v>
      </c>
      <c r="G171" s="44">
        <f>F171/E171</f>
        <v>0.33333333333333331</v>
      </c>
      <c r="H171" s="71">
        <f>G171^2</f>
        <v>0.1111111111111111</v>
      </c>
      <c r="I171" s="2"/>
      <c r="J171" s="2"/>
      <c r="K171" s="32" t="s">
        <v>25</v>
      </c>
      <c r="L171" s="32"/>
      <c r="M171" s="32"/>
      <c r="N171" s="32">
        <f>H168-H179-H180</f>
        <v>0.48</v>
      </c>
      <c r="O171" s="32">
        <f>E180/F185</f>
        <v>0.35714285714285715</v>
      </c>
      <c r="P171" s="32">
        <f>O171*N171</f>
        <v>0.17142857142857143</v>
      </c>
    </row>
    <row r="172" spans="1:16" x14ac:dyDescent="0.2">
      <c r="A172" s="44">
        <v>2.6</v>
      </c>
      <c r="B172" s="44">
        <v>5.5999999999999899</v>
      </c>
      <c r="C172" s="44">
        <v>1.3999999999999899</v>
      </c>
      <c r="D172" s="44">
        <v>2</v>
      </c>
      <c r="E172" s="44"/>
      <c r="F172" s="44"/>
      <c r="G172" s="44"/>
      <c r="H172" s="73"/>
      <c r="I172" s="2"/>
      <c r="J172" s="2"/>
      <c r="K172" s="32"/>
      <c r="L172" s="32"/>
      <c r="M172" s="32"/>
      <c r="N172" s="32"/>
      <c r="O172" s="32"/>
      <c r="P172" s="32"/>
    </row>
    <row r="173" spans="1:16" x14ac:dyDescent="0.2">
      <c r="A173" s="79">
        <v>2.7</v>
      </c>
      <c r="B173" s="79">
        <v>5.0999999999999899</v>
      </c>
      <c r="C173" s="79">
        <v>1.8999999999999899</v>
      </c>
      <c r="D173" s="79">
        <v>2</v>
      </c>
      <c r="E173" s="79"/>
      <c r="F173" s="79"/>
      <c r="G173" s="79"/>
      <c r="H173" s="80"/>
      <c r="I173" s="2"/>
      <c r="J173" s="2"/>
      <c r="K173" s="32"/>
      <c r="L173" s="32"/>
      <c r="M173" s="32"/>
      <c r="N173" s="32"/>
      <c r="O173" s="32"/>
      <c r="P173" s="32"/>
    </row>
    <row r="174" spans="1:16" x14ac:dyDescent="0.2">
      <c r="A174" s="79">
        <v>2.7999999999999901</v>
      </c>
      <c r="B174" s="79">
        <v>4.5</v>
      </c>
      <c r="C174" s="79">
        <v>1.3</v>
      </c>
      <c r="D174" s="79">
        <v>1</v>
      </c>
      <c r="E174" s="79"/>
      <c r="F174" s="79"/>
      <c r="G174" s="79"/>
      <c r="H174" s="80"/>
      <c r="I174" s="2"/>
      <c r="J174" s="2"/>
      <c r="K174" s="32"/>
      <c r="L174" s="32"/>
      <c r="M174" s="32"/>
      <c r="N174" s="32" t="s">
        <v>55</v>
      </c>
      <c r="O174" s="36">
        <f>P170+P171</f>
        <v>0.61587301587301591</v>
      </c>
      <c r="P174" s="32"/>
    </row>
    <row r="175" spans="1:16" x14ac:dyDescent="0.2">
      <c r="A175" s="44">
        <v>2.7999999999999901</v>
      </c>
      <c r="B175" s="44">
        <v>4.5999999999999899</v>
      </c>
      <c r="C175" s="44">
        <v>1.5</v>
      </c>
      <c r="D175" s="44">
        <v>1</v>
      </c>
      <c r="E175" s="44"/>
      <c r="F175" s="44"/>
      <c r="G175" s="44"/>
      <c r="H175" s="73"/>
      <c r="I175" s="2"/>
      <c r="J175" s="2"/>
      <c r="K175" s="2"/>
      <c r="L175" s="2"/>
      <c r="M175" s="2"/>
      <c r="N175" s="2"/>
      <c r="O175" s="2"/>
      <c r="P175" s="2"/>
    </row>
    <row r="176" spans="1:16" x14ac:dyDescent="0.2">
      <c r="A176" s="44">
        <v>2.8999999999999901</v>
      </c>
      <c r="B176" s="44">
        <v>4.5999999999999899</v>
      </c>
      <c r="C176" s="44">
        <v>1.3</v>
      </c>
      <c r="D176" s="44">
        <v>1</v>
      </c>
      <c r="E176" s="44"/>
      <c r="F176" s="44"/>
      <c r="G176" s="44"/>
      <c r="H176" s="73"/>
      <c r="I176" s="2"/>
      <c r="J176" s="2"/>
      <c r="K176" s="2"/>
      <c r="L176" s="2"/>
      <c r="M176" s="2"/>
      <c r="N176" s="2"/>
      <c r="O176" s="2"/>
      <c r="P176" s="2"/>
    </row>
    <row r="177" spans="1:16" x14ac:dyDescent="0.2">
      <c r="A177" s="44">
        <v>2.8999999999999901</v>
      </c>
      <c r="B177" s="44">
        <v>6.2999999999999901</v>
      </c>
      <c r="C177" s="44">
        <v>1.8</v>
      </c>
      <c r="D177" s="44">
        <v>2</v>
      </c>
      <c r="E177" s="44"/>
      <c r="F177" s="44"/>
      <c r="G177" s="43"/>
      <c r="H177" s="44"/>
      <c r="I177" s="2"/>
      <c r="J177" s="2"/>
      <c r="K177" s="2"/>
      <c r="L177" s="2"/>
      <c r="M177" s="2"/>
      <c r="N177" s="2"/>
      <c r="O177" s="2"/>
      <c r="P177" s="2"/>
    </row>
    <row r="178" spans="1:16" x14ac:dyDescent="0.2">
      <c r="A178" s="25">
        <v>3</v>
      </c>
      <c r="B178" s="25">
        <v>6.5999999999999899</v>
      </c>
      <c r="C178" s="25">
        <v>2.1</v>
      </c>
      <c r="D178" s="25">
        <v>2</v>
      </c>
      <c r="E178" s="25"/>
      <c r="F178" s="25"/>
      <c r="G178" s="25"/>
      <c r="H178" s="74"/>
      <c r="I178" s="2"/>
      <c r="J178" s="2"/>
      <c r="K178" s="2"/>
      <c r="L178" s="2"/>
      <c r="M178" s="2"/>
      <c r="N178" s="2"/>
      <c r="O178" s="2"/>
      <c r="P178" s="2"/>
    </row>
    <row r="179" spans="1:16" x14ac:dyDescent="0.2">
      <c r="A179" s="44">
        <v>3</v>
      </c>
      <c r="B179" s="44">
        <v>5.9</v>
      </c>
      <c r="C179" s="44">
        <v>2.1</v>
      </c>
      <c r="D179" s="44">
        <v>2</v>
      </c>
      <c r="E179" s="44">
        <v>5</v>
      </c>
      <c r="F179" s="44">
        <v>3</v>
      </c>
      <c r="G179" s="44">
        <f>F179/E179</f>
        <v>0.6</v>
      </c>
      <c r="H179" s="44">
        <f>G179^2</f>
        <v>0.36</v>
      </c>
      <c r="I179" s="2"/>
      <c r="J179" s="2"/>
      <c r="K179" s="2"/>
      <c r="L179" s="2"/>
      <c r="M179" s="2"/>
      <c r="N179" s="2"/>
      <c r="O179" s="2"/>
      <c r="P179" s="2"/>
    </row>
    <row r="180" spans="1:16" x14ac:dyDescent="0.2">
      <c r="A180" s="2">
        <v>3</v>
      </c>
      <c r="B180" s="2">
        <v>5.7999999999999901</v>
      </c>
      <c r="C180" s="2">
        <v>2.2000000000000002</v>
      </c>
      <c r="D180" s="2">
        <v>2</v>
      </c>
      <c r="E180" s="2">
        <v>5</v>
      </c>
      <c r="F180" s="2">
        <v>2</v>
      </c>
      <c r="G180" s="2">
        <f>F180/E180</f>
        <v>0.4</v>
      </c>
      <c r="H180" s="2">
        <f>G180^2</f>
        <v>0.16000000000000003</v>
      </c>
      <c r="I180" s="2"/>
      <c r="J180" s="2"/>
      <c r="K180" s="2"/>
      <c r="L180" s="2"/>
      <c r="M180" s="2"/>
      <c r="N180" s="2"/>
      <c r="O180" s="2"/>
      <c r="P180" s="2"/>
    </row>
    <row r="181" spans="1:16" x14ac:dyDescent="0.2">
      <c r="A181" s="2">
        <v>3.1</v>
      </c>
      <c r="B181" s="2">
        <v>4.9000000000000004</v>
      </c>
      <c r="C181" s="2">
        <v>1.5</v>
      </c>
      <c r="D181" s="2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2">
      <c r="A182" s="44">
        <v>3.2</v>
      </c>
      <c r="B182" s="44">
        <v>4.7</v>
      </c>
      <c r="C182" s="44">
        <v>1.3999999999999899</v>
      </c>
      <c r="D182" s="44">
        <v>1</v>
      </c>
      <c r="E182" s="44"/>
      <c r="F182" s="44"/>
      <c r="G182" s="44"/>
      <c r="H182" s="44"/>
      <c r="I182" s="2"/>
      <c r="J182" s="2"/>
      <c r="K182" s="2"/>
      <c r="L182" s="2"/>
      <c r="M182" s="2"/>
      <c r="N182" s="2"/>
      <c r="O182" s="2"/>
      <c r="P182" s="2"/>
    </row>
    <row r="183" spans="1:16" x14ac:dyDescent="0.2">
      <c r="A183" s="2">
        <v>3.2</v>
      </c>
      <c r="B183" s="2">
        <v>4.5</v>
      </c>
      <c r="C183" s="2">
        <v>1.5</v>
      </c>
      <c r="D183" s="2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5" spans="1:16" x14ac:dyDescent="0.2">
      <c r="F185" s="2">
        <f>E170+E179</f>
        <v>14</v>
      </c>
    </row>
    <row r="191" spans="1:16" x14ac:dyDescent="0.2">
      <c r="A191" s="2" t="s">
        <v>52</v>
      </c>
      <c r="B191" s="2"/>
      <c r="C191" s="2"/>
      <c r="D191" s="2"/>
      <c r="E191" s="2"/>
      <c r="F191" s="2"/>
      <c r="G191" s="2"/>
      <c r="H191" s="2" t="s">
        <v>43</v>
      </c>
      <c r="I191" s="2"/>
      <c r="J191" s="2"/>
      <c r="K191" s="2" t="s">
        <v>54</v>
      </c>
      <c r="L191" s="2"/>
      <c r="M191" s="2"/>
      <c r="N191" s="2"/>
      <c r="O191" s="2"/>
      <c r="P191" s="2"/>
    </row>
    <row r="192" spans="1:16" x14ac:dyDescent="0.2">
      <c r="A192" s="2"/>
      <c r="B192" s="2"/>
      <c r="C192" s="2"/>
      <c r="D192" s="2"/>
      <c r="E192" s="2"/>
      <c r="F192" s="2"/>
      <c r="G192" s="2"/>
      <c r="H192" s="2">
        <v>1</v>
      </c>
      <c r="I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2" t="s">
        <v>1</v>
      </c>
      <c r="B193" s="2" t="s">
        <v>2</v>
      </c>
      <c r="C193" s="2" t="s">
        <v>3</v>
      </c>
      <c r="D193" s="2" t="s">
        <v>4</v>
      </c>
      <c r="E193" s="2" t="s">
        <v>41</v>
      </c>
      <c r="F193" s="2" t="s">
        <v>42</v>
      </c>
      <c r="G193" s="2" t="s">
        <v>44</v>
      </c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">
      <c r="A194" s="44">
        <v>2.3999999999999901</v>
      </c>
      <c r="B194" s="44">
        <v>3.2999999999999901</v>
      </c>
      <c r="C194" s="44">
        <v>1</v>
      </c>
      <c r="D194" s="44">
        <v>1</v>
      </c>
      <c r="E194" s="44">
        <v>10</v>
      </c>
      <c r="F194" s="44">
        <v>4</v>
      </c>
      <c r="G194" s="44">
        <f>F194/E194</f>
        <v>0.4</v>
      </c>
      <c r="H194" s="44">
        <f>G194^2</f>
        <v>0.16000000000000003</v>
      </c>
      <c r="I194" s="2"/>
      <c r="J194" s="2"/>
      <c r="K194" s="32" t="s">
        <v>26</v>
      </c>
      <c r="L194" s="32"/>
      <c r="M194" s="32"/>
      <c r="N194" s="32">
        <f>H192-H194-H195</f>
        <v>0.48</v>
      </c>
      <c r="O194" s="32">
        <f>E195/F209</f>
        <v>0.7142857142857143</v>
      </c>
      <c r="P194" s="32">
        <f>O194*N194</f>
        <v>0.34285714285714286</v>
      </c>
    </row>
    <row r="195" spans="1:16" x14ac:dyDescent="0.2">
      <c r="A195" s="44">
        <v>2.5</v>
      </c>
      <c r="B195" s="44">
        <v>5.7999999999999901</v>
      </c>
      <c r="C195" s="44">
        <v>1.8</v>
      </c>
      <c r="D195" s="44">
        <v>2</v>
      </c>
      <c r="E195" s="44">
        <v>10</v>
      </c>
      <c r="F195" s="44">
        <v>6</v>
      </c>
      <c r="G195" s="44">
        <f>F195/E195</f>
        <v>0.6</v>
      </c>
      <c r="H195" s="71">
        <f>G195^2</f>
        <v>0.36</v>
      </c>
      <c r="I195" s="2"/>
      <c r="J195" s="2"/>
      <c r="K195" s="32" t="s">
        <v>25</v>
      </c>
      <c r="L195" s="32"/>
      <c r="M195" s="32"/>
      <c r="N195" s="32">
        <f>H192-H204-H205</f>
        <v>0.375</v>
      </c>
      <c r="O195" s="32">
        <f>E205/F209</f>
        <v>0.2857142857142857</v>
      </c>
      <c r="P195" s="32">
        <f>O195*N195</f>
        <v>0.10714285714285714</v>
      </c>
    </row>
    <row r="196" spans="1:16" x14ac:dyDescent="0.2">
      <c r="A196" s="44">
        <v>2.6</v>
      </c>
      <c r="B196" s="44">
        <v>5.5999999999999899</v>
      </c>
      <c r="C196" s="44">
        <v>1.3999999999999899</v>
      </c>
      <c r="D196" s="44">
        <v>2</v>
      </c>
      <c r="E196" s="44"/>
      <c r="F196" s="44"/>
      <c r="G196" s="44"/>
      <c r="H196" s="73"/>
      <c r="I196" s="2"/>
      <c r="J196" s="2"/>
      <c r="K196" s="32"/>
      <c r="L196" s="32"/>
      <c r="M196" s="32"/>
      <c r="N196" s="32"/>
      <c r="O196" s="32"/>
      <c r="P196" s="32"/>
    </row>
    <row r="197" spans="1:16" x14ac:dyDescent="0.2">
      <c r="A197" s="79">
        <v>2.7</v>
      </c>
      <c r="B197" s="79">
        <v>5.0999999999999899</v>
      </c>
      <c r="C197" s="79">
        <v>1.8999999999999899</v>
      </c>
      <c r="D197" s="79">
        <v>2</v>
      </c>
      <c r="E197" s="79"/>
      <c r="F197" s="79"/>
      <c r="G197" s="79"/>
      <c r="H197" s="80"/>
      <c r="I197" s="2"/>
      <c r="J197" s="2"/>
      <c r="K197" s="32"/>
      <c r="L197" s="32"/>
      <c r="M197" s="32"/>
      <c r="N197" s="32"/>
      <c r="O197" s="32"/>
      <c r="P197" s="32"/>
    </row>
    <row r="198" spans="1:16" x14ac:dyDescent="0.2">
      <c r="A198" s="79">
        <v>2.7999999999999901</v>
      </c>
      <c r="B198" s="79">
        <v>4.5</v>
      </c>
      <c r="C198" s="79">
        <v>1.3</v>
      </c>
      <c r="D198" s="79">
        <v>1</v>
      </c>
      <c r="E198" s="79"/>
      <c r="F198" s="79"/>
      <c r="G198" s="79"/>
      <c r="H198" s="80"/>
      <c r="I198" s="2"/>
      <c r="J198" s="2"/>
      <c r="K198" s="32"/>
      <c r="L198" s="32"/>
      <c r="M198" s="32"/>
      <c r="N198" s="32" t="s">
        <v>55</v>
      </c>
      <c r="O198" s="36">
        <f>P194+P195</f>
        <v>0.45</v>
      </c>
      <c r="P198" s="32"/>
    </row>
    <row r="199" spans="1:16" x14ac:dyDescent="0.2">
      <c r="A199" s="44">
        <v>2.7999999999999901</v>
      </c>
      <c r="B199" s="44">
        <v>4.5999999999999899</v>
      </c>
      <c r="C199" s="44">
        <v>1.5</v>
      </c>
      <c r="D199" s="44">
        <v>1</v>
      </c>
      <c r="E199" s="44"/>
      <c r="F199" s="44"/>
      <c r="G199" s="44"/>
      <c r="H199" s="73"/>
      <c r="I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44">
        <v>2.8999999999999901</v>
      </c>
      <c r="B200" s="44">
        <v>4.5999999999999899</v>
      </c>
      <c r="C200" s="44">
        <v>1.3</v>
      </c>
      <c r="D200" s="44">
        <v>1</v>
      </c>
      <c r="E200" s="44"/>
      <c r="F200" s="44"/>
      <c r="G200" s="44"/>
      <c r="H200" s="73"/>
      <c r="I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44">
        <v>2.8999999999999901</v>
      </c>
      <c r="B201" s="44">
        <v>6.2999999999999901</v>
      </c>
      <c r="C201" s="44">
        <v>1.8</v>
      </c>
      <c r="D201" s="44">
        <v>2</v>
      </c>
      <c r="E201" s="44"/>
      <c r="F201" s="44"/>
      <c r="G201" s="43"/>
      <c r="H201" s="44"/>
      <c r="I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44">
        <v>3</v>
      </c>
      <c r="B202" s="44">
        <v>6.5999999999999899</v>
      </c>
      <c r="C202" s="44">
        <v>2.1</v>
      </c>
      <c r="D202" s="44">
        <v>2</v>
      </c>
      <c r="E202" s="44"/>
      <c r="F202" s="44"/>
      <c r="G202" s="44"/>
      <c r="H202" s="73"/>
      <c r="I202" s="2"/>
      <c r="J202" s="2"/>
      <c r="K202" s="2"/>
      <c r="L202" s="2"/>
      <c r="M202" s="2"/>
      <c r="N202" s="2"/>
      <c r="O202" s="2"/>
      <c r="P202" s="2"/>
    </row>
    <row r="203" spans="1:16" x14ac:dyDescent="0.2">
      <c r="A203" s="25">
        <v>3</v>
      </c>
      <c r="B203" s="25">
        <v>5.9</v>
      </c>
      <c r="C203" s="25">
        <v>2.1</v>
      </c>
      <c r="D203" s="25">
        <v>2</v>
      </c>
      <c r="E203" s="25"/>
      <c r="F203" s="25"/>
      <c r="G203" s="25"/>
      <c r="H203" s="25"/>
      <c r="I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2">
        <v>3</v>
      </c>
      <c r="B204" s="2">
        <v>5.7999999999999901</v>
      </c>
      <c r="C204" s="2">
        <v>2.2000000000000002</v>
      </c>
      <c r="D204" s="2">
        <v>2</v>
      </c>
      <c r="E204" s="2">
        <v>4</v>
      </c>
      <c r="F204" s="2">
        <v>3</v>
      </c>
      <c r="G204" s="2">
        <f>F204/E204</f>
        <v>0.75</v>
      </c>
      <c r="H204" s="82">
        <f>G204^2</f>
        <v>0.5625</v>
      </c>
      <c r="I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2">
        <v>3.1</v>
      </c>
      <c r="B205" s="2">
        <v>4.9000000000000004</v>
      </c>
      <c r="C205" s="2">
        <v>1.5</v>
      </c>
      <c r="D205" s="2">
        <v>1</v>
      </c>
      <c r="E205" s="2">
        <v>4</v>
      </c>
      <c r="F205" s="2">
        <v>1</v>
      </c>
      <c r="G205" s="2">
        <f>F205/E205</f>
        <v>0.25</v>
      </c>
      <c r="H205" s="82">
        <f>G205^2</f>
        <v>6.25E-2</v>
      </c>
      <c r="I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44">
        <v>3.2</v>
      </c>
      <c r="B206" s="44">
        <v>4.7</v>
      </c>
      <c r="C206" s="44">
        <v>1.3999999999999899</v>
      </c>
      <c r="D206" s="44">
        <v>1</v>
      </c>
      <c r="E206" s="44"/>
      <c r="F206" s="44"/>
      <c r="G206" s="44"/>
      <c r="H206" s="44"/>
      <c r="I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2">
        <v>3.2</v>
      </c>
      <c r="B207" s="2">
        <v>4.5</v>
      </c>
      <c r="C207" s="2">
        <v>1.5</v>
      </c>
      <c r="D207" s="2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9" spans="1:16" x14ac:dyDescent="0.2">
      <c r="F209" s="2">
        <f>E195+E205</f>
        <v>14</v>
      </c>
    </row>
    <row r="213" spans="1:16" x14ac:dyDescent="0.2">
      <c r="A213" s="2" t="s">
        <v>53</v>
      </c>
      <c r="B213" s="2"/>
      <c r="C213" s="2"/>
      <c r="D213" s="2"/>
      <c r="E213" s="2"/>
      <c r="F213" s="2"/>
      <c r="G213" s="2"/>
      <c r="H213" s="2" t="s">
        <v>43</v>
      </c>
      <c r="I213" s="2"/>
      <c r="J213" s="2"/>
      <c r="K213" s="2" t="s">
        <v>54</v>
      </c>
      <c r="L213" s="2"/>
      <c r="M213" s="2"/>
      <c r="N213" s="2"/>
      <c r="O213" s="2"/>
      <c r="P213" s="2"/>
    </row>
    <row r="214" spans="1:16" x14ac:dyDescent="0.2">
      <c r="A214" s="2"/>
      <c r="B214" s="2"/>
      <c r="C214" s="2"/>
      <c r="D214" s="2"/>
      <c r="E214" s="2"/>
      <c r="F214" s="2"/>
      <c r="G214" s="2"/>
      <c r="H214" s="2">
        <v>1</v>
      </c>
      <c r="I214" s="2"/>
      <c r="J214" s="2"/>
      <c r="K214" s="2"/>
      <c r="L214" s="2"/>
      <c r="M214" s="2"/>
      <c r="N214" s="2"/>
      <c r="O214" s="2"/>
      <c r="P214" s="2"/>
    </row>
    <row r="215" spans="1:16" x14ac:dyDescent="0.2">
      <c r="A215" s="2" t="s">
        <v>1</v>
      </c>
      <c r="B215" s="2" t="s">
        <v>2</v>
      </c>
      <c r="C215" s="2" t="s">
        <v>3</v>
      </c>
      <c r="D215" s="2" t="s">
        <v>4</v>
      </c>
      <c r="E215" s="2" t="s">
        <v>41</v>
      </c>
      <c r="F215" s="2" t="s">
        <v>42</v>
      </c>
      <c r="G215" s="2" t="s">
        <v>44</v>
      </c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">
      <c r="A216" s="44">
        <v>2.3999999999999901</v>
      </c>
      <c r="B216" s="44">
        <v>3.2999999999999901</v>
      </c>
      <c r="C216" s="44">
        <v>1</v>
      </c>
      <c r="D216" s="44">
        <v>1</v>
      </c>
      <c r="E216" s="44">
        <v>11</v>
      </c>
      <c r="F216" s="44">
        <v>4</v>
      </c>
      <c r="G216" s="44">
        <f>F216/E216</f>
        <v>0.36363636363636365</v>
      </c>
      <c r="H216" s="44">
        <f>G216^2</f>
        <v>0.13223140495867769</v>
      </c>
      <c r="I216" s="2"/>
      <c r="J216" s="2"/>
      <c r="K216" s="32" t="s">
        <v>26</v>
      </c>
      <c r="L216" s="32"/>
      <c r="M216" s="32"/>
      <c r="N216" s="32">
        <f>H214-H216-H217</f>
        <v>0.46280991735537191</v>
      </c>
      <c r="O216" s="32">
        <f>E217/F231</f>
        <v>0.7857142857142857</v>
      </c>
      <c r="P216" s="32">
        <f>O216*N216</f>
        <v>0.36363636363636365</v>
      </c>
    </row>
    <row r="217" spans="1:16" x14ac:dyDescent="0.2">
      <c r="A217" s="44">
        <v>2.5</v>
      </c>
      <c r="B217" s="44">
        <v>5.7999999999999901</v>
      </c>
      <c r="C217" s="44">
        <v>1.8</v>
      </c>
      <c r="D217" s="44">
        <v>2</v>
      </c>
      <c r="E217" s="44">
        <v>11</v>
      </c>
      <c r="F217" s="44">
        <v>7</v>
      </c>
      <c r="G217" s="44">
        <f>F217/E217</f>
        <v>0.63636363636363635</v>
      </c>
      <c r="H217" s="71">
        <f>G217^2</f>
        <v>0.4049586776859504</v>
      </c>
      <c r="I217" s="2"/>
      <c r="J217" s="2"/>
      <c r="K217" s="32" t="s">
        <v>25</v>
      </c>
      <c r="L217" s="32"/>
      <c r="M217" s="32"/>
      <c r="N217" s="32">
        <f>H214-H227</f>
        <v>0</v>
      </c>
      <c r="O217" s="32">
        <f>E227/F231</f>
        <v>0.21428571428571427</v>
      </c>
      <c r="P217" s="32">
        <f>O217*N217</f>
        <v>0</v>
      </c>
    </row>
    <row r="218" spans="1:16" x14ac:dyDescent="0.2">
      <c r="A218" s="44">
        <v>2.6</v>
      </c>
      <c r="B218" s="44">
        <v>5.5999999999999899</v>
      </c>
      <c r="C218" s="44">
        <v>1.3999999999999899</v>
      </c>
      <c r="D218" s="44">
        <v>2</v>
      </c>
      <c r="E218" s="44"/>
      <c r="F218" s="44"/>
      <c r="G218" s="44"/>
      <c r="H218" s="73"/>
      <c r="I218" s="2"/>
      <c r="J218" s="2"/>
      <c r="K218" s="32"/>
      <c r="L218" s="32"/>
      <c r="M218" s="32"/>
      <c r="N218" s="32"/>
      <c r="O218" s="32"/>
      <c r="P218" s="32"/>
    </row>
    <row r="219" spans="1:16" x14ac:dyDescent="0.2">
      <c r="A219" s="79">
        <v>2.7</v>
      </c>
      <c r="B219" s="79">
        <v>5.0999999999999899</v>
      </c>
      <c r="C219" s="79">
        <v>1.8999999999999899</v>
      </c>
      <c r="D219" s="79">
        <v>2</v>
      </c>
      <c r="E219" s="79"/>
      <c r="F219" s="79"/>
      <c r="G219" s="79"/>
      <c r="H219" s="80"/>
      <c r="I219" s="2"/>
      <c r="J219" s="2"/>
      <c r="K219" s="32"/>
      <c r="L219" s="32"/>
      <c r="M219" s="32"/>
      <c r="N219" s="32"/>
      <c r="O219" s="32"/>
      <c r="P219" s="32"/>
    </row>
    <row r="220" spans="1:16" x14ac:dyDescent="0.2">
      <c r="A220" s="79">
        <v>2.7999999999999901</v>
      </c>
      <c r="B220" s="79">
        <v>4.5</v>
      </c>
      <c r="C220" s="79">
        <v>1.3</v>
      </c>
      <c r="D220" s="79">
        <v>1</v>
      </c>
      <c r="E220" s="79"/>
      <c r="F220" s="79"/>
      <c r="G220" s="79"/>
      <c r="H220" s="80"/>
      <c r="I220" s="2"/>
      <c r="J220" s="2"/>
      <c r="K220" s="32"/>
      <c r="L220" s="32"/>
      <c r="M220" s="32"/>
      <c r="N220" s="32" t="s">
        <v>55</v>
      </c>
      <c r="O220" s="36">
        <f>P216+P217</f>
        <v>0.36363636363636365</v>
      </c>
      <c r="P220" s="32"/>
    </row>
    <row r="221" spans="1:16" x14ac:dyDescent="0.2">
      <c r="A221" s="44">
        <v>2.7999999999999901</v>
      </c>
      <c r="B221" s="44">
        <v>4.5999999999999899</v>
      </c>
      <c r="C221" s="44">
        <v>1.5</v>
      </c>
      <c r="D221" s="44">
        <v>1</v>
      </c>
      <c r="E221" s="44"/>
      <c r="F221" s="44"/>
      <c r="G221" s="44"/>
      <c r="H221" s="73"/>
      <c r="I221" s="2"/>
      <c r="J221" s="2"/>
      <c r="K221" s="2"/>
      <c r="L221" s="2"/>
      <c r="M221" s="2"/>
      <c r="N221" s="2"/>
      <c r="O221" s="2"/>
      <c r="P221" s="2"/>
    </row>
    <row r="222" spans="1:16" x14ac:dyDescent="0.2">
      <c r="A222" s="44">
        <v>2.8999999999999901</v>
      </c>
      <c r="B222" s="44">
        <v>4.5999999999999899</v>
      </c>
      <c r="C222" s="44">
        <v>1.3</v>
      </c>
      <c r="D222" s="44">
        <v>1</v>
      </c>
      <c r="E222" s="44"/>
      <c r="F222" s="44"/>
      <c r="G222" s="44"/>
      <c r="H222" s="73"/>
      <c r="I222" s="2"/>
      <c r="J222" s="2"/>
      <c r="K222" s="2"/>
      <c r="L222" s="2"/>
      <c r="M222" s="2"/>
      <c r="N222" s="2"/>
      <c r="O222" s="2"/>
      <c r="P222" s="2"/>
    </row>
    <row r="223" spans="1:16" x14ac:dyDescent="0.2">
      <c r="A223" s="44">
        <v>2.8999999999999901</v>
      </c>
      <c r="B223" s="44">
        <v>6.2999999999999901</v>
      </c>
      <c r="C223" s="44">
        <v>1.8</v>
      </c>
      <c r="D223" s="44">
        <v>2</v>
      </c>
      <c r="E223" s="44"/>
      <c r="F223" s="44"/>
      <c r="G223" s="43"/>
      <c r="H223" s="44"/>
      <c r="I223" s="2"/>
      <c r="J223" s="2"/>
      <c r="K223" s="2"/>
      <c r="L223" s="2"/>
      <c r="M223" s="2"/>
      <c r="N223" s="2"/>
      <c r="O223" s="2"/>
      <c r="P223" s="2"/>
    </row>
    <row r="224" spans="1:16" x14ac:dyDescent="0.2">
      <c r="A224" s="44">
        <v>3</v>
      </c>
      <c r="B224" s="44">
        <v>6.5999999999999899</v>
      </c>
      <c r="C224" s="44">
        <v>2.1</v>
      </c>
      <c r="D224" s="44">
        <v>2</v>
      </c>
      <c r="E224" s="44"/>
      <c r="F224" s="44"/>
      <c r="G224" s="44"/>
      <c r="H224" s="73"/>
      <c r="I224" s="2"/>
      <c r="J224" s="2"/>
      <c r="K224" s="2"/>
      <c r="L224" s="2"/>
      <c r="M224" s="2"/>
      <c r="N224" s="2"/>
      <c r="O224" s="2"/>
      <c r="P224" s="2"/>
    </row>
    <row r="225" spans="1:16" x14ac:dyDescent="0.2">
      <c r="A225" s="44">
        <v>3</v>
      </c>
      <c r="B225" s="44">
        <v>5.9</v>
      </c>
      <c r="C225" s="44">
        <v>2.1</v>
      </c>
      <c r="D225" s="44">
        <v>2</v>
      </c>
      <c r="E225" s="44"/>
      <c r="F225" s="44"/>
      <c r="G225" s="44"/>
      <c r="H225" s="44"/>
      <c r="I225" s="2"/>
      <c r="J225" s="2"/>
      <c r="K225" s="2"/>
      <c r="L225" s="2"/>
      <c r="M225" s="2"/>
      <c r="N225" s="2"/>
      <c r="O225" s="2"/>
      <c r="P225" s="2"/>
    </row>
    <row r="226" spans="1:16" x14ac:dyDescent="0.2">
      <c r="A226" s="25">
        <v>3</v>
      </c>
      <c r="B226" s="25">
        <v>5.7999999999999901</v>
      </c>
      <c r="C226" s="25">
        <v>2.2000000000000002</v>
      </c>
      <c r="D226" s="25">
        <v>2</v>
      </c>
      <c r="E226" s="25"/>
      <c r="F226" s="25"/>
      <c r="G226" s="25"/>
      <c r="H226" s="84"/>
      <c r="I226" s="2"/>
      <c r="J226" s="2"/>
      <c r="K226" s="2"/>
      <c r="L226" s="2"/>
      <c r="M226" s="2"/>
      <c r="N226" s="2"/>
      <c r="O226" s="2"/>
      <c r="P226" s="2"/>
    </row>
    <row r="227" spans="1:16" x14ac:dyDescent="0.2">
      <c r="A227" s="2">
        <v>3.1</v>
      </c>
      <c r="B227" s="2">
        <v>4.9000000000000004</v>
      </c>
      <c r="C227" s="2">
        <v>1.5</v>
      </c>
      <c r="D227" s="2">
        <v>1</v>
      </c>
      <c r="E227" s="2">
        <v>3</v>
      </c>
      <c r="F227" s="2">
        <v>3</v>
      </c>
      <c r="G227" s="2">
        <f>F227/E227</f>
        <v>1</v>
      </c>
      <c r="H227" s="82">
        <f>G227^2</f>
        <v>1</v>
      </c>
      <c r="I227" s="2"/>
      <c r="J227" s="2"/>
      <c r="K227" s="2"/>
      <c r="L227" s="2"/>
      <c r="M227" s="2"/>
      <c r="N227" s="2"/>
      <c r="O227" s="2"/>
      <c r="P227" s="2"/>
    </row>
    <row r="228" spans="1:16" x14ac:dyDescent="0.2">
      <c r="A228" s="44">
        <v>3.2</v>
      </c>
      <c r="B228" s="44">
        <v>4.7</v>
      </c>
      <c r="C228" s="44">
        <v>1.3999999999999899</v>
      </c>
      <c r="D228" s="44">
        <v>1</v>
      </c>
      <c r="E228" s="44"/>
      <c r="F228" s="44"/>
      <c r="G228" s="44"/>
      <c r="H228" s="44"/>
      <c r="I228" s="2"/>
      <c r="J228" s="2"/>
      <c r="K228" s="2"/>
      <c r="L228" s="2"/>
      <c r="M228" s="2"/>
      <c r="N228" s="2"/>
      <c r="O228" s="2"/>
      <c r="P228" s="2"/>
    </row>
    <row r="229" spans="1:16" x14ac:dyDescent="0.2">
      <c r="A229" s="2">
        <v>3.2</v>
      </c>
      <c r="B229" s="2">
        <v>4.5</v>
      </c>
      <c r="C229" s="2">
        <v>1.5</v>
      </c>
      <c r="D229" s="2">
        <v>1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1" spans="1:16" x14ac:dyDescent="0.2">
      <c r="F231" s="2">
        <f>E217+E227</f>
        <v>14</v>
      </c>
    </row>
    <row r="236" spans="1:16" x14ac:dyDescent="0.2">
      <c r="A236" s="2" t="s">
        <v>57</v>
      </c>
      <c r="B236" s="2"/>
      <c r="C236" s="2"/>
      <c r="D236" s="2"/>
      <c r="E236" s="2"/>
      <c r="F236" s="2"/>
      <c r="G236" s="2"/>
      <c r="H236" s="2" t="s">
        <v>43</v>
      </c>
      <c r="I236" s="2"/>
      <c r="J236" s="2"/>
      <c r="K236" s="2" t="s">
        <v>54</v>
      </c>
      <c r="L236" s="2"/>
      <c r="M236" s="2"/>
      <c r="N236" s="2"/>
      <c r="O236" s="2"/>
      <c r="P236" s="2"/>
    </row>
    <row r="237" spans="1:16" x14ac:dyDescent="0.2">
      <c r="A237" s="2"/>
      <c r="B237" s="2"/>
      <c r="C237" s="2"/>
      <c r="D237" s="2"/>
      <c r="E237" s="2"/>
      <c r="F237" s="2"/>
      <c r="G237" s="2"/>
      <c r="H237" s="2">
        <v>1</v>
      </c>
      <c r="I237" s="2"/>
      <c r="J237" s="2"/>
      <c r="K237" s="2"/>
      <c r="L237" s="2"/>
      <c r="M237" s="2"/>
      <c r="N237" s="2"/>
      <c r="O237" s="2"/>
      <c r="P237" s="2"/>
    </row>
    <row r="238" spans="1:16" x14ac:dyDescent="0.2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41</v>
      </c>
      <c r="F238" s="2" t="s">
        <v>42</v>
      </c>
      <c r="G238" s="2" t="s">
        <v>44</v>
      </c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2">
      <c r="A239" s="44">
        <v>2.3999999999999901</v>
      </c>
      <c r="B239" s="44">
        <v>3.2999999999999901</v>
      </c>
      <c r="C239" s="44">
        <v>1</v>
      </c>
      <c r="D239" s="44">
        <v>1</v>
      </c>
      <c r="E239" s="44">
        <v>12</v>
      </c>
      <c r="F239" s="44">
        <v>5</v>
      </c>
      <c r="G239" s="44">
        <f>F239/E239</f>
        <v>0.41666666666666669</v>
      </c>
      <c r="H239" s="44">
        <f>G239^2</f>
        <v>0.17361111111111113</v>
      </c>
      <c r="I239" s="2"/>
      <c r="J239" s="2"/>
      <c r="K239" s="32" t="s">
        <v>26</v>
      </c>
      <c r="L239" s="32"/>
      <c r="M239" s="32"/>
      <c r="N239" s="32">
        <f>H237-H239-H240</f>
        <v>0.48611111111111099</v>
      </c>
      <c r="O239" s="32">
        <f>E240/F254</f>
        <v>0.8571428571428571</v>
      </c>
      <c r="P239" s="32">
        <f>O239*N239</f>
        <v>0.41666666666666652</v>
      </c>
    </row>
    <row r="240" spans="1:16" x14ac:dyDescent="0.2">
      <c r="A240" s="44">
        <v>2.5</v>
      </c>
      <c r="B240" s="44">
        <v>5.7999999999999901</v>
      </c>
      <c r="C240" s="44">
        <v>1.8</v>
      </c>
      <c r="D240" s="44">
        <v>2</v>
      </c>
      <c r="E240" s="44">
        <v>12</v>
      </c>
      <c r="F240" s="44">
        <v>7</v>
      </c>
      <c r="G240" s="44">
        <f>F240/E240</f>
        <v>0.58333333333333337</v>
      </c>
      <c r="H240" s="71">
        <f>G240^2</f>
        <v>0.34027777777777785</v>
      </c>
      <c r="I240" s="2"/>
      <c r="J240" s="2"/>
      <c r="K240" s="32" t="s">
        <v>25</v>
      </c>
      <c r="L240" s="32"/>
      <c r="M240" s="32"/>
      <c r="N240" s="32">
        <f>H237-H251</f>
        <v>0</v>
      </c>
      <c r="O240" s="32">
        <f>E251/F254</f>
        <v>0.14285714285714285</v>
      </c>
      <c r="P240" s="32">
        <f>O240*N240</f>
        <v>0</v>
      </c>
    </row>
    <row r="241" spans="1:16" x14ac:dyDescent="0.2">
      <c r="A241" s="44">
        <v>2.6</v>
      </c>
      <c r="B241" s="44">
        <v>5.5999999999999899</v>
      </c>
      <c r="C241" s="44">
        <v>1.3999999999999899</v>
      </c>
      <c r="D241" s="44">
        <v>2</v>
      </c>
      <c r="E241" s="44"/>
      <c r="F241" s="44"/>
      <c r="G241" s="44"/>
      <c r="H241" s="73"/>
      <c r="I241" s="2"/>
      <c r="J241" s="2"/>
      <c r="K241" s="32"/>
      <c r="L241" s="32"/>
      <c r="M241" s="32"/>
      <c r="N241" s="32"/>
      <c r="O241" s="32"/>
      <c r="P241" s="32"/>
    </row>
    <row r="242" spans="1:16" x14ac:dyDescent="0.2">
      <c r="A242" s="79">
        <v>2.7</v>
      </c>
      <c r="B242" s="79">
        <v>5.0999999999999899</v>
      </c>
      <c r="C242" s="79">
        <v>1.8999999999999899</v>
      </c>
      <c r="D242" s="79">
        <v>2</v>
      </c>
      <c r="E242" s="79"/>
      <c r="F242" s="79"/>
      <c r="G242" s="79"/>
      <c r="H242" s="80"/>
      <c r="I242" s="2"/>
      <c r="J242" s="2"/>
      <c r="K242" s="32"/>
      <c r="L242" s="32"/>
      <c r="M242" s="32"/>
      <c r="N242" s="32"/>
      <c r="O242" s="32"/>
      <c r="P242" s="32"/>
    </row>
    <row r="243" spans="1:16" x14ac:dyDescent="0.2">
      <c r="A243" s="79">
        <v>2.7999999999999901</v>
      </c>
      <c r="B243" s="79">
        <v>4.5</v>
      </c>
      <c r="C243" s="79">
        <v>1.3</v>
      </c>
      <c r="D243" s="79">
        <v>1</v>
      </c>
      <c r="E243" s="79"/>
      <c r="F243" s="79"/>
      <c r="G243" s="79"/>
      <c r="H243" s="80"/>
      <c r="I243" s="2"/>
      <c r="J243" s="2"/>
      <c r="K243" s="32"/>
      <c r="L243" s="32"/>
      <c r="M243" s="32"/>
      <c r="N243" s="32" t="s">
        <v>55</v>
      </c>
      <c r="O243" s="36">
        <f>P239+P240</f>
        <v>0.41666666666666652</v>
      </c>
      <c r="P243" s="32"/>
    </row>
    <row r="244" spans="1:16" x14ac:dyDescent="0.2">
      <c r="A244" s="44">
        <v>2.7999999999999901</v>
      </c>
      <c r="B244" s="44">
        <v>4.5999999999999899</v>
      </c>
      <c r="C244" s="44">
        <v>1.5</v>
      </c>
      <c r="D244" s="44">
        <v>1</v>
      </c>
      <c r="E244" s="44"/>
      <c r="F244" s="44"/>
      <c r="G244" s="44"/>
      <c r="H244" s="73"/>
      <c r="I244" s="2"/>
      <c r="J244" s="2"/>
      <c r="K244" s="2"/>
      <c r="L244" s="2"/>
      <c r="M244" s="2"/>
      <c r="N244" s="2"/>
      <c r="O244" s="2"/>
      <c r="P244" s="2"/>
    </row>
    <row r="245" spans="1:16" x14ac:dyDescent="0.2">
      <c r="A245" s="44">
        <v>2.8999999999999901</v>
      </c>
      <c r="B245" s="44">
        <v>4.5999999999999899</v>
      </c>
      <c r="C245" s="44">
        <v>1.3</v>
      </c>
      <c r="D245" s="44">
        <v>1</v>
      </c>
      <c r="E245" s="44"/>
      <c r="F245" s="44"/>
      <c r="G245" s="44"/>
      <c r="H245" s="73"/>
      <c r="I245" s="2"/>
      <c r="J245" s="2"/>
      <c r="K245" s="2"/>
      <c r="L245" s="2"/>
      <c r="M245" s="2"/>
      <c r="N245" s="2"/>
      <c r="O245" s="2"/>
      <c r="P245" s="2"/>
    </row>
    <row r="246" spans="1:16" x14ac:dyDescent="0.2">
      <c r="A246" s="44">
        <v>2.8999999999999901</v>
      </c>
      <c r="B246" s="44">
        <v>6.2999999999999901</v>
      </c>
      <c r="C246" s="44">
        <v>1.8</v>
      </c>
      <c r="D246" s="44">
        <v>2</v>
      </c>
      <c r="E246" s="44"/>
      <c r="F246" s="44"/>
      <c r="G246" s="43"/>
      <c r="H246" s="44"/>
      <c r="I246" s="2"/>
      <c r="J246" s="2"/>
      <c r="K246" s="2"/>
      <c r="L246" s="2"/>
      <c r="M246" s="2"/>
      <c r="N246" s="2"/>
      <c r="O246" s="2"/>
      <c r="P246" s="2"/>
    </row>
    <row r="247" spans="1:16" x14ac:dyDescent="0.2">
      <c r="A247" s="44">
        <v>3</v>
      </c>
      <c r="B247" s="44">
        <v>6.5999999999999899</v>
      </c>
      <c r="C247" s="44">
        <v>2.1</v>
      </c>
      <c r="D247" s="44">
        <v>2</v>
      </c>
      <c r="E247" s="44"/>
      <c r="F247" s="44"/>
      <c r="G247" s="44"/>
      <c r="H247" s="73"/>
      <c r="I247" s="2"/>
      <c r="J247" s="2"/>
      <c r="K247" s="2"/>
      <c r="L247" s="2"/>
      <c r="M247" s="2"/>
      <c r="N247" s="2"/>
      <c r="O247" s="2"/>
      <c r="P247" s="2"/>
    </row>
    <row r="248" spans="1:16" x14ac:dyDescent="0.2">
      <c r="A248" s="44">
        <v>3</v>
      </c>
      <c r="B248" s="44">
        <v>5.9</v>
      </c>
      <c r="C248" s="44">
        <v>2.1</v>
      </c>
      <c r="D248" s="44">
        <v>2</v>
      </c>
      <c r="E248" s="44"/>
      <c r="F248" s="44"/>
      <c r="G248" s="44"/>
      <c r="H248" s="44"/>
      <c r="I248" s="2"/>
      <c r="J248" s="2"/>
      <c r="K248" s="2"/>
      <c r="L248" s="2"/>
      <c r="M248" s="2"/>
      <c r="N248" s="2"/>
      <c r="O248" s="2"/>
      <c r="P248" s="2"/>
    </row>
    <row r="249" spans="1:16" x14ac:dyDescent="0.2">
      <c r="A249" s="44">
        <v>3</v>
      </c>
      <c r="B249" s="44">
        <v>5.7999999999999901</v>
      </c>
      <c r="C249" s="44">
        <v>2.2000000000000002</v>
      </c>
      <c r="D249" s="44">
        <v>2</v>
      </c>
      <c r="E249" s="44"/>
      <c r="F249" s="44"/>
      <c r="G249" s="44"/>
      <c r="H249" s="83"/>
      <c r="I249" s="2"/>
      <c r="J249" s="2"/>
      <c r="K249" s="2"/>
      <c r="L249" s="2"/>
      <c r="M249" s="2"/>
      <c r="N249" s="2"/>
      <c r="O249" s="2"/>
      <c r="P249" s="2"/>
    </row>
    <row r="250" spans="1:16" x14ac:dyDescent="0.2">
      <c r="A250" s="25">
        <v>3.1</v>
      </c>
      <c r="B250" s="25">
        <v>4.9000000000000004</v>
      </c>
      <c r="C250" s="25">
        <v>1.5</v>
      </c>
      <c r="D250" s="25">
        <v>1</v>
      </c>
      <c r="E250" s="25"/>
      <c r="F250" s="25"/>
      <c r="G250" s="25"/>
      <c r="H250" s="84"/>
      <c r="I250" s="2"/>
      <c r="J250" s="2"/>
      <c r="K250" s="2"/>
      <c r="L250" s="2"/>
      <c r="M250" s="2"/>
      <c r="N250" s="2"/>
      <c r="O250" s="2"/>
      <c r="P250" s="2"/>
    </row>
    <row r="251" spans="1:16" x14ac:dyDescent="0.2">
      <c r="A251" s="44">
        <v>3.2</v>
      </c>
      <c r="B251" s="44">
        <v>4.7</v>
      </c>
      <c r="C251" s="44">
        <v>1.3999999999999899</v>
      </c>
      <c r="D251" s="44">
        <v>1</v>
      </c>
      <c r="E251" s="44">
        <f>2</f>
        <v>2</v>
      </c>
      <c r="F251" s="44">
        <f>2</f>
        <v>2</v>
      </c>
      <c r="G251" s="44">
        <f>F251/E251</f>
        <v>1</v>
      </c>
      <c r="H251" s="44">
        <f>G251^2</f>
        <v>1</v>
      </c>
      <c r="I251" s="2"/>
      <c r="J251" s="2"/>
      <c r="K251" s="2"/>
      <c r="L251" s="2"/>
      <c r="M251" s="2"/>
      <c r="N251" s="2"/>
      <c r="O251" s="2"/>
      <c r="P251" s="2"/>
    </row>
    <row r="252" spans="1:16" x14ac:dyDescent="0.2">
      <c r="A252" s="2">
        <v>3.2</v>
      </c>
      <c r="B252" s="2">
        <v>4.5</v>
      </c>
      <c r="C252" s="2">
        <v>1.5</v>
      </c>
      <c r="D252" s="2">
        <v>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4" spans="1:16" x14ac:dyDescent="0.2">
      <c r="F254" s="2">
        <f>E240+E251</f>
        <v>14</v>
      </c>
    </row>
    <row r="259" spans="1:16" x14ac:dyDescent="0.2">
      <c r="A259" s="2" t="s">
        <v>58</v>
      </c>
      <c r="B259" s="2"/>
      <c r="C259" s="2"/>
      <c r="D259" s="2"/>
      <c r="E259" s="2"/>
      <c r="F259" s="2"/>
      <c r="G259" s="2"/>
      <c r="H259" s="2" t="s">
        <v>43</v>
      </c>
      <c r="I259" s="2"/>
      <c r="J259" s="2"/>
      <c r="K259" s="2" t="s">
        <v>54</v>
      </c>
      <c r="L259" s="2"/>
      <c r="M259" s="2"/>
      <c r="N259" s="2"/>
      <c r="O259" s="2"/>
      <c r="P259" s="2"/>
    </row>
    <row r="260" spans="1:16" x14ac:dyDescent="0.2">
      <c r="A260" s="2"/>
      <c r="B260" s="2"/>
      <c r="C260" s="2"/>
      <c r="D260" s="2"/>
      <c r="E260" s="2"/>
      <c r="F260" s="2"/>
      <c r="G260" s="2"/>
      <c r="H260" s="2">
        <v>1</v>
      </c>
      <c r="I260" s="2"/>
      <c r="J260" s="2"/>
      <c r="K260" s="2"/>
      <c r="L260" s="2"/>
      <c r="M260" s="2"/>
      <c r="N260" s="2"/>
      <c r="O260" s="2"/>
      <c r="P260" s="2"/>
    </row>
    <row r="261" spans="1:16" x14ac:dyDescent="0.2">
      <c r="A261" s="2" t="s">
        <v>1</v>
      </c>
      <c r="B261" s="2" t="s">
        <v>2</v>
      </c>
      <c r="C261" s="2" t="s">
        <v>3</v>
      </c>
      <c r="D261" s="2" t="s">
        <v>4</v>
      </c>
      <c r="E261" s="2" t="s">
        <v>41</v>
      </c>
      <c r="F261" s="2" t="s">
        <v>42</v>
      </c>
      <c r="G261" s="2" t="s">
        <v>44</v>
      </c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2">
      <c r="A262" s="44">
        <v>2.3999999999999901</v>
      </c>
      <c r="B262" s="44">
        <v>3.2999999999999901</v>
      </c>
      <c r="C262" s="44">
        <v>1</v>
      </c>
      <c r="D262" s="44">
        <v>1</v>
      </c>
      <c r="E262" s="44">
        <v>13</v>
      </c>
      <c r="F262" s="44">
        <v>6</v>
      </c>
      <c r="G262" s="44">
        <f>F262/E262</f>
        <v>0.46153846153846156</v>
      </c>
      <c r="H262" s="44">
        <f>G262^2</f>
        <v>0.21301775147928997</v>
      </c>
      <c r="I262" s="2"/>
      <c r="J262" s="2"/>
      <c r="K262" s="32" t="s">
        <v>26</v>
      </c>
      <c r="L262" s="32"/>
      <c r="M262" s="32"/>
      <c r="N262" s="32">
        <f>H260-H262-H263</f>
        <v>0.49704142011834324</v>
      </c>
      <c r="O262" s="32">
        <f>E263/F277</f>
        <v>1</v>
      </c>
      <c r="P262" s="32">
        <f>O262*N262</f>
        <v>0.49704142011834324</v>
      </c>
    </row>
    <row r="263" spans="1:16" x14ac:dyDescent="0.2">
      <c r="A263" s="44">
        <v>2.5</v>
      </c>
      <c r="B263" s="44">
        <v>5.7999999999999901</v>
      </c>
      <c r="C263" s="44">
        <v>1.8</v>
      </c>
      <c r="D263" s="44">
        <v>2</v>
      </c>
      <c r="E263" s="44">
        <v>13</v>
      </c>
      <c r="F263" s="44">
        <v>7</v>
      </c>
      <c r="G263" s="44">
        <f>F263/E263</f>
        <v>0.53846153846153844</v>
      </c>
      <c r="H263" s="71">
        <f>G263^2</f>
        <v>0.28994082840236685</v>
      </c>
      <c r="I263" s="2"/>
      <c r="J263" s="2"/>
      <c r="K263" s="32" t="s">
        <v>25</v>
      </c>
      <c r="L263" s="32"/>
      <c r="M263" s="32"/>
      <c r="N263" s="32">
        <f>H260-H274</f>
        <v>1</v>
      </c>
      <c r="O263" s="32">
        <f>E274/F277</f>
        <v>0</v>
      </c>
      <c r="P263" s="32">
        <f>O263*N263</f>
        <v>0</v>
      </c>
    </row>
    <row r="264" spans="1:16" x14ac:dyDescent="0.2">
      <c r="A264" s="44">
        <v>2.6</v>
      </c>
      <c r="B264" s="44">
        <v>5.5999999999999899</v>
      </c>
      <c r="C264" s="44">
        <v>1.3999999999999899</v>
      </c>
      <c r="D264" s="44">
        <v>2</v>
      </c>
      <c r="E264" s="44"/>
      <c r="F264" s="44"/>
      <c r="G264" s="44"/>
      <c r="H264" s="73"/>
      <c r="I264" s="2"/>
      <c r="J264" s="2"/>
      <c r="K264" s="32"/>
      <c r="L264" s="32"/>
      <c r="M264" s="32"/>
      <c r="N264" s="32"/>
      <c r="O264" s="32"/>
      <c r="P264" s="32"/>
    </row>
    <row r="265" spans="1:16" x14ac:dyDescent="0.2">
      <c r="A265" s="79">
        <v>2.7</v>
      </c>
      <c r="B265" s="79">
        <v>5.0999999999999899</v>
      </c>
      <c r="C265" s="79">
        <v>1.8999999999999899</v>
      </c>
      <c r="D265" s="79">
        <v>2</v>
      </c>
      <c r="E265" s="79"/>
      <c r="F265" s="79"/>
      <c r="G265" s="79"/>
      <c r="H265" s="80"/>
      <c r="I265" s="2"/>
      <c r="J265" s="2"/>
      <c r="K265" s="32"/>
      <c r="L265" s="32"/>
      <c r="M265" s="32"/>
      <c r="N265" s="32"/>
      <c r="O265" s="32"/>
      <c r="P265" s="32"/>
    </row>
    <row r="266" spans="1:16" x14ac:dyDescent="0.2">
      <c r="A266" s="79">
        <v>2.7999999999999901</v>
      </c>
      <c r="B266" s="79">
        <v>4.5</v>
      </c>
      <c r="C266" s="79">
        <v>1.3</v>
      </c>
      <c r="D266" s="79">
        <v>1</v>
      </c>
      <c r="E266" s="79"/>
      <c r="F266" s="79"/>
      <c r="G266" s="79"/>
      <c r="H266" s="80"/>
      <c r="I266" s="2"/>
      <c r="J266" s="2"/>
      <c r="K266" s="32"/>
      <c r="L266" s="32"/>
      <c r="M266" s="32"/>
      <c r="N266" s="32" t="s">
        <v>55</v>
      </c>
      <c r="O266" s="36">
        <f>P262+P263</f>
        <v>0.49704142011834324</v>
      </c>
      <c r="P266" s="32"/>
    </row>
    <row r="267" spans="1:16" x14ac:dyDescent="0.2">
      <c r="A267" s="44">
        <v>2.7999999999999901</v>
      </c>
      <c r="B267" s="44">
        <v>4.5999999999999899</v>
      </c>
      <c r="C267" s="44">
        <v>1.5</v>
      </c>
      <c r="D267" s="44">
        <v>1</v>
      </c>
      <c r="E267" s="44"/>
      <c r="F267" s="44"/>
      <c r="G267" s="44"/>
      <c r="H267" s="73"/>
      <c r="I267" s="2"/>
      <c r="J267" s="2"/>
      <c r="K267" s="2"/>
      <c r="L267" s="2"/>
      <c r="M267" s="2"/>
      <c r="N267" s="2"/>
      <c r="O267" s="2"/>
      <c r="P267" s="2"/>
    </row>
    <row r="268" spans="1:16" x14ac:dyDescent="0.2">
      <c r="A268" s="44">
        <v>2.8999999999999901</v>
      </c>
      <c r="B268" s="44">
        <v>4.5999999999999899</v>
      </c>
      <c r="C268" s="44">
        <v>1.3</v>
      </c>
      <c r="D268" s="44">
        <v>1</v>
      </c>
      <c r="E268" s="44"/>
      <c r="F268" s="44"/>
      <c r="G268" s="44"/>
      <c r="H268" s="73"/>
      <c r="I268" s="2"/>
      <c r="J268" s="2"/>
      <c r="K268" s="2"/>
      <c r="L268" s="2"/>
      <c r="M268" s="2"/>
      <c r="N268" s="2"/>
      <c r="O268" s="2"/>
      <c r="P268" s="2"/>
    </row>
    <row r="269" spans="1:16" x14ac:dyDescent="0.2">
      <c r="A269" s="44">
        <v>2.8999999999999901</v>
      </c>
      <c r="B269" s="44">
        <v>6.2999999999999901</v>
      </c>
      <c r="C269" s="44">
        <v>1.8</v>
      </c>
      <c r="D269" s="44">
        <v>2</v>
      </c>
      <c r="E269" s="44"/>
      <c r="F269" s="44"/>
      <c r="G269" s="43"/>
      <c r="H269" s="44"/>
      <c r="I269" s="2"/>
      <c r="J269" s="2"/>
      <c r="K269" s="2"/>
      <c r="L269" s="2"/>
      <c r="M269" s="2"/>
      <c r="N269" s="2"/>
      <c r="O269" s="2"/>
      <c r="P269" s="2"/>
    </row>
    <row r="270" spans="1:16" x14ac:dyDescent="0.2">
      <c r="A270" s="44">
        <v>3</v>
      </c>
      <c r="B270" s="44">
        <v>6.5999999999999899</v>
      </c>
      <c r="C270" s="44">
        <v>2.1</v>
      </c>
      <c r="D270" s="44">
        <v>2</v>
      </c>
      <c r="E270" s="44"/>
      <c r="F270" s="44"/>
      <c r="G270" s="44"/>
      <c r="H270" s="73"/>
      <c r="I270" s="2"/>
      <c r="J270" s="2"/>
      <c r="K270" s="2"/>
      <c r="L270" s="2"/>
      <c r="M270" s="2"/>
      <c r="N270" s="2"/>
      <c r="O270" s="2"/>
      <c r="P270" s="2"/>
    </row>
    <row r="271" spans="1:16" x14ac:dyDescent="0.2">
      <c r="A271" s="44">
        <v>3</v>
      </c>
      <c r="B271" s="44">
        <v>5.9</v>
      </c>
      <c r="C271" s="44">
        <v>2.1</v>
      </c>
      <c r="D271" s="44">
        <v>2</v>
      </c>
      <c r="E271" s="44"/>
      <c r="F271" s="44"/>
      <c r="G271" s="44"/>
      <c r="H271" s="44"/>
      <c r="I271" s="2"/>
      <c r="J271" s="2"/>
      <c r="K271" s="2"/>
      <c r="L271" s="2"/>
      <c r="M271" s="2"/>
      <c r="N271" s="2"/>
      <c r="O271" s="2"/>
      <c r="P271" s="2"/>
    </row>
    <row r="272" spans="1:16" x14ac:dyDescent="0.2">
      <c r="A272" s="44">
        <v>3</v>
      </c>
      <c r="B272" s="44">
        <v>5.7999999999999901</v>
      </c>
      <c r="C272" s="44">
        <v>2.2000000000000002</v>
      </c>
      <c r="D272" s="44">
        <v>2</v>
      </c>
      <c r="E272" s="44"/>
      <c r="F272" s="44"/>
      <c r="G272" s="44"/>
      <c r="H272" s="83"/>
      <c r="I272" s="2"/>
      <c r="J272" s="2"/>
      <c r="K272" s="2"/>
      <c r="L272" s="2"/>
      <c r="M272" s="2"/>
      <c r="N272" s="2"/>
      <c r="O272" s="2"/>
      <c r="P272" s="2"/>
    </row>
    <row r="273" spans="1:16" x14ac:dyDescent="0.2">
      <c r="A273" s="44">
        <v>3.1</v>
      </c>
      <c r="B273" s="44">
        <v>4.9000000000000004</v>
      </c>
      <c r="C273" s="44">
        <v>1.5</v>
      </c>
      <c r="D273" s="44">
        <v>1</v>
      </c>
      <c r="E273" s="44"/>
      <c r="F273" s="44"/>
      <c r="G273" s="44"/>
      <c r="H273" s="83"/>
      <c r="I273" s="2"/>
      <c r="J273" s="2"/>
      <c r="K273" s="2"/>
      <c r="L273" s="2"/>
      <c r="M273" s="2"/>
      <c r="N273" s="2"/>
      <c r="O273" s="2"/>
      <c r="P273" s="2"/>
    </row>
    <row r="274" spans="1:16" x14ac:dyDescent="0.2">
      <c r="A274" s="25">
        <v>3.2</v>
      </c>
      <c r="B274" s="25">
        <v>4.7</v>
      </c>
      <c r="C274" s="25">
        <v>1.3999999999999899</v>
      </c>
      <c r="D274" s="25">
        <v>1</v>
      </c>
      <c r="E274" s="25"/>
      <c r="F274" s="25"/>
      <c r="G274" s="25"/>
      <c r="H274" s="25"/>
      <c r="I274" s="2"/>
      <c r="J274" s="2"/>
      <c r="K274" s="2"/>
      <c r="L274" s="2"/>
      <c r="M274" s="2"/>
      <c r="N274" s="2"/>
      <c r="O274" s="2"/>
      <c r="P274" s="2"/>
    </row>
    <row r="275" spans="1:16" x14ac:dyDescent="0.2">
      <c r="A275" s="2">
        <v>3.2</v>
      </c>
      <c r="B275" s="2">
        <v>4.5</v>
      </c>
      <c r="C275" s="2">
        <v>1.5</v>
      </c>
      <c r="D275" s="2">
        <v>1</v>
      </c>
      <c r="E275" s="2">
        <v>1</v>
      </c>
      <c r="F275" s="2">
        <v>1</v>
      </c>
      <c r="G275" s="2">
        <f>F275/E275</f>
        <v>1</v>
      </c>
      <c r="H275" s="2">
        <f>G275^2</f>
        <v>1</v>
      </c>
      <c r="I275" s="2"/>
      <c r="J275" s="2"/>
      <c r="K275" s="2"/>
      <c r="L275" s="2"/>
      <c r="M275" s="2"/>
      <c r="N275" s="2"/>
      <c r="O275" s="2"/>
      <c r="P275" s="2"/>
    </row>
    <row r="277" spans="1:16" x14ac:dyDescent="0.2">
      <c r="F277" s="2">
        <f>E263+E274</f>
        <v>13</v>
      </c>
    </row>
  </sheetData>
  <sortState xmlns:xlrd2="http://schemas.microsoft.com/office/spreadsheetml/2017/richdata2" ref="A4:H17">
    <sortCondition ref="A4: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3DD9-52C8-3A4A-BC2F-31D3F959A841}">
  <dimension ref="A1:P277"/>
  <sheetViews>
    <sheetView tabSelected="1" workbookViewId="0">
      <selection activeCell="I20" sqref="I20"/>
    </sheetView>
  </sheetViews>
  <sheetFormatPr baseColWidth="10" defaultRowHeight="16" x14ac:dyDescent="0.2"/>
  <cols>
    <col min="8" max="8" width="17.83203125" bestFit="1" customWidth="1"/>
  </cols>
  <sheetData>
    <row r="1" spans="1:16" x14ac:dyDescent="0.2">
      <c r="A1" s="2" t="s">
        <v>30</v>
      </c>
      <c r="B1" s="2"/>
      <c r="C1" s="2"/>
      <c r="D1" s="2"/>
      <c r="E1" s="2"/>
      <c r="F1" s="2"/>
      <c r="G1" s="2"/>
      <c r="H1" s="2" t="s">
        <v>43</v>
      </c>
      <c r="I1" s="2"/>
      <c r="J1" s="2"/>
      <c r="K1" s="2" t="s">
        <v>54</v>
      </c>
      <c r="L1" s="2"/>
      <c r="M1" s="2"/>
      <c r="N1" s="2"/>
      <c r="O1" s="2"/>
      <c r="P1" s="2"/>
    </row>
    <row r="2" spans="1:16" x14ac:dyDescent="0.2">
      <c r="A2" s="2"/>
      <c r="B2" s="2"/>
      <c r="C2" s="2"/>
      <c r="D2" s="2"/>
      <c r="E2" s="2"/>
      <c r="F2" s="2"/>
      <c r="G2" s="2"/>
      <c r="H2" s="2">
        <v>1</v>
      </c>
      <c r="I2" s="2"/>
      <c r="J2" s="2"/>
      <c r="K2" s="2"/>
      <c r="L2" s="2"/>
      <c r="M2" s="2"/>
      <c r="N2" s="2"/>
      <c r="O2" s="2"/>
      <c r="P2" s="2"/>
    </row>
    <row r="3" spans="1:1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41</v>
      </c>
      <c r="F3" s="2" t="s">
        <v>42</v>
      </c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25">
        <v>2.3999999999999901</v>
      </c>
      <c r="B4" s="25">
        <v>3.2999999999999901</v>
      </c>
      <c r="C4" s="25">
        <v>1</v>
      </c>
      <c r="D4" s="25">
        <v>1</v>
      </c>
      <c r="E4" s="25">
        <v>1</v>
      </c>
      <c r="F4" s="25">
        <v>1</v>
      </c>
      <c r="G4" s="25">
        <f>F4/E4</f>
        <v>1</v>
      </c>
      <c r="H4" s="25">
        <f>G4^2</f>
        <v>1</v>
      </c>
      <c r="I4" s="2"/>
      <c r="J4" s="2"/>
      <c r="K4" s="32" t="s">
        <v>26</v>
      </c>
      <c r="L4" s="32"/>
      <c r="M4" s="32"/>
      <c r="N4" s="32">
        <f>H2-H4</f>
        <v>0</v>
      </c>
      <c r="O4" s="32">
        <f>E4/F16</f>
        <v>7.1428571428571425E-2</v>
      </c>
      <c r="P4" s="32">
        <f>O4*N4</f>
        <v>0</v>
      </c>
    </row>
    <row r="5" spans="1:16" x14ac:dyDescent="0.2">
      <c r="A5" s="2">
        <v>2.5</v>
      </c>
      <c r="B5" s="2">
        <v>5.7999999999999901</v>
      </c>
      <c r="C5" s="2">
        <v>1.8</v>
      </c>
      <c r="D5" s="2">
        <v>2</v>
      </c>
      <c r="E5" s="2">
        <v>13</v>
      </c>
      <c r="F5" s="2">
        <v>6</v>
      </c>
      <c r="G5" s="2">
        <f>F5/E5</f>
        <v>0.46153846153846156</v>
      </c>
      <c r="H5" s="69">
        <f>G5^2</f>
        <v>0.21301775147928997</v>
      </c>
      <c r="I5" s="2"/>
      <c r="J5" s="2"/>
      <c r="K5" s="32" t="s">
        <v>25</v>
      </c>
      <c r="L5" s="32"/>
      <c r="M5" s="32"/>
      <c r="N5" s="32">
        <f>H2-H5-H6</f>
        <v>0.49704142011834324</v>
      </c>
      <c r="O5" s="32">
        <f>E6/F16</f>
        <v>0.9285714285714286</v>
      </c>
      <c r="P5" s="32">
        <f>O5*N5</f>
        <v>0.46153846153846156</v>
      </c>
    </row>
    <row r="6" spans="1:16" x14ac:dyDescent="0.2">
      <c r="A6" s="44">
        <v>2.6</v>
      </c>
      <c r="B6" s="44">
        <v>5.5999999999999899</v>
      </c>
      <c r="C6" s="44">
        <v>1.3999999999999899</v>
      </c>
      <c r="D6" s="44">
        <v>2</v>
      </c>
      <c r="E6" s="44">
        <v>13</v>
      </c>
      <c r="F6" s="44">
        <v>7</v>
      </c>
      <c r="G6" s="44">
        <f>F6/E6</f>
        <v>0.53846153846153844</v>
      </c>
      <c r="H6" s="70">
        <f>G6^2</f>
        <v>0.28994082840236685</v>
      </c>
      <c r="I6" s="2"/>
      <c r="J6" s="2"/>
      <c r="K6" s="32"/>
      <c r="L6" s="32"/>
      <c r="M6" s="32"/>
      <c r="N6" s="32"/>
      <c r="O6" s="32"/>
      <c r="P6" s="32"/>
    </row>
    <row r="7" spans="1:16" x14ac:dyDescent="0.2">
      <c r="A7" s="2">
        <v>2.7</v>
      </c>
      <c r="B7" s="2">
        <v>5.0999999999999899</v>
      </c>
      <c r="C7" s="2">
        <v>1.8999999999999899</v>
      </c>
      <c r="D7" s="2">
        <v>2</v>
      </c>
      <c r="E7" s="2"/>
      <c r="F7" s="2"/>
      <c r="G7" s="2"/>
      <c r="H7" s="2"/>
      <c r="I7" s="2"/>
      <c r="J7" s="2"/>
      <c r="K7" s="32"/>
      <c r="L7" s="32"/>
      <c r="M7" s="32"/>
      <c r="N7" s="32"/>
      <c r="O7" s="32"/>
      <c r="P7" s="32"/>
    </row>
    <row r="8" spans="1:16" x14ac:dyDescent="0.2">
      <c r="A8" s="44">
        <v>2.7999999999999901</v>
      </c>
      <c r="B8" s="44">
        <v>4.5</v>
      </c>
      <c r="C8" s="44">
        <v>1.3</v>
      </c>
      <c r="D8" s="44">
        <v>1</v>
      </c>
      <c r="E8" s="44"/>
      <c r="F8" s="44"/>
      <c r="G8" s="44"/>
      <c r="H8" s="68"/>
      <c r="I8" s="2"/>
      <c r="J8" s="2"/>
      <c r="K8" s="32"/>
      <c r="L8" s="32"/>
      <c r="M8" s="32"/>
      <c r="N8" s="32" t="s">
        <v>55</v>
      </c>
      <c r="O8" s="36">
        <f>P4+P5</f>
        <v>0.46153846153846156</v>
      </c>
      <c r="P8" s="32"/>
    </row>
    <row r="9" spans="1:16" x14ac:dyDescent="0.2">
      <c r="A9" s="2">
        <v>2.7999999999999901</v>
      </c>
      <c r="B9" s="2">
        <v>4.5999999999999899</v>
      </c>
      <c r="C9" s="2">
        <v>1.5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">
      <c r="A10" s="2">
        <v>2.8999999999999901</v>
      </c>
      <c r="B10" s="2">
        <v>4.5999999999999899</v>
      </c>
      <c r="C10" s="2">
        <v>1.3</v>
      </c>
      <c r="D10" s="2">
        <v>1</v>
      </c>
      <c r="E10" s="2"/>
      <c r="F10" s="2"/>
      <c r="G10" s="2"/>
      <c r="H10" s="44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>
        <v>2.8999999999999901</v>
      </c>
      <c r="B11" s="2">
        <v>6.2999999999999901</v>
      </c>
      <c r="C11" s="2">
        <v>1.8</v>
      </c>
      <c r="D11" s="2">
        <v>2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>
        <v>3</v>
      </c>
      <c r="B12" s="2">
        <v>6.5999999999999899</v>
      </c>
      <c r="C12" s="2">
        <v>2.1</v>
      </c>
      <c r="D12" s="2">
        <v>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>
        <v>3</v>
      </c>
      <c r="B13" s="2">
        <v>5.9</v>
      </c>
      <c r="C13" s="2">
        <v>2.1</v>
      </c>
      <c r="D13" s="2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>
        <v>3</v>
      </c>
      <c r="B14" s="2">
        <v>5.7999999999999901</v>
      </c>
      <c r="C14" s="2">
        <v>2.2000000000000002</v>
      </c>
      <c r="D14" s="2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">
      <c r="A15" s="2">
        <v>3.1</v>
      </c>
      <c r="B15" s="2">
        <v>4.9000000000000004</v>
      </c>
      <c r="C15" s="2">
        <v>1.5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">
      <c r="A16" s="44">
        <v>3.2</v>
      </c>
      <c r="B16" s="44">
        <v>4.7</v>
      </c>
      <c r="C16" s="44">
        <v>1.3999999999999899</v>
      </c>
      <c r="D16" s="44">
        <v>1</v>
      </c>
      <c r="E16" s="44"/>
      <c r="F16" s="44">
        <f>F4+F5+F6</f>
        <v>14</v>
      </c>
      <c r="G16" s="44"/>
      <c r="H16" s="44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2">
        <v>3.2</v>
      </c>
      <c r="B17" s="2">
        <v>4.5</v>
      </c>
      <c r="C17" s="2">
        <v>1.5</v>
      </c>
      <c r="D17" s="2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20" spans="1:16" x14ac:dyDescent="0.2">
      <c r="A20" s="2" t="s">
        <v>16</v>
      </c>
      <c r="B20" s="2"/>
      <c r="C20" s="2"/>
      <c r="D20" s="2"/>
      <c r="E20" s="2"/>
      <c r="F20" s="2"/>
      <c r="G20" s="2"/>
      <c r="H20" s="2" t="s">
        <v>43</v>
      </c>
      <c r="I20" s="2"/>
      <c r="J20" s="2"/>
      <c r="K20" s="2" t="s">
        <v>54</v>
      </c>
      <c r="L20" s="2"/>
      <c r="M20" s="2"/>
      <c r="N20" s="2"/>
      <c r="O20" s="2"/>
      <c r="P20" s="2"/>
    </row>
    <row r="21" spans="1:16" x14ac:dyDescent="0.2">
      <c r="A21" s="2"/>
      <c r="B21" s="2"/>
      <c r="C21" s="2"/>
      <c r="D21" s="2"/>
      <c r="E21" s="2"/>
      <c r="F21" s="2"/>
      <c r="G21" s="2"/>
      <c r="H21" s="2">
        <v>1</v>
      </c>
      <c r="I21" s="2"/>
      <c r="J21" s="2"/>
      <c r="K21" s="2"/>
      <c r="L21" s="2"/>
      <c r="M21" s="2"/>
      <c r="N21" s="2"/>
      <c r="O21" s="2"/>
      <c r="P21" s="2"/>
    </row>
    <row r="22" spans="1:16" x14ac:dyDescent="0.2">
      <c r="A22" s="2" t="s">
        <v>1</v>
      </c>
      <c r="B22" s="2" t="s">
        <v>2</v>
      </c>
      <c r="C22" s="2" t="s">
        <v>3</v>
      </c>
      <c r="D22" s="2" t="s">
        <v>4</v>
      </c>
      <c r="E22" s="2" t="s">
        <v>41</v>
      </c>
      <c r="F22" s="2" t="s">
        <v>42</v>
      </c>
      <c r="G22" s="2" t="s">
        <v>44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">
      <c r="A23" s="44">
        <v>2.3999999999999901</v>
      </c>
      <c r="B23" s="44">
        <v>3.2999999999999901</v>
      </c>
      <c r="C23" s="44">
        <v>1</v>
      </c>
      <c r="D23" s="44">
        <v>1</v>
      </c>
      <c r="E23" s="44">
        <v>2</v>
      </c>
      <c r="F23" s="44">
        <v>1</v>
      </c>
      <c r="G23" s="44">
        <f>F23/E23</f>
        <v>0.5</v>
      </c>
      <c r="H23" s="44">
        <f>G23^2</f>
        <v>0.25</v>
      </c>
      <c r="I23" s="2"/>
      <c r="J23" s="2"/>
      <c r="K23" s="32" t="s">
        <v>26</v>
      </c>
      <c r="L23" s="32"/>
      <c r="M23" s="32"/>
      <c r="N23" s="32">
        <f>H21-H23-H24</f>
        <v>0.5</v>
      </c>
      <c r="O23" s="32">
        <f>E24/F35</f>
        <v>0.14285714285714285</v>
      </c>
      <c r="P23" s="32">
        <f>O23*N23</f>
        <v>7.1428571428571425E-2</v>
      </c>
    </row>
    <row r="24" spans="1:16" x14ac:dyDescent="0.2">
      <c r="A24" s="25">
        <v>2.5</v>
      </c>
      <c r="B24" s="25">
        <v>5.7999999999999901</v>
      </c>
      <c r="C24" s="25">
        <v>1.8</v>
      </c>
      <c r="D24" s="25">
        <v>2</v>
      </c>
      <c r="E24" s="25">
        <v>2</v>
      </c>
      <c r="F24" s="25">
        <v>1</v>
      </c>
      <c r="G24" s="25">
        <f>F24/E24</f>
        <v>0.5</v>
      </c>
      <c r="H24" s="72">
        <f>G24^2</f>
        <v>0.25</v>
      </c>
      <c r="I24" s="2"/>
      <c r="J24" s="2"/>
      <c r="K24" s="32" t="s">
        <v>25</v>
      </c>
      <c r="L24" s="32"/>
      <c r="M24" s="32"/>
      <c r="N24" s="32">
        <f>H21-H25-H26</f>
        <v>0.5</v>
      </c>
      <c r="O24" s="32">
        <f>E26/F35</f>
        <v>0.8571428571428571</v>
      </c>
      <c r="P24" s="32">
        <f>O24*N24</f>
        <v>0.42857142857142855</v>
      </c>
    </row>
    <row r="25" spans="1:16" x14ac:dyDescent="0.2">
      <c r="A25" s="44">
        <v>2.6</v>
      </c>
      <c r="B25" s="44">
        <v>5.5999999999999899</v>
      </c>
      <c r="C25" s="44">
        <v>1.3999999999999899</v>
      </c>
      <c r="D25" s="44">
        <v>2</v>
      </c>
      <c r="E25" s="44">
        <v>12</v>
      </c>
      <c r="F25" s="44">
        <v>6</v>
      </c>
      <c r="G25" s="44">
        <f>F25/E25</f>
        <v>0.5</v>
      </c>
      <c r="H25" s="70">
        <f>G25^2</f>
        <v>0.25</v>
      </c>
      <c r="I25" s="2"/>
      <c r="J25" s="2"/>
      <c r="K25" s="32"/>
      <c r="L25" s="32"/>
      <c r="M25" s="32"/>
      <c r="N25" s="32"/>
      <c r="O25" s="32"/>
      <c r="P25" s="32"/>
    </row>
    <row r="26" spans="1:16" x14ac:dyDescent="0.2">
      <c r="A26" s="2">
        <v>2.7</v>
      </c>
      <c r="B26" s="2">
        <v>5.0999999999999899</v>
      </c>
      <c r="C26" s="2">
        <v>1.8999999999999899</v>
      </c>
      <c r="D26" s="2">
        <v>2</v>
      </c>
      <c r="E26" s="2">
        <v>12</v>
      </c>
      <c r="F26" s="2">
        <v>6</v>
      </c>
      <c r="G26" s="44">
        <f>F26/E26</f>
        <v>0.5</v>
      </c>
      <c r="H26" s="70">
        <f>G26^2</f>
        <v>0.25</v>
      </c>
      <c r="I26" s="2"/>
      <c r="J26" s="2"/>
      <c r="K26" s="32"/>
      <c r="L26" s="32"/>
      <c r="M26" s="32"/>
      <c r="N26" s="32"/>
      <c r="O26" s="32"/>
      <c r="P26" s="32"/>
    </row>
    <row r="27" spans="1:16" x14ac:dyDescent="0.2">
      <c r="A27" s="2">
        <v>2.7999999999999901</v>
      </c>
      <c r="B27" s="2">
        <v>4.5</v>
      </c>
      <c r="C27" s="2">
        <v>1.3</v>
      </c>
      <c r="D27" s="2">
        <v>1</v>
      </c>
      <c r="E27" s="2"/>
      <c r="F27" s="2"/>
      <c r="G27" s="2"/>
      <c r="H27" s="68"/>
      <c r="I27" s="2"/>
      <c r="J27" s="2"/>
      <c r="K27" s="32"/>
      <c r="L27" s="32"/>
      <c r="M27" s="32"/>
      <c r="N27" s="32" t="s">
        <v>55</v>
      </c>
      <c r="O27" s="36">
        <f>P23+P24</f>
        <v>0.5</v>
      </c>
      <c r="P27" s="32"/>
    </row>
    <row r="28" spans="1:16" x14ac:dyDescent="0.2">
      <c r="A28" s="2">
        <v>2.7999999999999901</v>
      </c>
      <c r="B28" s="2">
        <v>4.5999999999999899</v>
      </c>
      <c r="C28" s="2">
        <v>1.5</v>
      </c>
      <c r="D28" s="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2">
        <v>2.8999999999999901</v>
      </c>
      <c r="B29" s="2">
        <v>4.5999999999999899</v>
      </c>
      <c r="C29" s="2">
        <v>1.3</v>
      </c>
      <c r="D29" s="2"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2">
        <v>2.8999999999999901</v>
      </c>
      <c r="B30" s="2">
        <v>6.2999999999999901</v>
      </c>
      <c r="C30" s="2">
        <v>1.8</v>
      </c>
      <c r="D30" s="2">
        <v>2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2">
        <v>3</v>
      </c>
      <c r="B31" s="2">
        <v>6.5999999999999899</v>
      </c>
      <c r="C31" s="2">
        <v>2.1</v>
      </c>
      <c r="D31" s="2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2">
        <v>3</v>
      </c>
      <c r="B32" s="2">
        <v>5.9</v>
      </c>
      <c r="C32" s="2">
        <v>2.1</v>
      </c>
      <c r="D32" s="2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2">
        <v>3</v>
      </c>
      <c r="B33" s="2">
        <v>5.7999999999999901</v>
      </c>
      <c r="C33" s="2">
        <v>2.2000000000000002</v>
      </c>
      <c r="D33" s="2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2">
        <v>3.1</v>
      </c>
      <c r="B34" s="2">
        <v>4.9000000000000004</v>
      </c>
      <c r="C34" s="2">
        <v>1.5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44">
        <v>3.2</v>
      </c>
      <c r="B35" s="44">
        <v>4.7</v>
      </c>
      <c r="C35" s="44">
        <v>1.3999999999999899</v>
      </c>
      <c r="D35" s="44">
        <v>1</v>
      </c>
      <c r="E35" s="44"/>
      <c r="F35" s="44">
        <f>F23+F24+F26+F25</f>
        <v>14</v>
      </c>
      <c r="G35" s="44"/>
      <c r="H35" s="44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>
        <v>3.2</v>
      </c>
      <c r="B36" s="2">
        <v>4.5</v>
      </c>
      <c r="C36" s="2">
        <v>1.5</v>
      </c>
      <c r="D36" s="2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9" spans="1:16" x14ac:dyDescent="0.2">
      <c r="A39" s="2" t="s">
        <v>18</v>
      </c>
      <c r="B39" s="2"/>
      <c r="C39" s="2"/>
      <c r="D39" s="2"/>
      <c r="E39" s="2"/>
      <c r="F39" s="2"/>
      <c r="G39" s="2"/>
      <c r="H39" s="2" t="s">
        <v>43</v>
      </c>
      <c r="I39" s="2"/>
      <c r="J39" s="2"/>
      <c r="K39" s="2" t="s">
        <v>54</v>
      </c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>
        <v>1</v>
      </c>
      <c r="I40" s="2"/>
      <c r="J40" s="2"/>
      <c r="K40" s="2"/>
      <c r="L40" s="2"/>
      <c r="M40" s="2"/>
      <c r="N40" s="2"/>
      <c r="O40" s="2"/>
      <c r="P40" s="2"/>
    </row>
    <row r="41" spans="1:16" x14ac:dyDescent="0.2">
      <c r="A41" s="2" t="s">
        <v>1</v>
      </c>
      <c r="B41" s="2" t="s">
        <v>2</v>
      </c>
      <c r="C41" s="2" t="s">
        <v>3</v>
      </c>
      <c r="D41" s="2" t="s">
        <v>4</v>
      </c>
      <c r="E41" s="2" t="s">
        <v>41</v>
      </c>
      <c r="F41" s="2" t="s">
        <v>42</v>
      </c>
      <c r="G41" s="2" t="s">
        <v>44</v>
      </c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">
      <c r="A42" s="44">
        <v>2.3999999999999901</v>
      </c>
      <c r="B42" s="44">
        <v>3.2999999999999901</v>
      </c>
      <c r="C42" s="44">
        <v>1</v>
      </c>
      <c r="D42" s="44">
        <v>1</v>
      </c>
      <c r="E42" s="44">
        <v>3</v>
      </c>
      <c r="F42" s="44">
        <v>1</v>
      </c>
      <c r="G42" s="44">
        <f>F42/E42</f>
        <v>0.33333333333333331</v>
      </c>
      <c r="H42" s="44">
        <f>G42^2</f>
        <v>0.1111111111111111</v>
      </c>
      <c r="I42" s="2"/>
      <c r="J42" s="2"/>
      <c r="K42" s="32" t="s">
        <v>26</v>
      </c>
      <c r="L42" s="32"/>
      <c r="M42" s="32"/>
      <c r="N42" s="32">
        <f>H40-H42-H43</f>
        <v>0.44444444444444442</v>
      </c>
      <c r="O42" s="32">
        <f>E43/F54</f>
        <v>0.21428571428571427</v>
      </c>
      <c r="P42" s="32">
        <f>N42*O42</f>
        <v>9.5238095238095233E-2</v>
      </c>
    </row>
    <row r="43" spans="1:16" x14ac:dyDescent="0.2">
      <c r="A43" s="44">
        <v>2.5</v>
      </c>
      <c r="B43" s="44">
        <v>5.7999999999999901</v>
      </c>
      <c r="C43" s="44">
        <v>1.8</v>
      </c>
      <c r="D43" s="44">
        <v>2</v>
      </c>
      <c r="E43" s="44">
        <v>3</v>
      </c>
      <c r="F43" s="44">
        <v>2</v>
      </c>
      <c r="G43" s="44">
        <f>F43/E43</f>
        <v>0.66666666666666663</v>
      </c>
      <c r="H43" s="71">
        <f>G43^2</f>
        <v>0.44444444444444442</v>
      </c>
      <c r="I43" s="2"/>
      <c r="J43" s="2"/>
      <c r="K43" s="32" t="s">
        <v>25</v>
      </c>
      <c r="L43" s="32"/>
      <c r="M43" s="32"/>
      <c r="N43" s="32">
        <f>H40-H45-H46</f>
        <v>0.49586776859504145</v>
      </c>
      <c r="O43" s="32">
        <f>E46/F54</f>
        <v>0.7857142857142857</v>
      </c>
      <c r="P43" s="32">
        <f>O43*N43</f>
        <v>0.38961038961038968</v>
      </c>
    </row>
    <row r="44" spans="1:16" x14ac:dyDescent="0.2">
      <c r="A44" s="25">
        <v>2.6</v>
      </c>
      <c r="B44" s="25">
        <v>5.5999999999999899</v>
      </c>
      <c r="C44" s="25">
        <v>1.3999999999999899</v>
      </c>
      <c r="D44" s="25">
        <v>2</v>
      </c>
      <c r="E44" s="25"/>
      <c r="F44" s="25"/>
      <c r="G44" s="25"/>
      <c r="H44" s="74"/>
      <c r="I44" s="2"/>
      <c r="J44" s="2"/>
      <c r="K44" s="32"/>
      <c r="L44" s="32"/>
      <c r="M44" s="32"/>
      <c r="N44" s="32"/>
      <c r="O44" s="32"/>
      <c r="P44" s="32"/>
    </row>
    <row r="45" spans="1:16" x14ac:dyDescent="0.2">
      <c r="A45" s="2">
        <v>2.7</v>
      </c>
      <c r="B45" s="2">
        <v>5.0999999999999899</v>
      </c>
      <c r="C45" s="2">
        <v>1.8999999999999899</v>
      </c>
      <c r="D45" s="2">
        <v>2</v>
      </c>
      <c r="E45" s="2">
        <v>11</v>
      </c>
      <c r="F45" s="2">
        <v>6</v>
      </c>
      <c r="G45" s="44">
        <f>F45/E45</f>
        <v>0.54545454545454541</v>
      </c>
      <c r="H45" s="70">
        <f>G45^2</f>
        <v>0.29752066115702475</v>
      </c>
      <c r="I45" s="2"/>
      <c r="J45" s="2"/>
      <c r="K45" s="32"/>
      <c r="L45" s="32"/>
      <c r="M45" s="32"/>
      <c r="N45" s="32"/>
      <c r="O45" s="32"/>
      <c r="P45" s="32"/>
    </row>
    <row r="46" spans="1:16" x14ac:dyDescent="0.2">
      <c r="A46" s="2">
        <v>2.7999999999999901</v>
      </c>
      <c r="B46" s="2">
        <v>4.5</v>
      </c>
      <c r="C46" s="2">
        <v>1.3</v>
      </c>
      <c r="D46" s="2">
        <v>1</v>
      </c>
      <c r="E46" s="2">
        <v>11</v>
      </c>
      <c r="F46" s="2">
        <v>5</v>
      </c>
      <c r="G46" s="2">
        <f>F46/E46</f>
        <v>0.45454545454545453</v>
      </c>
      <c r="H46" s="75">
        <f>G46^2</f>
        <v>0.20661157024793386</v>
      </c>
      <c r="I46" s="2"/>
      <c r="J46" s="2"/>
      <c r="K46" s="32"/>
      <c r="L46" s="32"/>
      <c r="M46" s="32"/>
      <c r="N46" s="32" t="s">
        <v>55</v>
      </c>
      <c r="O46" s="36">
        <f>P42+P43</f>
        <v>0.48484848484848492</v>
      </c>
      <c r="P46" s="32"/>
    </row>
    <row r="47" spans="1:16" x14ac:dyDescent="0.2">
      <c r="A47" s="44">
        <v>2.7999999999999901</v>
      </c>
      <c r="B47" s="44">
        <v>4.5999999999999899</v>
      </c>
      <c r="C47" s="2">
        <v>1.5</v>
      </c>
      <c r="D47" s="2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">
      <c r="A48" s="2">
        <v>2.8999999999999901</v>
      </c>
      <c r="B48" s="2">
        <v>4.5999999999999899</v>
      </c>
      <c r="C48" s="2">
        <v>1.3</v>
      </c>
      <c r="D48" s="2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">
      <c r="A49" s="2">
        <v>2.8999999999999901</v>
      </c>
      <c r="B49" s="2">
        <v>6.2999999999999901</v>
      </c>
      <c r="C49" s="2">
        <v>1.8</v>
      </c>
      <c r="D49" s="2">
        <v>2</v>
      </c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">
      <c r="A50" s="2">
        <v>3</v>
      </c>
      <c r="B50" s="2">
        <v>6.5999999999999899</v>
      </c>
      <c r="C50" s="2">
        <v>2.1</v>
      </c>
      <c r="D50" s="2"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">
      <c r="A51" s="2">
        <v>3</v>
      </c>
      <c r="B51" s="2">
        <v>5.9</v>
      </c>
      <c r="C51" s="2">
        <v>2.1</v>
      </c>
      <c r="D51" s="2"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">
      <c r="A52" s="2">
        <v>3</v>
      </c>
      <c r="B52" s="2">
        <v>5.7999999999999901</v>
      </c>
      <c r="C52" s="2">
        <v>2.2000000000000002</v>
      </c>
      <c r="D52" s="2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">
      <c r="A53" s="2">
        <v>3.1</v>
      </c>
      <c r="B53" s="2">
        <v>4.9000000000000004</v>
      </c>
      <c r="C53" s="2">
        <v>1.5</v>
      </c>
      <c r="D53" s="2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">
      <c r="A54" s="44">
        <v>3.2</v>
      </c>
      <c r="B54" s="44">
        <v>4.7</v>
      </c>
      <c r="C54" s="44">
        <v>1.3999999999999899</v>
      </c>
      <c r="D54" s="44">
        <v>1</v>
      </c>
      <c r="E54" s="44"/>
      <c r="F54" s="44">
        <f>E46+E43</f>
        <v>14</v>
      </c>
      <c r="G54" s="44"/>
      <c r="H54" s="44"/>
      <c r="I54" s="2"/>
      <c r="J54" s="2"/>
      <c r="K54" s="2"/>
      <c r="L54" s="2"/>
      <c r="M54" s="2"/>
      <c r="N54" s="2"/>
      <c r="O54" s="2"/>
      <c r="P54" s="2"/>
    </row>
    <row r="55" spans="1:16" x14ac:dyDescent="0.2">
      <c r="A55" s="2">
        <v>3.2</v>
      </c>
      <c r="B55" s="2">
        <v>4.5</v>
      </c>
      <c r="C55" s="2">
        <v>1.5</v>
      </c>
      <c r="D55" s="2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8" spans="1:16" x14ac:dyDescent="0.2">
      <c r="A58" s="2" t="s">
        <v>46</v>
      </c>
      <c r="B58" s="2"/>
      <c r="C58" s="2"/>
      <c r="D58" s="2"/>
      <c r="E58" s="2"/>
      <c r="F58" s="2"/>
      <c r="G58" s="2"/>
      <c r="H58" s="2" t="s">
        <v>43</v>
      </c>
      <c r="I58" s="2"/>
      <c r="J58" s="2"/>
      <c r="K58" s="2" t="s">
        <v>54</v>
      </c>
      <c r="L58" s="2"/>
      <c r="M58" s="2"/>
      <c r="N58" s="2"/>
      <c r="O58" s="2"/>
      <c r="P58" s="2"/>
    </row>
    <row r="59" spans="1:16" x14ac:dyDescent="0.2">
      <c r="A59" s="2"/>
      <c r="B59" s="2"/>
      <c r="C59" s="2"/>
      <c r="D59" s="2"/>
      <c r="E59" s="2"/>
      <c r="F59" s="2"/>
      <c r="G59" s="2"/>
      <c r="H59" s="2">
        <v>1</v>
      </c>
      <c r="I59" s="2"/>
      <c r="J59" s="2"/>
      <c r="K59" s="2"/>
      <c r="L59" s="2"/>
      <c r="M59" s="2"/>
      <c r="N59" s="2"/>
      <c r="O59" s="2"/>
      <c r="P59" s="2"/>
    </row>
    <row r="60" spans="1:16" x14ac:dyDescent="0.2">
      <c r="A60" s="2" t="s">
        <v>1</v>
      </c>
      <c r="B60" s="2" t="s">
        <v>2</v>
      </c>
      <c r="C60" s="2" t="s">
        <v>3</v>
      </c>
      <c r="D60" s="2" t="s">
        <v>4</v>
      </c>
      <c r="E60" s="2" t="s">
        <v>41</v>
      </c>
      <c r="F60" s="2" t="s">
        <v>42</v>
      </c>
      <c r="G60" s="2" t="s">
        <v>44</v>
      </c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">
      <c r="A61" s="44">
        <v>2.3999999999999901</v>
      </c>
      <c r="B61" s="44">
        <v>3.2999999999999901</v>
      </c>
      <c r="C61" s="44">
        <v>1</v>
      </c>
      <c r="D61" s="44">
        <v>1</v>
      </c>
      <c r="E61" s="44">
        <v>4</v>
      </c>
      <c r="F61" s="44">
        <v>1</v>
      </c>
      <c r="G61" s="44">
        <f>F61/E61</f>
        <v>0.25</v>
      </c>
      <c r="H61" s="44">
        <f>G61^2</f>
        <v>6.25E-2</v>
      </c>
      <c r="I61" s="2"/>
      <c r="J61" s="2"/>
      <c r="K61" s="32" t="s">
        <v>26</v>
      </c>
      <c r="L61" s="32"/>
      <c r="M61" s="32"/>
      <c r="N61" s="32">
        <f>H59-H61-H62</f>
        <v>0.375</v>
      </c>
      <c r="O61" s="32">
        <f>E62/F73</f>
        <v>0.2857142857142857</v>
      </c>
      <c r="P61" s="32">
        <f>N61*O61</f>
        <v>0.10714285714285714</v>
      </c>
    </row>
    <row r="62" spans="1:16" x14ac:dyDescent="0.2">
      <c r="A62" s="44">
        <v>2.5</v>
      </c>
      <c r="B62" s="44">
        <v>5.7999999999999901</v>
      </c>
      <c r="C62" s="44">
        <v>1.8</v>
      </c>
      <c r="D62" s="44">
        <v>2</v>
      </c>
      <c r="E62" s="44">
        <v>4</v>
      </c>
      <c r="F62" s="44">
        <v>3</v>
      </c>
      <c r="G62" s="44">
        <f>F62/E62</f>
        <v>0.75</v>
      </c>
      <c r="H62" s="71">
        <f>G62^2</f>
        <v>0.5625</v>
      </c>
      <c r="I62" s="2"/>
      <c r="J62" s="2"/>
      <c r="K62" s="32" t="s">
        <v>25</v>
      </c>
      <c r="L62" s="32"/>
      <c r="M62" s="32"/>
      <c r="N62" s="32">
        <f>H59-H65-H66</f>
        <v>0.48</v>
      </c>
      <c r="O62" s="32">
        <f>E66/F73</f>
        <v>0.7142857142857143</v>
      </c>
      <c r="P62" s="32">
        <f>O62*N62</f>
        <v>0.34285714285714286</v>
      </c>
    </row>
    <row r="63" spans="1:16" x14ac:dyDescent="0.2">
      <c r="A63" s="44">
        <v>2.6</v>
      </c>
      <c r="B63" s="44">
        <v>5.5999999999999899</v>
      </c>
      <c r="C63" s="44">
        <v>1.3999999999999899</v>
      </c>
      <c r="D63" s="44">
        <v>2</v>
      </c>
      <c r="E63" s="44"/>
      <c r="F63" s="44"/>
      <c r="G63" s="44"/>
      <c r="H63" s="73"/>
      <c r="I63" s="2"/>
      <c r="J63" s="2"/>
      <c r="K63" s="32"/>
      <c r="L63" s="32"/>
      <c r="M63" s="32"/>
      <c r="N63" s="32"/>
      <c r="O63" s="32"/>
      <c r="P63" s="32"/>
    </row>
    <row r="64" spans="1:16" x14ac:dyDescent="0.2">
      <c r="A64" s="25">
        <v>2.7</v>
      </c>
      <c r="B64" s="25">
        <v>5.0999999999999899</v>
      </c>
      <c r="C64" s="25">
        <v>1.8999999999999899</v>
      </c>
      <c r="D64" s="25">
        <v>2</v>
      </c>
      <c r="E64" s="25"/>
      <c r="F64" s="25"/>
      <c r="G64" s="25"/>
      <c r="H64" s="74"/>
      <c r="I64" s="2"/>
      <c r="J64" s="2"/>
      <c r="K64" s="32"/>
      <c r="L64" s="32"/>
      <c r="M64" s="32"/>
      <c r="N64" s="32"/>
      <c r="O64" s="32"/>
      <c r="P64" s="32"/>
    </row>
    <row r="65" spans="1:16" x14ac:dyDescent="0.2">
      <c r="A65" s="2">
        <v>2.7999999999999901</v>
      </c>
      <c r="B65" s="2">
        <v>4.5</v>
      </c>
      <c r="C65" s="2">
        <v>1.3</v>
      </c>
      <c r="D65" s="2">
        <v>1</v>
      </c>
      <c r="E65" s="2">
        <v>10</v>
      </c>
      <c r="F65" s="2">
        <v>6</v>
      </c>
      <c r="G65" s="2">
        <f>F65/E65</f>
        <v>0.6</v>
      </c>
      <c r="H65" s="76">
        <f>G65^2</f>
        <v>0.36</v>
      </c>
      <c r="I65" s="2"/>
      <c r="J65" s="2"/>
      <c r="K65" s="32"/>
      <c r="L65" s="32"/>
      <c r="M65" s="32"/>
      <c r="N65" s="32" t="s">
        <v>55</v>
      </c>
      <c r="O65" s="36">
        <f>P61+P62</f>
        <v>0.45</v>
      </c>
      <c r="P65" s="32"/>
    </row>
    <row r="66" spans="1:16" x14ac:dyDescent="0.2">
      <c r="A66" s="2">
        <v>2.7999999999999901</v>
      </c>
      <c r="B66" s="2">
        <v>4.5999999999999899</v>
      </c>
      <c r="C66" s="2">
        <v>1.5</v>
      </c>
      <c r="D66" s="2">
        <v>1</v>
      </c>
      <c r="E66" s="2">
        <v>10</v>
      </c>
      <c r="F66" s="2">
        <v>4</v>
      </c>
      <c r="G66" s="2">
        <f>F66/E66</f>
        <v>0.4</v>
      </c>
      <c r="H66" s="2">
        <f>G66^2</f>
        <v>0.16000000000000003</v>
      </c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>
        <v>2.8999999999999901</v>
      </c>
      <c r="B67" s="2">
        <v>4.5999999999999899</v>
      </c>
      <c r="C67" s="2">
        <v>1.3</v>
      </c>
      <c r="D67" s="2">
        <v>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>
        <v>2.8999999999999901</v>
      </c>
      <c r="B68" s="2">
        <v>6.2999999999999901</v>
      </c>
      <c r="C68" s="2">
        <v>1.8</v>
      </c>
      <c r="D68" s="2">
        <v>2</v>
      </c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>
        <v>3</v>
      </c>
      <c r="B69" s="2">
        <v>6.5999999999999899</v>
      </c>
      <c r="C69" s="2">
        <v>2.1</v>
      </c>
      <c r="D69" s="2">
        <v>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">
      <c r="A70" s="2">
        <v>3</v>
      </c>
      <c r="B70" s="2">
        <v>5.9</v>
      </c>
      <c r="C70" s="2">
        <v>2.1</v>
      </c>
      <c r="D70" s="2">
        <v>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">
      <c r="A71" s="2">
        <v>3</v>
      </c>
      <c r="B71" s="2">
        <v>5.7999999999999901</v>
      </c>
      <c r="C71" s="2">
        <v>2.2000000000000002</v>
      </c>
      <c r="D71" s="2">
        <v>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">
      <c r="A72" s="2">
        <v>3.1</v>
      </c>
      <c r="B72" s="2">
        <v>4.9000000000000004</v>
      </c>
      <c r="C72" s="2">
        <v>1.5</v>
      </c>
      <c r="D72" s="2">
        <v>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">
      <c r="A73" s="44">
        <v>3.2</v>
      </c>
      <c r="B73" s="44">
        <v>4.7</v>
      </c>
      <c r="C73" s="44">
        <v>1.3999999999999899</v>
      </c>
      <c r="D73" s="44">
        <v>1</v>
      </c>
      <c r="E73" s="44"/>
      <c r="F73" s="44">
        <f>E65+E62</f>
        <v>14</v>
      </c>
      <c r="G73" s="44"/>
      <c r="H73" s="44"/>
      <c r="I73" s="2"/>
      <c r="J73" s="2"/>
      <c r="K73" s="2"/>
      <c r="L73" s="2"/>
      <c r="M73" s="2"/>
      <c r="N73" s="2"/>
      <c r="O73" s="2"/>
      <c r="P73" s="2"/>
    </row>
    <row r="74" spans="1:16" x14ac:dyDescent="0.2">
      <c r="A74" s="2">
        <v>3.2</v>
      </c>
      <c r="B74" s="2">
        <v>4.5</v>
      </c>
      <c r="C74" s="2">
        <v>1.5</v>
      </c>
      <c r="D74" s="2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8" spans="1:16" x14ac:dyDescent="0.2">
      <c r="A78" s="2" t="s">
        <v>47</v>
      </c>
      <c r="B78" s="2"/>
      <c r="C78" s="2"/>
      <c r="D78" s="2"/>
      <c r="E78" s="2"/>
      <c r="F78" s="2"/>
      <c r="G78" s="2"/>
      <c r="H78" s="2" t="s">
        <v>43</v>
      </c>
      <c r="I78" s="2"/>
      <c r="J78" s="2"/>
      <c r="K78" s="2" t="s">
        <v>54</v>
      </c>
      <c r="L78" s="2"/>
      <c r="M78" s="2"/>
      <c r="N78" s="2"/>
      <c r="O78" s="2"/>
      <c r="P78" s="2"/>
    </row>
    <row r="79" spans="1:16" x14ac:dyDescent="0.2">
      <c r="A79" s="2"/>
      <c r="B79" s="2"/>
      <c r="C79" s="2"/>
      <c r="D79" s="2"/>
      <c r="E79" s="2"/>
      <c r="F79" s="2"/>
      <c r="G79" s="2"/>
      <c r="H79" s="2">
        <v>1</v>
      </c>
      <c r="I79" s="2"/>
      <c r="J79" s="2"/>
      <c r="K79" s="2"/>
      <c r="L79" s="2"/>
      <c r="M79" s="2"/>
      <c r="N79" s="2"/>
      <c r="O79" s="2"/>
      <c r="P79" s="2"/>
    </row>
    <row r="80" spans="1:16" x14ac:dyDescent="0.2">
      <c r="A80" s="2" t="s">
        <v>1</v>
      </c>
      <c r="B80" s="2" t="s">
        <v>2</v>
      </c>
      <c r="C80" s="2" t="s">
        <v>3</v>
      </c>
      <c r="D80" s="2" t="s">
        <v>4</v>
      </c>
      <c r="E80" s="2" t="s">
        <v>41</v>
      </c>
      <c r="F80" s="2" t="s">
        <v>42</v>
      </c>
      <c r="G80" s="2" t="s">
        <v>44</v>
      </c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44">
        <v>2.3999999999999901</v>
      </c>
      <c r="B81" s="44">
        <v>3.2999999999999901</v>
      </c>
      <c r="C81" s="44">
        <v>1</v>
      </c>
      <c r="D81" s="44">
        <v>1</v>
      </c>
      <c r="E81" s="44">
        <v>5</v>
      </c>
      <c r="F81" s="44">
        <v>2</v>
      </c>
      <c r="G81" s="44">
        <f>F81/E81</f>
        <v>0.4</v>
      </c>
      <c r="H81" s="44">
        <f>G81^2</f>
        <v>0.16000000000000003</v>
      </c>
      <c r="I81" s="2"/>
      <c r="J81" s="2"/>
      <c r="K81" s="32" t="s">
        <v>26</v>
      </c>
      <c r="L81" s="32"/>
      <c r="M81" s="32"/>
      <c r="N81" s="32">
        <f>H79-H81-H82</f>
        <v>0.48</v>
      </c>
      <c r="O81" s="32">
        <f>E82/F93</f>
        <v>0.35714285714285715</v>
      </c>
      <c r="P81" s="32">
        <f>O81*N81</f>
        <v>0.17142857142857143</v>
      </c>
    </row>
    <row r="82" spans="1:16" x14ac:dyDescent="0.2">
      <c r="A82" s="44">
        <v>2.5</v>
      </c>
      <c r="B82" s="44">
        <v>5.7999999999999901</v>
      </c>
      <c r="C82" s="44">
        <v>1.8</v>
      </c>
      <c r="D82" s="44">
        <v>2</v>
      </c>
      <c r="E82" s="44">
        <v>5</v>
      </c>
      <c r="F82" s="44">
        <v>3</v>
      </c>
      <c r="G82" s="44">
        <f>F82/E82</f>
        <v>0.6</v>
      </c>
      <c r="H82" s="71">
        <f>G82^2</f>
        <v>0.36</v>
      </c>
      <c r="I82" s="2"/>
      <c r="J82" s="2"/>
      <c r="K82" s="32" t="s">
        <v>25</v>
      </c>
      <c r="L82" s="32"/>
      <c r="M82" s="32"/>
      <c r="N82" s="32">
        <f>H79-H86-H87</f>
        <v>0.49382716049382713</v>
      </c>
      <c r="O82" s="32">
        <f>E87/F93</f>
        <v>0.6428571428571429</v>
      </c>
      <c r="P82" s="32">
        <f>O82*N82</f>
        <v>0.31746031746031744</v>
      </c>
    </row>
    <row r="83" spans="1:16" x14ac:dyDescent="0.2">
      <c r="A83" s="44">
        <v>2.6</v>
      </c>
      <c r="B83" s="44">
        <v>5.5999999999999899</v>
      </c>
      <c r="C83" s="44">
        <v>1.3999999999999899</v>
      </c>
      <c r="D83" s="44">
        <v>2</v>
      </c>
      <c r="E83" s="44"/>
      <c r="F83" s="44"/>
      <c r="G83" s="44"/>
      <c r="H83" s="73"/>
      <c r="I83" s="2"/>
      <c r="J83" s="2"/>
      <c r="K83" s="32"/>
      <c r="L83" s="32"/>
      <c r="M83" s="32"/>
      <c r="N83" s="32"/>
      <c r="O83" s="32"/>
      <c r="P83" s="32"/>
    </row>
    <row r="84" spans="1:16" x14ac:dyDescent="0.2">
      <c r="A84" s="79">
        <v>2.7</v>
      </c>
      <c r="B84" s="79">
        <v>5.0999999999999899</v>
      </c>
      <c r="C84" s="79">
        <v>1.8999999999999899</v>
      </c>
      <c r="D84" s="79">
        <v>2</v>
      </c>
      <c r="E84" s="79"/>
      <c r="F84" s="79"/>
      <c r="G84" s="79"/>
      <c r="H84" s="80"/>
      <c r="I84" s="2"/>
      <c r="J84" s="2"/>
      <c r="K84" s="32"/>
      <c r="L84" s="32"/>
      <c r="M84" s="32"/>
      <c r="N84" s="32"/>
      <c r="O84" s="32"/>
      <c r="P84" s="32"/>
    </row>
    <row r="85" spans="1:16" x14ac:dyDescent="0.2">
      <c r="A85" s="77">
        <v>2.7999999999999901</v>
      </c>
      <c r="B85" s="77">
        <v>4.5</v>
      </c>
      <c r="C85" s="77">
        <v>1.3</v>
      </c>
      <c r="D85" s="77">
        <v>1</v>
      </c>
      <c r="E85" s="77"/>
      <c r="F85" s="77"/>
      <c r="G85" s="77"/>
      <c r="H85" s="78"/>
      <c r="I85" s="2"/>
      <c r="J85" s="2"/>
      <c r="K85" s="32"/>
      <c r="L85" s="32"/>
      <c r="M85" s="32"/>
      <c r="N85" s="32" t="s">
        <v>55</v>
      </c>
      <c r="O85" s="36">
        <f>P81+P82</f>
        <v>0.48888888888888887</v>
      </c>
      <c r="P85" s="32"/>
    </row>
    <row r="86" spans="1:16" x14ac:dyDescent="0.2">
      <c r="A86" s="2">
        <v>2.7999999999999901</v>
      </c>
      <c r="B86" s="2">
        <v>4.5999999999999899</v>
      </c>
      <c r="C86" s="2">
        <v>1.5</v>
      </c>
      <c r="D86" s="2">
        <v>1</v>
      </c>
      <c r="E86" s="2">
        <v>9</v>
      </c>
      <c r="F86" s="2">
        <v>5</v>
      </c>
      <c r="G86" s="2">
        <f>F86/E86</f>
        <v>0.55555555555555558</v>
      </c>
      <c r="H86" s="70">
        <f>G86^2</f>
        <v>0.30864197530864201</v>
      </c>
      <c r="I86" s="2"/>
      <c r="J86" s="2"/>
      <c r="K86" s="2"/>
      <c r="L86" s="2"/>
      <c r="M86" s="2"/>
      <c r="N86" s="2"/>
      <c r="O86" s="2"/>
      <c r="P86" s="2"/>
    </row>
    <row r="87" spans="1:16" x14ac:dyDescent="0.2">
      <c r="A87" s="2">
        <v>2.8999999999999901</v>
      </c>
      <c r="B87" s="2">
        <v>4.5999999999999899</v>
      </c>
      <c r="C87" s="2">
        <v>1.3</v>
      </c>
      <c r="D87" s="2">
        <v>1</v>
      </c>
      <c r="E87" s="2">
        <v>9</v>
      </c>
      <c r="F87" s="2">
        <v>4</v>
      </c>
      <c r="G87" s="2">
        <f>F87/E87</f>
        <v>0.44444444444444442</v>
      </c>
      <c r="H87" s="70">
        <f>G87^2</f>
        <v>0.19753086419753085</v>
      </c>
      <c r="I87" s="2"/>
      <c r="J87" s="2"/>
      <c r="K87" s="2"/>
      <c r="L87" s="2"/>
      <c r="M87" s="2"/>
      <c r="N87" s="2"/>
      <c r="O87" s="2"/>
      <c r="P87" s="2"/>
    </row>
    <row r="88" spans="1:16" x14ac:dyDescent="0.2">
      <c r="A88" s="2">
        <v>2.8999999999999901</v>
      </c>
      <c r="B88" s="2">
        <v>6.2999999999999901</v>
      </c>
      <c r="C88" s="2">
        <v>1.8</v>
      </c>
      <c r="D88" s="2">
        <v>2</v>
      </c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">
      <c r="A89" s="2">
        <v>3</v>
      </c>
      <c r="B89" s="2">
        <v>6.5999999999999899</v>
      </c>
      <c r="C89" s="2">
        <v>2.1</v>
      </c>
      <c r="D89" s="2">
        <v>2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">
      <c r="A90" s="2">
        <v>3</v>
      </c>
      <c r="B90" s="2">
        <v>5.9</v>
      </c>
      <c r="C90" s="2">
        <v>2.1</v>
      </c>
      <c r="D90" s="2">
        <v>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">
      <c r="A91" s="2">
        <v>3</v>
      </c>
      <c r="B91" s="2">
        <v>5.7999999999999901</v>
      </c>
      <c r="C91" s="2">
        <v>2.2000000000000002</v>
      </c>
      <c r="D91" s="2">
        <v>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">
      <c r="A92" s="2">
        <v>3.1</v>
      </c>
      <c r="B92" s="2">
        <v>4.9000000000000004</v>
      </c>
      <c r="C92" s="2">
        <v>1.5</v>
      </c>
      <c r="D92" s="2">
        <v>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">
      <c r="A93" s="44">
        <v>3.2</v>
      </c>
      <c r="B93" s="44">
        <v>4.7</v>
      </c>
      <c r="C93" s="44">
        <v>1.3999999999999899</v>
      </c>
      <c r="D93" s="44">
        <v>1</v>
      </c>
      <c r="E93" s="44"/>
      <c r="F93" s="44">
        <f>E82+E86</f>
        <v>14</v>
      </c>
      <c r="G93" s="44"/>
      <c r="H93" s="44"/>
      <c r="I93" s="2"/>
      <c r="J93" s="2"/>
      <c r="K93" s="2"/>
      <c r="L93" s="2"/>
      <c r="M93" s="2"/>
      <c r="N93" s="2"/>
      <c r="O93" s="2"/>
      <c r="P93" s="2"/>
    </row>
    <row r="94" spans="1:16" x14ac:dyDescent="0.2">
      <c r="A94" s="2">
        <v>3.2</v>
      </c>
      <c r="B94" s="2">
        <v>4.5</v>
      </c>
      <c r="C94" s="2">
        <v>1.5</v>
      </c>
      <c r="D94" s="2">
        <v>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9" spans="1:16" x14ac:dyDescent="0.2">
      <c r="A99" s="2" t="s">
        <v>48</v>
      </c>
      <c r="B99" s="2"/>
      <c r="C99" s="2"/>
      <c r="D99" s="2"/>
      <c r="E99" s="2"/>
      <c r="F99" s="2"/>
      <c r="G99" s="2"/>
      <c r="H99" s="2" t="s">
        <v>43</v>
      </c>
      <c r="I99" s="2"/>
      <c r="J99" s="2"/>
      <c r="K99" s="2" t="s">
        <v>54</v>
      </c>
      <c r="L99" s="2"/>
      <c r="M99" s="2"/>
      <c r="N99" s="2"/>
      <c r="O99" s="2"/>
      <c r="P99" s="2"/>
    </row>
    <row r="100" spans="1:16" x14ac:dyDescent="0.2">
      <c r="A100" s="2"/>
      <c r="B100" s="2"/>
      <c r="C100" s="2"/>
      <c r="D100" s="2"/>
      <c r="E100" s="2"/>
      <c r="F100" s="2"/>
      <c r="G100" s="2"/>
      <c r="H100" s="2">
        <v>1</v>
      </c>
      <c r="I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2" t="s">
        <v>1</v>
      </c>
      <c r="B101" s="2" t="s">
        <v>2</v>
      </c>
      <c r="C101" s="2" t="s">
        <v>3</v>
      </c>
      <c r="D101" s="2" t="s">
        <v>4</v>
      </c>
      <c r="E101" s="2" t="s">
        <v>41</v>
      </c>
      <c r="F101" s="2" t="s">
        <v>42</v>
      </c>
      <c r="G101" s="2" t="s">
        <v>44</v>
      </c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44">
        <v>2.3999999999999901</v>
      </c>
      <c r="B102" s="44">
        <v>3.2999999999999901</v>
      </c>
      <c r="C102" s="44">
        <v>1</v>
      </c>
      <c r="D102" s="44">
        <v>1</v>
      </c>
      <c r="E102" s="44">
        <v>6</v>
      </c>
      <c r="F102" s="44">
        <v>3</v>
      </c>
      <c r="G102" s="44">
        <f>F102/E102</f>
        <v>0.5</v>
      </c>
      <c r="H102" s="44">
        <f>G102^2</f>
        <v>0.25</v>
      </c>
      <c r="I102" s="2"/>
      <c r="J102" s="2"/>
      <c r="K102" s="32" t="s">
        <v>26</v>
      </c>
      <c r="L102" s="32"/>
      <c r="M102" s="32"/>
      <c r="N102" s="32">
        <f>H100-H102-H103</f>
        <v>0.5</v>
      </c>
      <c r="O102" s="32">
        <f>E102/F117</f>
        <v>0.42857142857142855</v>
      </c>
      <c r="P102" s="32">
        <f>O102*N102</f>
        <v>0.21428571428571427</v>
      </c>
    </row>
    <row r="103" spans="1:16" x14ac:dyDescent="0.2">
      <c r="A103" s="44">
        <v>2.5</v>
      </c>
      <c r="B103" s="44">
        <v>5.7999999999999901</v>
      </c>
      <c r="C103" s="44">
        <v>1.8</v>
      </c>
      <c r="D103" s="44">
        <v>2</v>
      </c>
      <c r="E103" s="44">
        <v>6</v>
      </c>
      <c r="F103" s="44">
        <v>3</v>
      </c>
      <c r="G103" s="44">
        <f>F103/E103</f>
        <v>0.5</v>
      </c>
      <c r="H103" s="71">
        <f>G103^2</f>
        <v>0.25</v>
      </c>
      <c r="I103" s="2"/>
      <c r="J103" s="2"/>
      <c r="K103" s="32" t="s">
        <v>25</v>
      </c>
      <c r="L103" s="32"/>
      <c r="M103" s="32"/>
      <c r="N103" s="32">
        <f>H100-H108-H109</f>
        <v>0.5</v>
      </c>
      <c r="O103" s="32">
        <f>E109/F117</f>
        <v>0.5714285714285714</v>
      </c>
      <c r="P103" s="32">
        <f>O103*N103</f>
        <v>0.2857142857142857</v>
      </c>
    </row>
    <row r="104" spans="1:16" x14ac:dyDescent="0.2">
      <c r="A104" s="44">
        <v>2.6</v>
      </c>
      <c r="B104" s="44">
        <v>5.5999999999999899</v>
      </c>
      <c r="C104" s="44">
        <v>1.3999999999999899</v>
      </c>
      <c r="D104" s="44">
        <v>2</v>
      </c>
      <c r="E104" s="44"/>
      <c r="F104" s="44"/>
      <c r="G104" s="44"/>
      <c r="H104" s="73"/>
      <c r="I104" s="2"/>
      <c r="J104" s="2"/>
      <c r="K104" s="32"/>
      <c r="L104" s="32"/>
      <c r="M104" s="32"/>
      <c r="N104" s="32"/>
      <c r="O104" s="32"/>
      <c r="P104" s="32"/>
    </row>
    <row r="105" spans="1:16" x14ac:dyDescent="0.2">
      <c r="A105" s="79">
        <v>2.7</v>
      </c>
      <c r="B105" s="79">
        <v>5.0999999999999899</v>
      </c>
      <c r="C105" s="79">
        <v>1.8999999999999899</v>
      </c>
      <c r="D105" s="79">
        <v>2</v>
      </c>
      <c r="E105" s="79"/>
      <c r="F105" s="79"/>
      <c r="G105" s="79"/>
      <c r="H105" s="80"/>
      <c r="I105" s="2"/>
      <c r="J105" s="2"/>
      <c r="K105" s="32"/>
      <c r="L105" s="32"/>
      <c r="M105" s="32"/>
      <c r="N105" s="32"/>
      <c r="O105" s="32"/>
      <c r="P105" s="32"/>
    </row>
    <row r="106" spans="1:16" x14ac:dyDescent="0.2">
      <c r="A106" s="79">
        <v>2.7999999999999901</v>
      </c>
      <c r="B106" s="79">
        <v>4.5</v>
      </c>
      <c r="C106" s="79">
        <v>1.3</v>
      </c>
      <c r="D106" s="79">
        <v>1</v>
      </c>
      <c r="E106" s="79"/>
      <c r="F106" s="79"/>
      <c r="G106" s="79"/>
      <c r="H106" s="80"/>
      <c r="I106" s="2"/>
      <c r="J106" s="2"/>
      <c r="K106" s="32"/>
      <c r="L106" s="32"/>
      <c r="M106" s="32"/>
      <c r="N106" s="32" t="s">
        <v>55</v>
      </c>
      <c r="O106" s="36">
        <f>P102+P103</f>
        <v>0.5</v>
      </c>
      <c r="P106" s="32"/>
    </row>
    <row r="107" spans="1:16" x14ac:dyDescent="0.2">
      <c r="A107" s="25">
        <v>2.7999999999999901</v>
      </c>
      <c r="B107" s="25">
        <v>4.5999999999999899</v>
      </c>
      <c r="C107" s="25">
        <v>1.5</v>
      </c>
      <c r="D107" s="25">
        <v>1</v>
      </c>
      <c r="E107" s="25"/>
      <c r="F107" s="25"/>
      <c r="G107" s="25"/>
      <c r="H107" s="74"/>
      <c r="I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2">
        <v>2.8999999999999901</v>
      </c>
      <c r="B108" s="2">
        <v>4.5999999999999899</v>
      </c>
      <c r="C108" s="2">
        <v>1.3</v>
      </c>
      <c r="D108" s="2">
        <v>1</v>
      </c>
      <c r="E108" s="2">
        <v>8</v>
      </c>
      <c r="F108" s="2">
        <v>4</v>
      </c>
      <c r="G108" s="2">
        <f>F108/E108</f>
        <v>0.5</v>
      </c>
      <c r="H108" s="70">
        <f>G108^2</f>
        <v>0.25</v>
      </c>
      <c r="I108" s="2"/>
      <c r="J108" s="2"/>
      <c r="K108" s="2"/>
      <c r="L108" s="2"/>
      <c r="M108" s="2"/>
      <c r="N108" s="2"/>
      <c r="O108" s="2"/>
      <c r="P108" s="2"/>
    </row>
    <row r="109" spans="1:16" x14ac:dyDescent="0.2">
      <c r="A109" s="2">
        <v>2.8999999999999901</v>
      </c>
      <c r="B109" s="2">
        <v>6.2999999999999901</v>
      </c>
      <c r="C109" s="2">
        <v>1.8</v>
      </c>
      <c r="D109" s="2">
        <v>2</v>
      </c>
      <c r="E109" s="2">
        <v>8</v>
      </c>
      <c r="F109" s="2">
        <v>4</v>
      </c>
      <c r="G109">
        <f>F109/E109</f>
        <v>0.5</v>
      </c>
      <c r="H109" s="2">
        <f>G109^2</f>
        <v>0.25</v>
      </c>
      <c r="I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2">
        <v>3</v>
      </c>
      <c r="B110" s="2">
        <v>6.5999999999999899</v>
      </c>
      <c r="C110" s="2">
        <v>2.1</v>
      </c>
      <c r="D110" s="2">
        <v>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2">
        <v>3</v>
      </c>
      <c r="B111" s="2">
        <v>5.9</v>
      </c>
      <c r="C111" s="2">
        <v>2.1</v>
      </c>
      <c r="D111" s="2">
        <v>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2">
        <v>3</v>
      </c>
      <c r="B112" s="2">
        <v>5.7999999999999901</v>
      </c>
      <c r="C112" s="2">
        <v>2.2000000000000002</v>
      </c>
      <c r="D112" s="2">
        <v>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2">
        <v>3.1</v>
      </c>
      <c r="B113" s="2">
        <v>4.9000000000000004</v>
      </c>
      <c r="C113" s="2">
        <v>1.5</v>
      </c>
      <c r="D113" s="2">
        <v>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44">
        <v>3.2</v>
      </c>
      <c r="B114" s="44">
        <v>4.7</v>
      </c>
      <c r="C114" s="44">
        <v>1.3999999999999899</v>
      </c>
      <c r="D114" s="44">
        <v>1</v>
      </c>
      <c r="E114" s="44"/>
      <c r="F114" s="44"/>
      <c r="G114" s="44"/>
      <c r="H114" s="44"/>
      <c r="I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2">
        <v>3.2</v>
      </c>
      <c r="B115" s="2">
        <v>4.5</v>
      </c>
      <c r="C115" s="2">
        <v>1.5</v>
      </c>
      <c r="D115" s="2">
        <v>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7" spans="1:16" x14ac:dyDescent="0.2">
      <c r="F117" s="2">
        <f>E102+E108</f>
        <v>14</v>
      </c>
    </row>
    <row r="121" spans="1:16" x14ac:dyDescent="0.2">
      <c r="A121" s="44" t="s">
        <v>49</v>
      </c>
      <c r="B121" s="44"/>
      <c r="C121" s="2"/>
      <c r="D121" s="2"/>
      <c r="E121" s="2"/>
      <c r="F121" s="2"/>
      <c r="G121" s="2"/>
      <c r="H121" s="2" t="s">
        <v>43</v>
      </c>
      <c r="I121" s="2"/>
      <c r="J121" s="2"/>
      <c r="K121" s="2" t="s">
        <v>54</v>
      </c>
      <c r="L121" s="2"/>
      <c r="M121" s="2"/>
      <c r="N121" s="2"/>
      <c r="O121" s="2"/>
      <c r="P121" s="2"/>
    </row>
    <row r="122" spans="1:16" x14ac:dyDescent="0.2">
      <c r="A122" s="2"/>
      <c r="B122" s="2"/>
      <c r="C122" s="2"/>
      <c r="D122" s="2"/>
      <c r="E122" s="2"/>
      <c r="F122" s="2"/>
      <c r="G122" s="2"/>
      <c r="H122" s="2">
        <v>1</v>
      </c>
      <c r="I122" s="2"/>
      <c r="J122" s="2"/>
      <c r="K122" s="2"/>
      <c r="L122" s="2"/>
      <c r="M122" s="2"/>
      <c r="N122" s="2"/>
      <c r="O122" s="2"/>
      <c r="P122" s="2"/>
    </row>
    <row r="123" spans="1:16" x14ac:dyDescent="0.2">
      <c r="A123" s="2" t="s">
        <v>1</v>
      </c>
      <c r="B123" s="2" t="s">
        <v>2</v>
      </c>
      <c r="C123" s="2" t="s">
        <v>3</v>
      </c>
      <c r="D123" s="2" t="s">
        <v>4</v>
      </c>
      <c r="E123" s="2" t="s">
        <v>41</v>
      </c>
      <c r="F123" s="2" t="s">
        <v>42</v>
      </c>
      <c r="G123" s="2" t="s">
        <v>44</v>
      </c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">
      <c r="A124" s="44">
        <v>2.3999999999999901</v>
      </c>
      <c r="B124" s="44">
        <v>3.2999999999999901</v>
      </c>
      <c r="C124" s="44">
        <v>1</v>
      </c>
      <c r="D124" s="44">
        <v>1</v>
      </c>
      <c r="E124" s="44">
        <v>7</v>
      </c>
      <c r="F124" s="44">
        <v>4</v>
      </c>
      <c r="G124" s="44">
        <f>F124/E124</f>
        <v>0.5714285714285714</v>
      </c>
      <c r="H124" s="44">
        <f>G124^2</f>
        <v>0.32653061224489793</v>
      </c>
      <c r="I124" s="2"/>
      <c r="J124" s="2"/>
      <c r="K124" s="32" t="s">
        <v>26</v>
      </c>
      <c r="L124" s="32"/>
      <c r="M124" s="32"/>
      <c r="N124" s="32">
        <f>H122-H124-H125</f>
        <v>0.48979591836734704</v>
      </c>
      <c r="O124" s="32">
        <f>E125/F139</f>
        <v>0.5</v>
      </c>
      <c r="P124" s="32">
        <f>O124*N124</f>
        <v>0.24489795918367352</v>
      </c>
    </row>
    <row r="125" spans="1:16" x14ac:dyDescent="0.2">
      <c r="A125" s="44">
        <v>2.5</v>
      </c>
      <c r="B125" s="44">
        <v>5.7999999999999901</v>
      </c>
      <c r="C125" s="44">
        <v>1.8</v>
      </c>
      <c r="D125" s="44">
        <v>2</v>
      </c>
      <c r="E125" s="44">
        <v>7</v>
      </c>
      <c r="F125" s="44">
        <v>3</v>
      </c>
      <c r="G125" s="44">
        <f>F125/E125</f>
        <v>0.42857142857142855</v>
      </c>
      <c r="H125" s="71">
        <f>G125^2</f>
        <v>0.18367346938775508</v>
      </c>
      <c r="I125" s="2"/>
      <c r="J125" s="2"/>
      <c r="K125" s="32" t="s">
        <v>25</v>
      </c>
      <c r="L125" s="32"/>
      <c r="M125" s="32"/>
      <c r="N125" s="32">
        <f>H122-H131-H133</f>
        <v>0.81632653061224492</v>
      </c>
      <c r="O125" s="32">
        <f>E131/F139</f>
        <v>0.5</v>
      </c>
      <c r="P125" s="32">
        <f>O125*N125</f>
        <v>0.40816326530612246</v>
      </c>
    </row>
    <row r="126" spans="1:16" x14ac:dyDescent="0.2">
      <c r="A126" s="44">
        <v>2.6</v>
      </c>
      <c r="B126" s="44">
        <v>5.5999999999999899</v>
      </c>
      <c r="C126" s="44">
        <v>1.3999999999999899</v>
      </c>
      <c r="D126" s="44">
        <v>2</v>
      </c>
      <c r="E126" s="44"/>
      <c r="F126" s="44"/>
      <c r="G126" s="44"/>
      <c r="H126" s="73"/>
      <c r="I126" s="2"/>
      <c r="J126" s="2"/>
      <c r="K126" s="32"/>
      <c r="L126" s="32"/>
      <c r="M126" s="32"/>
      <c r="N126" s="32"/>
      <c r="O126" s="32"/>
      <c r="P126" s="32"/>
    </row>
    <row r="127" spans="1:16" x14ac:dyDescent="0.2">
      <c r="A127" s="79">
        <v>2.7</v>
      </c>
      <c r="B127" s="79">
        <v>5.0999999999999899</v>
      </c>
      <c r="C127" s="79">
        <v>1.8999999999999899</v>
      </c>
      <c r="D127" s="79">
        <v>2</v>
      </c>
      <c r="E127" s="79"/>
      <c r="F127" s="79"/>
      <c r="G127" s="79"/>
      <c r="H127" s="80"/>
      <c r="I127" s="2"/>
      <c r="J127" s="2"/>
      <c r="K127" s="32"/>
      <c r="L127" s="32"/>
      <c r="M127" s="32"/>
      <c r="N127" s="32"/>
      <c r="O127" s="32"/>
      <c r="P127" s="32"/>
    </row>
    <row r="128" spans="1:16" x14ac:dyDescent="0.2">
      <c r="A128" s="79">
        <v>2.7999999999999901</v>
      </c>
      <c r="B128" s="79">
        <v>4.5</v>
      </c>
      <c r="C128" s="79">
        <v>1.3</v>
      </c>
      <c r="D128" s="79">
        <v>1</v>
      </c>
      <c r="E128" s="79"/>
      <c r="F128" s="79"/>
      <c r="G128" s="79"/>
      <c r="H128" s="80"/>
      <c r="I128" s="2"/>
      <c r="J128" s="2"/>
      <c r="K128" s="32"/>
      <c r="L128" s="32"/>
      <c r="M128" s="32"/>
      <c r="N128" s="32" t="s">
        <v>55</v>
      </c>
      <c r="O128" s="36">
        <f>P124+P125</f>
        <v>0.65306122448979598</v>
      </c>
      <c r="P128" s="32"/>
    </row>
    <row r="129" spans="1:16" x14ac:dyDescent="0.2">
      <c r="A129" s="44">
        <v>2.7999999999999901</v>
      </c>
      <c r="B129" s="44">
        <v>4.5999999999999899</v>
      </c>
      <c r="C129" s="44">
        <v>1.5</v>
      </c>
      <c r="D129" s="44">
        <v>1</v>
      </c>
      <c r="E129" s="44"/>
      <c r="F129" s="44"/>
      <c r="G129" s="44"/>
      <c r="H129" s="73"/>
      <c r="I129" s="2"/>
      <c r="J129" s="2"/>
      <c r="K129" s="2"/>
      <c r="L129" s="2"/>
      <c r="M129" s="2"/>
      <c r="N129" s="2"/>
      <c r="O129" s="2"/>
      <c r="P129" s="2"/>
    </row>
    <row r="130" spans="1:16" x14ac:dyDescent="0.2">
      <c r="A130" s="25">
        <v>2.8999999999999901</v>
      </c>
      <c r="B130" s="25">
        <v>4.5999999999999899</v>
      </c>
      <c r="C130" s="25">
        <v>1.3</v>
      </c>
      <c r="D130" s="25">
        <v>1</v>
      </c>
      <c r="E130" s="25"/>
      <c r="F130" s="25"/>
      <c r="G130" s="25"/>
      <c r="H130" s="74"/>
      <c r="I130" s="2"/>
      <c r="J130" s="2"/>
      <c r="K130" s="2"/>
      <c r="L130" s="2"/>
      <c r="M130" s="2"/>
      <c r="N130" s="2"/>
      <c r="O130" s="2"/>
      <c r="P130" s="2"/>
    </row>
    <row r="131" spans="1:16" x14ac:dyDescent="0.2">
      <c r="A131" s="2">
        <v>2.8999999999999901</v>
      </c>
      <c r="B131" s="2">
        <v>6.2999999999999901</v>
      </c>
      <c r="C131" s="2">
        <v>1.8</v>
      </c>
      <c r="D131" s="2">
        <v>2</v>
      </c>
      <c r="E131" s="2">
        <f>7</f>
        <v>7</v>
      </c>
      <c r="F131" s="2">
        <f>3</f>
        <v>3</v>
      </c>
      <c r="G131">
        <f>F131/E131</f>
        <v>0.42857142857142855</v>
      </c>
      <c r="H131" s="2">
        <f>G131^2</f>
        <v>0.18367346938775508</v>
      </c>
      <c r="I131" s="2"/>
      <c r="J131" s="2"/>
      <c r="K131" s="2"/>
      <c r="L131" s="2"/>
      <c r="M131" s="2"/>
      <c r="N131" s="2"/>
      <c r="O131" s="2"/>
      <c r="P131" s="2"/>
    </row>
    <row r="132" spans="1:16" x14ac:dyDescent="0.2">
      <c r="A132" s="2">
        <v>3</v>
      </c>
      <c r="B132" s="2">
        <v>6.5999999999999899</v>
      </c>
      <c r="C132" s="2">
        <v>2.1</v>
      </c>
      <c r="D132" s="2">
        <v>2</v>
      </c>
      <c r="E132" s="2">
        <f>7</f>
        <v>7</v>
      </c>
      <c r="F132" s="2">
        <v>4</v>
      </c>
      <c r="G132" s="2">
        <f>F132/E132</f>
        <v>0.5714285714285714</v>
      </c>
      <c r="H132" s="70">
        <f>G132^2</f>
        <v>0.32653061224489793</v>
      </c>
      <c r="I132" s="2"/>
      <c r="J132" s="2"/>
      <c r="K132" s="2"/>
      <c r="L132" s="2"/>
      <c r="M132" s="2"/>
      <c r="N132" s="2"/>
      <c r="O132" s="2"/>
      <c r="P132" s="2"/>
    </row>
    <row r="133" spans="1:16" x14ac:dyDescent="0.2">
      <c r="A133" s="2">
        <v>3</v>
      </c>
      <c r="B133" s="2">
        <v>5.9</v>
      </c>
      <c r="C133" s="2">
        <v>2.1</v>
      </c>
      <c r="D133" s="2">
        <v>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">
      <c r="A134" s="2">
        <v>3</v>
      </c>
      <c r="B134" s="2">
        <v>5.7999999999999901</v>
      </c>
      <c r="C134" s="2">
        <v>2.2000000000000002</v>
      </c>
      <c r="D134" s="2">
        <v>2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">
      <c r="A135" s="44">
        <v>3.1</v>
      </c>
      <c r="B135" s="44">
        <v>4.9000000000000004</v>
      </c>
      <c r="C135" s="2">
        <v>1.5</v>
      </c>
      <c r="D135" s="2">
        <v>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">
      <c r="A136" s="44">
        <v>3.2</v>
      </c>
      <c r="B136" s="44">
        <v>4.7</v>
      </c>
      <c r="C136" s="44">
        <v>1.3999999999999899</v>
      </c>
      <c r="D136" s="44">
        <v>1</v>
      </c>
      <c r="E136" s="44"/>
      <c r="F136" s="44"/>
      <c r="G136" s="44"/>
      <c r="H136" s="44"/>
      <c r="I136" s="2"/>
      <c r="J136" s="2"/>
      <c r="K136" s="2"/>
      <c r="L136" s="2"/>
      <c r="M136" s="2"/>
      <c r="N136" s="2"/>
      <c r="O136" s="2"/>
      <c r="P136" s="2"/>
    </row>
    <row r="137" spans="1:16" x14ac:dyDescent="0.2">
      <c r="A137" s="2">
        <v>3.2</v>
      </c>
      <c r="B137" s="2">
        <v>4.5</v>
      </c>
      <c r="C137" s="2">
        <v>1.5</v>
      </c>
      <c r="D137" s="2">
        <v>1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9" spans="1:16" x14ac:dyDescent="0.2">
      <c r="F139" s="2">
        <f>E125+E132</f>
        <v>14</v>
      </c>
    </row>
    <row r="144" spans="1:16" x14ac:dyDescent="0.2">
      <c r="A144" s="2" t="s">
        <v>50</v>
      </c>
      <c r="B144" s="2"/>
      <c r="C144" s="2"/>
      <c r="D144" s="2"/>
      <c r="E144" s="2"/>
      <c r="F144" s="2"/>
      <c r="G144" s="2"/>
      <c r="H144" s="2" t="s">
        <v>43</v>
      </c>
      <c r="I144" s="2"/>
      <c r="J144" s="2"/>
      <c r="K144" s="2" t="s">
        <v>54</v>
      </c>
      <c r="L144" s="2"/>
      <c r="M144" s="2"/>
      <c r="N144" s="2"/>
      <c r="O144" s="2"/>
      <c r="P144" s="2"/>
    </row>
    <row r="145" spans="1:16" x14ac:dyDescent="0.2">
      <c r="A145" s="2"/>
      <c r="B145" s="2"/>
      <c r="C145" s="2"/>
      <c r="D145" s="2"/>
      <c r="E145" s="2"/>
      <c r="F145" s="2"/>
      <c r="G145" s="2"/>
      <c r="H145" s="2">
        <v>1</v>
      </c>
      <c r="I145" s="2"/>
      <c r="J145" s="2"/>
      <c r="K145" s="2"/>
      <c r="L145" s="2"/>
      <c r="M145" s="2"/>
      <c r="N145" s="2"/>
      <c r="O145" s="2"/>
      <c r="P145" s="2"/>
    </row>
    <row r="146" spans="1:16" x14ac:dyDescent="0.2">
      <c r="A146" s="2" t="s">
        <v>1</v>
      </c>
      <c r="B146" s="2" t="s">
        <v>2</v>
      </c>
      <c r="C146" s="2" t="s">
        <v>3</v>
      </c>
      <c r="D146" s="2" t="s">
        <v>4</v>
      </c>
      <c r="E146" s="2" t="s">
        <v>41</v>
      </c>
      <c r="F146" s="2" t="s">
        <v>42</v>
      </c>
      <c r="G146" s="2" t="s">
        <v>44</v>
      </c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">
      <c r="A147" s="44">
        <v>2.3999999999999901</v>
      </c>
      <c r="B147" s="44">
        <v>3.2999999999999901</v>
      </c>
      <c r="C147" s="44">
        <v>1</v>
      </c>
      <c r="D147" s="44">
        <v>1</v>
      </c>
      <c r="E147" s="44">
        <v>8</v>
      </c>
      <c r="F147" s="44">
        <v>4</v>
      </c>
      <c r="G147" s="44">
        <f>F147/E147</f>
        <v>0.5</v>
      </c>
      <c r="H147" s="44">
        <f>G147^2</f>
        <v>0.25</v>
      </c>
      <c r="I147" s="2"/>
      <c r="J147" s="2"/>
      <c r="K147" s="32" t="s">
        <v>26</v>
      </c>
      <c r="L147" s="32"/>
      <c r="M147" s="32"/>
      <c r="N147" s="32">
        <f>H145-H147-H148</f>
        <v>0.609375</v>
      </c>
      <c r="O147" s="32">
        <f>E148/F162</f>
        <v>0.5714285714285714</v>
      </c>
      <c r="P147" s="32">
        <f>O147*N147</f>
        <v>0.3482142857142857</v>
      </c>
    </row>
    <row r="148" spans="1:16" x14ac:dyDescent="0.2">
      <c r="A148" s="44">
        <v>2.5</v>
      </c>
      <c r="B148" s="44">
        <v>5.7999999999999901</v>
      </c>
      <c r="C148" s="44">
        <v>1.8</v>
      </c>
      <c r="D148" s="44">
        <v>2</v>
      </c>
      <c r="E148" s="44">
        <v>8</v>
      </c>
      <c r="F148" s="44">
        <v>3</v>
      </c>
      <c r="G148" s="44">
        <f>F148/E148</f>
        <v>0.375</v>
      </c>
      <c r="H148" s="71">
        <f>G148^2</f>
        <v>0.140625</v>
      </c>
      <c r="I148" s="2"/>
      <c r="J148" s="2"/>
      <c r="K148" s="32" t="s">
        <v>25</v>
      </c>
      <c r="L148" s="32"/>
      <c r="M148" s="32"/>
      <c r="N148" s="32">
        <f>H145-H155-H156</f>
        <v>0.5</v>
      </c>
      <c r="O148" s="32">
        <f>E156/F162</f>
        <v>0.42857142857142855</v>
      </c>
      <c r="P148" s="32">
        <f>O148*N148</f>
        <v>0.21428571428571427</v>
      </c>
    </row>
    <row r="149" spans="1:16" x14ac:dyDescent="0.2">
      <c r="A149" s="44">
        <v>2.6</v>
      </c>
      <c r="B149" s="44">
        <v>5.5999999999999899</v>
      </c>
      <c r="C149" s="44">
        <v>1.3999999999999899</v>
      </c>
      <c r="D149" s="44">
        <v>2</v>
      </c>
      <c r="E149" s="44"/>
      <c r="F149" s="44"/>
      <c r="G149" s="44"/>
      <c r="H149" s="73"/>
      <c r="I149" s="2"/>
      <c r="J149" s="2"/>
      <c r="K149" s="32"/>
      <c r="L149" s="32"/>
      <c r="M149" s="32"/>
      <c r="N149" s="32"/>
      <c r="O149" s="32"/>
      <c r="P149" s="32"/>
    </row>
    <row r="150" spans="1:16" x14ac:dyDescent="0.2">
      <c r="A150" s="79">
        <v>2.7</v>
      </c>
      <c r="B150" s="79">
        <v>5.0999999999999899</v>
      </c>
      <c r="C150" s="79">
        <v>1.8999999999999899</v>
      </c>
      <c r="D150" s="79">
        <v>2</v>
      </c>
      <c r="E150" s="79"/>
      <c r="F150" s="79"/>
      <c r="G150" s="79"/>
      <c r="H150" s="80"/>
      <c r="I150" s="2"/>
      <c r="J150" s="2"/>
      <c r="K150" s="32"/>
      <c r="L150" s="32"/>
      <c r="M150" s="32"/>
      <c r="N150" s="32"/>
      <c r="O150" s="32"/>
      <c r="P150" s="32"/>
    </row>
    <row r="151" spans="1:16" x14ac:dyDescent="0.2">
      <c r="A151" s="79">
        <v>2.7999999999999901</v>
      </c>
      <c r="B151" s="79">
        <v>4.5</v>
      </c>
      <c r="C151" s="79">
        <v>1.3</v>
      </c>
      <c r="D151" s="79">
        <v>1</v>
      </c>
      <c r="E151" s="79"/>
      <c r="F151" s="79"/>
      <c r="G151" s="79"/>
      <c r="H151" s="80"/>
      <c r="I151" s="2"/>
      <c r="J151" s="2"/>
      <c r="K151" s="32"/>
      <c r="L151" s="32"/>
      <c r="M151" s="32"/>
      <c r="N151" s="32" t="s">
        <v>55</v>
      </c>
      <c r="O151" s="36">
        <f>P147+P148</f>
        <v>0.5625</v>
      </c>
      <c r="P151" s="32"/>
    </row>
    <row r="152" spans="1:16" x14ac:dyDescent="0.2">
      <c r="A152" s="44">
        <v>2.7999999999999901</v>
      </c>
      <c r="B152" s="44">
        <v>4.5999999999999899</v>
      </c>
      <c r="C152" s="44">
        <v>1.5</v>
      </c>
      <c r="D152" s="44">
        <v>1</v>
      </c>
      <c r="E152" s="44"/>
      <c r="F152" s="44"/>
      <c r="G152" s="44"/>
      <c r="H152" s="73"/>
      <c r="I152" s="2"/>
      <c r="J152" s="2"/>
      <c r="K152" s="2"/>
      <c r="L152" s="2"/>
      <c r="M152" s="2"/>
      <c r="N152" s="2"/>
      <c r="O152" s="2"/>
      <c r="P152" s="2"/>
    </row>
    <row r="153" spans="1:16" x14ac:dyDescent="0.2">
      <c r="A153" s="44">
        <v>2.8999999999999901</v>
      </c>
      <c r="B153" s="44">
        <v>4.5999999999999899</v>
      </c>
      <c r="C153" s="44">
        <v>1.3</v>
      </c>
      <c r="D153" s="44">
        <v>1</v>
      </c>
      <c r="E153" s="44"/>
      <c r="F153" s="44"/>
      <c r="G153" s="44"/>
      <c r="H153" s="73"/>
      <c r="I153" s="2"/>
      <c r="J153" s="2"/>
      <c r="K153" s="2"/>
      <c r="L153" s="2"/>
      <c r="M153" s="2"/>
      <c r="N153" s="2"/>
      <c r="O153" s="2"/>
      <c r="P153" s="2"/>
    </row>
    <row r="154" spans="1:16" x14ac:dyDescent="0.2">
      <c r="A154" s="25">
        <v>2.8999999999999901</v>
      </c>
      <c r="B154" s="25">
        <v>6.2999999999999901</v>
      </c>
      <c r="C154" s="25">
        <v>1.8</v>
      </c>
      <c r="D154" s="25">
        <v>2</v>
      </c>
      <c r="E154" s="25"/>
      <c r="F154" s="25"/>
      <c r="G154" s="81"/>
      <c r="H154" s="25"/>
      <c r="I154" s="2"/>
      <c r="J154" s="2"/>
      <c r="K154" s="2"/>
      <c r="L154" s="2"/>
      <c r="M154" s="2"/>
      <c r="N154" s="2"/>
      <c r="O154" s="2"/>
      <c r="P154" s="2"/>
    </row>
    <row r="155" spans="1:16" x14ac:dyDescent="0.2">
      <c r="A155" s="2">
        <v>3</v>
      </c>
      <c r="B155" s="2">
        <v>6.5999999999999899</v>
      </c>
      <c r="C155" s="2">
        <v>2.1</v>
      </c>
      <c r="D155" s="2">
        <v>2</v>
      </c>
      <c r="E155" s="2">
        <v>6</v>
      </c>
      <c r="F155" s="2">
        <v>3</v>
      </c>
      <c r="G155" s="2">
        <f>F155/E155</f>
        <v>0.5</v>
      </c>
      <c r="H155" s="70">
        <f>G155^2</f>
        <v>0.25</v>
      </c>
      <c r="I155" s="2"/>
      <c r="J155" s="2"/>
      <c r="K155" s="2"/>
      <c r="L155" s="2"/>
      <c r="M155" s="2"/>
      <c r="N155" s="2"/>
      <c r="O155" s="2"/>
      <c r="P155" s="2"/>
    </row>
    <row r="156" spans="1:16" x14ac:dyDescent="0.2">
      <c r="A156" s="2">
        <v>3</v>
      </c>
      <c r="B156" s="2">
        <v>5.9</v>
      </c>
      <c r="C156" s="2">
        <v>2.1</v>
      </c>
      <c r="D156" s="2">
        <v>2</v>
      </c>
      <c r="E156" s="2">
        <v>6</v>
      </c>
      <c r="F156" s="2">
        <v>3</v>
      </c>
      <c r="G156" s="2">
        <f>F156/E156</f>
        <v>0.5</v>
      </c>
      <c r="H156" s="2">
        <f>G156^2</f>
        <v>0.25</v>
      </c>
      <c r="I156" s="2"/>
      <c r="J156" s="2"/>
      <c r="K156" s="2"/>
      <c r="L156" s="2"/>
      <c r="M156" s="2"/>
      <c r="N156" s="2"/>
      <c r="O156" s="2"/>
      <c r="P156" s="2"/>
    </row>
    <row r="157" spans="1:16" x14ac:dyDescent="0.2">
      <c r="A157" s="2">
        <v>3</v>
      </c>
      <c r="B157" s="2">
        <v>5.7999999999999901</v>
      </c>
      <c r="C157" s="2">
        <v>2.2000000000000002</v>
      </c>
      <c r="D157" s="2">
        <v>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2">
      <c r="A158" s="2">
        <v>3.1</v>
      </c>
      <c r="B158" s="2">
        <v>4.9000000000000004</v>
      </c>
      <c r="C158" s="2">
        <v>1.5</v>
      </c>
      <c r="D158" s="2">
        <v>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2">
      <c r="A159" s="44">
        <v>3.2</v>
      </c>
      <c r="B159" s="44">
        <v>4.7</v>
      </c>
      <c r="C159" s="44">
        <v>1.3999999999999899</v>
      </c>
      <c r="D159" s="44">
        <v>1</v>
      </c>
      <c r="E159" s="44"/>
      <c r="F159" s="44"/>
      <c r="G159" s="44"/>
      <c r="H159" s="44"/>
      <c r="I159" s="2"/>
      <c r="J159" s="2"/>
      <c r="K159" s="2"/>
      <c r="L159" s="2"/>
      <c r="M159" s="2"/>
      <c r="N159" s="2"/>
      <c r="O159" s="2"/>
      <c r="P159" s="2"/>
    </row>
    <row r="160" spans="1:16" x14ac:dyDescent="0.2">
      <c r="A160" s="2">
        <v>3.2</v>
      </c>
      <c r="B160" s="2">
        <v>4.5</v>
      </c>
      <c r="C160" s="2">
        <v>1.5</v>
      </c>
      <c r="D160" s="2">
        <v>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2" spans="1:16" x14ac:dyDescent="0.2">
      <c r="F162" s="2">
        <f>E147+E156</f>
        <v>14</v>
      </c>
    </row>
    <row r="167" spans="1:16" x14ac:dyDescent="0.2">
      <c r="A167" s="2" t="s">
        <v>51</v>
      </c>
      <c r="B167" s="2"/>
      <c r="C167" s="2"/>
      <c r="D167" s="2"/>
      <c r="E167" s="2"/>
      <c r="F167" s="2"/>
      <c r="G167" s="2"/>
      <c r="H167" s="2" t="s">
        <v>43</v>
      </c>
      <c r="I167" s="2"/>
      <c r="J167" s="2"/>
      <c r="K167" s="2" t="s">
        <v>54</v>
      </c>
      <c r="L167" s="2"/>
      <c r="M167" s="2"/>
      <c r="N167" s="2"/>
      <c r="O167" s="2"/>
      <c r="P167" s="2"/>
    </row>
    <row r="168" spans="1:16" x14ac:dyDescent="0.2">
      <c r="A168" s="2"/>
      <c r="B168" s="2"/>
      <c r="C168" s="2"/>
      <c r="D168" s="2"/>
      <c r="E168" s="2"/>
      <c r="F168" s="2"/>
      <c r="G168" s="2"/>
      <c r="H168" s="2">
        <v>1</v>
      </c>
      <c r="I168" s="2"/>
      <c r="J168" s="2"/>
      <c r="K168" s="2"/>
      <c r="L168" s="2"/>
      <c r="M168" s="2"/>
      <c r="N168" s="2"/>
      <c r="O168" s="2"/>
      <c r="P168" s="2"/>
    </row>
    <row r="169" spans="1:16" x14ac:dyDescent="0.2">
      <c r="A169" s="2" t="s">
        <v>1</v>
      </c>
      <c r="B169" s="2" t="s">
        <v>2</v>
      </c>
      <c r="C169" s="2" t="s">
        <v>3</v>
      </c>
      <c r="D169" s="2" t="s">
        <v>4</v>
      </c>
      <c r="E169" s="2" t="s">
        <v>41</v>
      </c>
      <c r="F169" s="2" t="s">
        <v>42</v>
      </c>
      <c r="G169" s="2" t="s">
        <v>44</v>
      </c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">
      <c r="A170" s="44">
        <v>2.3999999999999901</v>
      </c>
      <c r="B170" s="44">
        <v>3.2999999999999901</v>
      </c>
      <c r="C170" s="44">
        <v>1</v>
      </c>
      <c r="D170" s="44">
        <v>1</v>
      </c>
      <c r="E170" s="44">
        <v>9</v>
      </c>
      <c r="F170" s="44">
        <v>4</v>
      </c>
      <c r="G170" s="44">
        <f>F170/E170</f>
        <v>0.44444444444444442</v>
      </c>
      <c r="H170" s="44">
        <f>G170^2</f>
        <v>0.19753086419753085</v>
      </c>
      <c r="I170" s="2"/>
      <c r="J170" s="2"/>
      <c r="K170" s="32" t="s">
        <v>26</v>
      </c>
      <c r="L170" s="32"/>
      <c r="M170" s="32"/>
      <c r="N170" s="32">
        <f>H168-H170-H171</f>
        <v>0.69135802469135799</v>
      </c>
      <c r="O170" s="32">
        <f>E171/F185</f>
        <v>0.6428571428571429</v>
      </c>
      <c r="P170" s="32">
        <f>O170*N170</f>
        <v>0.44444444444444448</v>
      </c>
    </row>
    <row r="171" spans="1:16" x14ac:dyDescent="0.2">
      <c r="A171" s="44">
        <v>2.5</v>
      </c>
      <c r="B171" s="44">
        <v>5.7999999999999901</v>
      </c>
      <c r="C171" s="44">
        <v>1.8</v>
      </c>
      <c r="D171" s="44">
        <v>2</v>
      </c>
      <c r="E171" s="44">
        <v>9</v>
      </c>
      <c r="F171" s="44">
        <v>3</v>
      </c>
      <c r="G171" s="44">
        <f>F171/E171</f>
        <v>0.33333333333333331</v>
      </c>
      <c r="H171" s="71">
        <f>G171^2</f>
        <v>0.1111111111111111</v>
      </c>
      <c r="I171" s="2"/>
      <c r="J171" s="2"/>
      <c r="K171" s="32" t="s">
        <v>25</v>
      </c>
      <c r="L171" s="32"/>
      <c r="M171" s="32"/>
      <c r="N171" s="32">
        <f>H168-H179-H180</f>
        <v>0.48</v>
      </c>
      <c r="O171" s="32">
        <f>E180/F185</f>
        <v>0.35714285714285715</v>
      </c>
      <c r="P171" s="32">
        <f>O171*N171</f>
        <v>0.17142857142857143</v>
      </c>
    </row>
    <row r="172" spans="1:16" x14ac:dyDescent="0.2">
      <c r="A172" s="44">
        <v>2.6</v>
      </c>
      <c r="B172" s="44">
        <v>5.5999999999999899</v>
      </c>
      <c r="C172" s="44">
        <v>1.3999999999999899</v>
      </c>
      <c r="D172" s="44">
        <v>2</v>
      </c>
      <c r="E172" s="44"/>
      <c r="F172" s="44"/>
      <c r="G172" s="44"/>
      <c r="H172" s="73"/>
      <c r="I172" s="2"/>
      <c r="J172" s="2"/>
      <c r="K172" s="32"/>
      <c r="L172" s="32"/>
      <c r="M172" s="32"/>
      <c r="N172" s="32"/>
      <c r="O172" s="32"/>
      <c r="P172" s="32"/>
    </row>
    <row r="173" spans="1:16" x14ac:dyDescent="0.2">
      <c r="A173" s="79">
        <v>2.7</v>
      </c>
      <c r="B173" s="79">
        <v>5.0999999999999899</v>
      </c>
      <c r="C173" s="79">
        <v>1.8999999999999899</v>
      </c>
      <c r="D173" s="79">
        <v>2</v>
      </c>
      <c r="E173" s="79"/>
      <c r="F173" s="79"/>
      <c r="G173" s="79"/>
      <c r="H173" s="80"/>
      <c r="I173" s="2"/>
      <c r="J173" s="2"/>
      <c r="K173" s="32"/>
      <c r="L173" s="32"/>
      <c r="M173" s="32"/>
      <c r="N173" s="32"/>
      <c r="O173" s="32"/>
      <c r="P173" s="32"/>
    </row>
    <row r="174" spans="1:16" x14ac:dyDescent="0.2">
      <c r="A174" s="79">
        <v>2.7999999999999901</v>
      </c>
      <c r="B174" s="79">
        <v>4.5</v>
      </c>
      <c r="C174" s="79">
        <v>1.3</v>
      </c>
      <c r="D174" s="79">
        <v>1</v>
      </c>
      <c r="E174" s="79"/>
      <c r="F174" s="79"/>
      <c r="G174" s="79"/>
      <c r="H174" s="80"/>
      <c r="I174" s="2"/>
      <c r="J174" s="2"/>
      <c r="K174" s="32"/>
      <c r="L174" s="32"/>
      <c r="M174" s="32"/>
      <c r="N174" s="32" t="s">
        <v>55</v>
      </c>
      <c r="O174" s="36">
        <f>P170+P171</f>
        <v>0.61587301587301591</v>
      </c>
      <c r="P174" s="32"/>
    </row>
    <row r="175" spans="1:16" x14ac:dyDescent="0.2">
      <c r="A175" s="44">
        <v>2.7999999999999901</v>
      </c>
      <c r="B175" s="44">
        <v>4.5999999999999899</v>
      </c>
      <c r="C175" s="44">
        <v>1.5</v>
      </c>
      <c r="D175" s="44">
        <v>1</v>
      </c>
      <c r="E175" s="44"/>
      <c r="F175" s="44"/>
      <c r="G175" s="44"/>
      <c r="H175" s="73"/>
      <c r="I175" s="2"/>
      <c r="J175" s="2"/>
      <c r="K175" s="2"/>
      <c r="L175" s="2"/>
      <c r="M175" s="2"/>
      <c r="N175" s="2"/>
      <c r="O175" s="2"/>
      <c r="P175" s="2"/>
    </row>
    <row r="176" spans="1:16" x14ac:dyDescent="0.2">
      <c r="A176" s="44">
        <v>2.8999999999999901</v>
      </c>
      <c r="B176" s="44">
        <v>4.5999999999999899</v>
      </c>
      <c r="C176" s="44">
        <v>1.3</v>
      </c>
      <c r="D176" s="44">
        <v>1</v>
      </c>
      <c r="E176" s="44"/>
      <c r="F176" s="44"/>
      <c r="G176" s="44"/>
      <c r="H176" s="73"/>
      <c r="I176" s="2"/>
      <c r="J176" s="2"/>
      <c r="K176" s="2"/>
      <c r="L176" s="2"/>
      <c r="M176" s="2"/>
      <c r="N176" s="2"/>
      <c r="O176" s="2"/>
      <c r="P176" s="2"/>
    </row>
    <row r="177" spans="1:16" x14ac:dyDescent="0.2">
      <c r="A177" s="44">
        <v>2.8999999999999901</v>
      </c>
      <c r="B177" s="44">
        <v>6.2999999999999901</v>
      </c>
      <c r="C177" s="44">
        <v>1.8</v>
      </c>
      <c r="D177" s="44">
        <v>2</v>
      </c>
      <c r="E177" s="44"/>
      <c r="F177" s="44"/>
      <c r="G177" s="43"/>
      <c r="H177" s="44"/>
      <c r="I177" s="2"/>
      <c r="J177" s="2"/>
      <c r="K177" s="2"/>
      <c r="L177" s="2"/>
      <c r="M177" s="2"/>
      <c r="N177" s="2"/>
      <c r="O177" s="2"/>
      <c r="P177" s="2"/>
    </row>
    <row r="178" spans="1:16" x14ac:dyDescent="0.2">
      <c r="A178" s="25">
        <v>3</v>
      </c>
      <c r="B178" s="25">
        <v>6.5999999999999899</v>
      </c>
      <c r="C178" s="25">
        <v>2.1</v>
      </c>
      <c r="D178" s="25">
        <v>2</v>
      </c>
      <c r="E178" s="25"/>
      <c r="F178" s="25"/>
      <c r="G178" s="25"/>
      <c r="H178" s="74"/>
      <c r="I178" s="2"/>
      <c r="J178" s="2"/>
      <c r="K178" s="2"/>
      <c r="L178" s="2"/>
      <c r="M178" s="2"/>
      <c r="N178" s="2"/>
      <c r="O178" s="2"/>
      <c r="P178" s="2"/>
    </row>
    <row r="179" spans="1:16" x14ac:dyDescent="0.2">
      <c r="A179" s="44">
        <v>3</v>
      </c>
      <c r="B179" s="44">
        <v>5.9</v>
      </c>
      <c r="C179" s="44">
        <v>2.1</v>
      </c>
      <c r="D179" s="44">
        <v>2</v>
      </c>
      <c r="E179" s="44">
        <v>5</v>
      </c>
      <c r="F179" s="44">
        <v>3</v>
      </c>
      <c r="G179" s="44">
        <f>F179/E179</f>
        <v>0.6</v>
      </c>
      <c r="H179" s="44">
        <f>G179^2</f>
        <v>0.36</v>
      </c>
      <c r="I179" s="2"/>
      <c r="J179" s="2"/>
      <c r="K179" s="2"/>
      <c r="L179" s="2"/>
      <c r="M179" s="2"/>
      <c r="N179" s="2"/>
      <c r="O179" s="2"/>
      <c r="P179" s="2"/>
    </row>
    <row r="180" spans="1:16" x14ac:dyDescent="0.2">
      <c r="A180" s="2">
        <v>3</v>
      </c>
      <c r="B180" s="2">
        <v>5.7999999999999901</v>
      </c>
      <c r="C180" s="2">
        <v>2.2000000000000002</v>
      </c>
      <c r="D180" s="2">
        <v>2</v>
      </c>
      <c r="E180" s="2">
        <v>5</v>
      </c>
      <c r="F180" s="2">
        <v>2</v>
      </c>
      <c r="G180" s="2">
        <f>F180/E180</f>
        <v>0.4</v>
      </c>
      <c r="H180" s="2">
        <f>G180^2</f>
        <v>0.16000000000000003</v>
      </c>
      <c r="I180" s="2"/>
      <c r="J180" s="2"/>
      <c r="K180" s="2"/>
      <c r="L180" s="2"/>
      <c r="M180" s="2"/>
      <c r="N180" s="2"/>
      <c r="O180" s="2"/>
      <c r="P180" s="2"/>
    </row>
    <row r="181" spans="1:16" x14ac:dyDescent="0.2">
      <c r="A181" s="2">
        <v>3.1</v>
      </c>
      <c r="B181" s="2">
        <v>4.9000000000000004</v>
      </c>
      <c r="C181" s="2">
        <v>1.5</v>
      </c>
      <c r="D181" s="2">
        <v>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2">
      <c r="A182" s="44">
        <v>3.2</v>
      </c>
      <c r="B182" s="44">
        <v>4.7</v>
      </c>
      <c r="C182" s="44">
        <v>1.3999999999999899</v>
      </c>
      <c r="D182" s="44">
        <v>1</v>
      </c>
      <c r="E182" s="44"/>
      <c r="F182" s="44"/>
      <c r="G182" s="44"/>
      <c r="H182" s="44"/>
      <c r="I182" s="2"/>
      <c r="J182" s="2"/>
      <c r="K182" s="2"/>
      <c r="L182" s="2"/>
      <c r="M182" s="2"/>
      <c r="N182" s="2"/>
      <c r="O182" s="2"/>
      <c r="P182" s="2"/>
    </row>
    <row r="183" spans="1:16" x14ac:dyDescent="0.2">
      <c r="A183" s="2">
        <v>3.2</v>
      </c>
      <c r="B183" s="2">
        <v>4.5</v>
      </c>
      <c r="C183" s="2">
        <v>1.5</v>
      </c>
      <c r="D183" s="2">
        <v>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5" spans="1:16" x14ac:dyDescent="0.2">
      <c r="F185" s="2">
        <f>E170+E179</f>
        <v>14</v>
      </c>
    </row>
    <row r="191" spans="1:16" x14ac:dyDescent="0.2">
      <c r="A191" s="2" t="s">
        <v>52</v>
      </c>
      <c r="B191" s="2"/>
      <c r="C191" s="2"/>
      <c r="D191" s="2"/>
      <c r="E191" s="2"/>
      <c r="F191" s="2"/>
      <c r="G191" s="2"/>
      <c r="H191" s="2" t="s">
        <v>43</v>
      </c>
      <c r="I191" s="2"/>
      <c r="J191" s="2"/>
      <c r="K191" s="2" t="s">
        <v>54</v>
      </c>
      <c r="L191" s="2"/>
      <c r="M191" s="2"/>
      <c r="N191" s="2"/>
      <c r="O191" s="2"/>
      <c r="P191" s="2"/>
    </row>
    <row r="192" spans="1:16" x14ac:dyDescent="0.2">
      <c r="A192" s="2"/>
      <c r="B192" s="2"/>
      <c r="C192" s="2"/>
      <c r="D192" s="2"/>
      <c r="E192" s="2"/>
      <c r="F192" s="2"/>
      <c r="G192" s="2"/>
      <c r="H192" s="2">
        <v>1</v>
      </c>
      <c r="I192" s="2"/>
      <c r="J192" s="2"/>
      <c r="K192" s="2"/>
      <c r="L192" s="2"/>
      <c r="M192" s="2"/>
      <c r="N192" s="2"/>
      <c r="O192" s="2"/>
      <c r="P192" s="2"/>
    </row>
    <row r="193" spans="1:16" x14ac:dyDescent="0.2">
      <c r="A193" s="2" t="s">
        <v>1</v>
      </c>
      <c r="B193" s="2" t="s">
        <v>2</v>
      </c>
      <c r="C193" s="2" t="s">
        <v>3</v>
      </c>
      <c r="D193" s="2" t="s">
        <v>4</v>
      </c>
      <c r="E193" s="2" t="s">
        <v>41</v>
      </c>
      <c r="F193" s="2" t="s">
        <v>42</v>
      </c>
      <c r="G193" s="2" t="s">
        <v>44</v>
      </c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">
      <c r="A194" s="44">
        <v>2.3999999999999901</v>
      </c>
      <c r="B194" s="44">
        <v>3.2999999999999901</v>
      </c>
      <c r="C194" s="44">
        <v>1</v>
      </c>
      <c r="D194" s="44">
        <v>1</v>
      </c>
      <c r="E194" s="44">
        <v>10</v>
      </c>
      <c r="F194" s="44">
        <v>4</v>
      </c>
      <c r="G194" s="44">
        <f>F194/E194</f>
        <v>0.4</v>
      </c>
      <c r="H194" s="44">
        <f>G194^2</f>
        <v>0.16000000000000003</v>
      </c>
      <c r="I194" s="2"/>
      <c r="J194" s="2"/>
      <c r="K194" s="32" t="s">
        <v>26</v>
      </c>
      <c r="L194" s="32"/>
      <c r="M194" s="32"/>
      <c r="N194" s="32">
        <f>H192-H194-H195</f>
        <v>0.48</v>
      </c>
      <c r="O194" s="32">
        <f>E195/F209</f>
        <v>0.7142857142857143</v>
      </c>
      <c r="P194" s="32">
        <f>O194*N194</f>
        <v>0.34285714285714286</v>
      </c>
    </row>
    <row r="195" spans="1:16" x14ac:dyDescent="0.2">
      <c r="A195" s="44">
        <v>2.5</v>
      </c>
      <c r="B195" s="44">
        <v>5.7999999999999901</v>
      </c>
      <c r="C195" s="44">
        <v>1.8</v>
      </c>
      <c r="D195" s="44">
        <v>2</v>
      </c>
      <c r="E195" s="44">
        <v>10</v>
      </c>
      <c r="F195" s="44">
        <v>6</v>
      </c>
      <c r="G195" s="44">
        <f>F195/E195</f>
        <v>0.6</v>
      </c>
      <c r="H195" s="71">
        <f>G195^2</f>
        <v>0.36</v>
      </c>
      <c r="I195" s="2"/>
      <c r="J195" s="2"/>
      <c r="K195" s="32" t="s">
        <v>25</v>
      </c>
      <c r="L195" s="32"/>
      <c r="M195" s="32"/>
      <c r="N195" s="32">
        <f>H192-H204-H205</f>
        <v>0.375</v>
      </c>
      <c r="O195" s="32">
        <f>E205/F209</f>
        <v>0.2857142857142857</v>
      </c>
      <c r="P195" s="32">
        <f>O195*N195</f>
        <v>0.10714285714285714</v>
      </c>
    </row>
    <row r="196" spans="1:16" x14ac:dyDescent="0.2">
      <c r="A196" s="44">
        <v>2.6</v>
      </c>
      <c r="B196" s="44">
        <v>5.5999999999999899</v>
      </c>
      <c r="C196" s="44">
        <v>1.3999999999999899</v>
      </c>
      <c r="D196" s="44">
        <v>2</v>
      </c>
      <c r="E196" s="44"/>
      <c r="F196" s="44"/>
      <c r="G196" s="44"/>
      <c r="H196" s="73"/>
      <c r="I196" s="2"/>
      <c r="J196" s="2"/>
      <c r="K196" s="32"/>
      <c r="L196" s="32"/>
      <c r="M196" s="32"/>
      <c r="N196" s="32"/>
      <c r="O196" s="32"/>
      <c r="P196" s="32"/>
    </row>
    <row r="197" spans="1:16" x14ac:dyDescent="0.2">
      <c r="A197" s="79">
        <v>2.7</v>
      </c>
      <c r="B197" s="79">
        <v>5.0999999999999899</v>
      </c>
      <c r="C197" s="79">
        <v>1.8999999999999899</v>
      </c>
      <c r="D197" s="79">
        <v>2</v>
      </c>
      <c r="E197" s="79"/>
      <c r="F197" s="79"/>
      <c r="G197" s="79"/>
      <c r="H197" s="80"/>
      <c r="I197" s="2"/>
      <c r="J197" s="2"/>
      <c r="K197" s="32"/>
      <c r="L197" s="32"/>
      <c r="M197" s="32"/>
      <c r="N197" s="32"/>
      <c r="O197" s="32"/>
      <c r="P197" s="32"/>
    </row>
    <row r="198" spans="1:16" x14ac:dyDescent="0.2">
      <c r="A198" s="79">
        <v>2.7999999999999901</v>
      </c>
      <c r="B198" s="79">
        <v>4.5</v>
      </c>
      <c r="C198" s="79">
        <v>1.3</v>
      </c>
      <c r="D198" s="79">
        <v>1</v>
      </c>
      <c r="E198" s="79"/>
      <c r="F198" s="79"/>
      <c r="G198" s="79"/>
      <c r="H198" s="80"/>
      <c r="I198" s="2"/>
      <c r="J198" s="2"/>
      <c r="K198" s="32"/>
      <c r="L198" s="32"/>
      <c r="M198" s="32"/>
      <c r="N198" s="32" t="s">
        <v>55</v>
      </c>
      <c r="O198" s="36">
        <f>P194+P195</f>
        <v>0.45</v>
      </c>
      <c r="P198" s="32"/>
    </row>
    <row r="199" spans="1:16" x14ac:dyDescent="0.2">
      <c r="A199" s="44">
        <v>2.7999999999999901</v>
      </c>
      <c r="B199" s="44">
        <v>4.5999999999999899</v>
      </c>
      <c r="C199" s="44">
        <v>1.5</v>
      </c>
      <c r="D199" s="44">
        <v>1</v>
      </c>
      <c r="E199" s="44"/>
      <c r="F199" s="44"/>
      <c r="G199" s="44"/>
      <c r="H199" s="73"/>
      <c r="I199" s="2"/>
      <c r="J199" s="2"/>
      <c r="K199" s="2"/>
      <c r="L199" s="2"/>
      <c r="M199" s="2"/>
      <c r="N199" s="2"/>
      <c r="O199" s="2"/>
      <c r="P199" s="2"/>
    </row>
    <row r="200" spans="1:16" x14ac:dyDescent="0.2">
      <c r="A200" s="44">
        <v>2.8999999999999901</v>
      </c>
      <c r="B200" s="44">
        <v>4.5999999999999899</v>
      </c>
      <c r="C200" s="44">
        <v>1.3</v>
      </c>
      <c r="D200" s="44">
        <v>1</v>
      </c>
      <c r="E200" s="44"/>
      <c r="F200" s="44"/>
      <c r="G200" s="44"/>
      <c r="H200" s="73"/>
      <c r="I200" s="2"/>
      <c r="J200" s="2"/>
      <c r="K200" s="2"/>
      <c r="L200" s="2"/>
      <c r="M200" s="2"/>
      <c r="N200" s="2"/>
      <c r="O200" s="2"/>
      <c r="P200" s="2"/>
    </row>
    <row r="201" spans="1:16" x14ac:dyDescent="0.2">
      <c r="A201" s="44">
        <v>2.8999999999999901</v>
      </c>
      <c r="B201" s="44">
        <v>6.2999999999999901</v>
      </c>
      <c r="C201" s="44">
        <v>1.8</v>
      </c>
      <c r="D201" s="44">
        <v>2</v>
      </c>
      <c r="E201" s="44"/>
      <c r="F201" s="44"/>
      <c r="G201" s="43"/>
      <c r="H201" s="44"/>
      <c r="I201" s="2"/>
      <c r="J201" s="2"/>
      <c r="K201" s="2"/>
      <c r="L201" s="2"/>
      <c r="M201" s="2"/>
      <c r="N201" s="2"/>
      <c r="O201" s="2"/>
      <c r="P201" s="2"/>
    </row>
    <row r="202" spans="1:16" x14ac:dyDescent="0.2">
      <c r="A202" s="44">
        <v>3</v>
      </c>
      <c r="B202" s="44">
        <v>6.5999999999999899</v>
      </c>
      <c r="C202" s="44">
        <v>2.1</v>
      </c>
      <c r="D202" s="44">
        <v>2</v>
      </c>
      <c r="E202" s="44"/>
      <c r="F202" s="44"/>
      <c r="G202" s="44"/>
      <c r="H202" s="73"/>
      <c r="I202" s="2"/>
      <c r="J202" s="2"/>
      <c r="K202" s="2"/>
      <c r="L202" s="2"/>
      <c r="M202" s="2"/>
      <c r="N202" s="2"/>
      <c r="O202" s="2"/>
      <c r="P202" s="2"/>
    </row>
    <row r="203" spans="1:16" x14ac:dyDescent="0.2">
      <c r="A203" s="25">
        <v>3</v>
      </c>
      <c r="B203" s="25">
        <v>5.9</v>
      </c>
      <c r="C203" s="25">
        <v>2.1</v>
      </c>
      <c r="D203" s="25">
        <v>2</v>
      </c>
      <c r="E203" s="25"/>
      <c r="F203" s="25"/>
      <c r="G203" s="25"/>
      <c r="H203" s="25"/>
      <c r="I203" s="2"/>
      <c r="J203" s="2"/>
      <c r="K203" s="2"/>
      <c r="L203" s="2"/>
      <c r="M203" s="2"/>
      <c r="N203" s="2"/>
      <c r="O203" s="2"/>
      <c r="P203" s="2"/>
    </row>
    <row r="204" spans="1:16" x14ac:dyDescent="0.2">
      <c r="A204" s="2">
        <v>3</v>
      </c>
      <c r="B204" s="2">
        <v>5.7999999999999901</v>
      </c>
      <c r="C204" s="2">
        <v>2.2000000000000002</v>
      </c>
      <c r="D204" s="2">
        <v>2</v>
      </c>
      <c r="E204" s="2">
        <v>4</v>
      </c>
      <c r="F204" s="2">
        <v>3</v>
      </c>
      <c r="G204" s="2">
        <f>F204/E204</f>
        <v>0.75</v>
      </c>
      <c r="H204" s="82">
        <f>G204^2</f>
        <v>0.5625</v>
      </c>
      <c r="I204" s="2"/>
      <c r="J204" s="2"/>
      <c r="K204" s="2"/>
      <c r="L204" s="2"/>
      <c r="M204" s="2"/>
      <c r="N204" s="2"/>
      <c r="O204" s="2"/>
      <c r="P204" s="2"/>
    </row>
    <row r="205" spans="1:16" x14ac:dyDescent="0.2">
      <c r="A205" s="2">
        <v>3.1</v>
      </c>
      <c r="B205" s="2">
        <v>4.9000000000000004</v>
      </c>
      <c r="C205" s="2">
        <v>1.5</v>
      </c>
      <c r="D205" s="2">
        <v>1</v>
      </c>
      <c r="E205" s="2">
        <v>4</v>
      </c>
      <c r="F205" s="2">
        <v>1</v>
      </c>
      <c r="G205" s="2">
        <f>F205/E205</f>
        <v>0.25</v>
      </c>
      <c r="H205" s="82">
        <f>G205^2</f>
        <v>6.25E-2</v>
      </c>
      <c r="I205" s="2"/>
      <c r="J205" s="2"/>
      <c r="K205" s="2"/>
      <c r="L205" s="2"/>
      <c r="M205" s="2"/>
      <c r="N205" s="2"/>
      <c r="O205" s="2"/>
      <c r="P205" s="2"/>
    </row>
    <row r="206" spans="1:16" x14ac:dyDescent="0.2">
      <c r="A206" s="44">
        <v>3.2</v>
      </c>
      <c r="B206" s="44">
        <v>4.7</v>
      </c>
      <c r="C206" s="44">
        <v>1.3999999999999899</v>
      </c>
      <c r="D206" s="44">
        <v>1</v>
      </c>
      <c r="E206" s="44"/>
      <c r="F206" s="44"/>
      <c r="G206" s="44"/>
      <c r="H206" s="44"/>
      <c r="I206" s="2"/>
      <c r="J206" s="2"/>
      <c r="K206" s="2"/>
      <c r="L206" s="2"/>
      <c r="M206" s="2"/>
      <c r="N206" s="2"/>
      <c r="O206" s="2"/>
      <c r="P206" s="2"/>
    </row>
    <row r="207" spans="1:16" x14ac:dyDescent="0.2">
      <c r="A207" s="2">
        <v>3.2</v>
      </c>
      <c r="B207" s="2">
        <v>4.5</v>
      </c>
      <c r="C207" s="2">
        <v>1.5</v>
      </c>
      <c r="D207" s="2">
        <v>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9" spans="1:16" x14ac:dyDescent="0.2">
      <c r="F209" s="2">
        <f>E195+E205</f>
        <v>14</v>
      </c>
    </row>
    <row r="213" spans="1:16" x14ac:dyDescent="0.2">
      <c r="A213" s="2" t="s">
        <v>53</v>
      </c>
      <c r="B213" s="2"/>
      <c r="C213" s="2"/>
      <c r="D213" s="2"/>
      <c r="E213" s="2"/>
      <c r="F213" s="2"/>
      <c r="G213" s="2"/>
      <c r="H213" s="2" t="s">
        <v>43</v>
      </c>
      <c r="I213" s="2"/>
      <c r="J213" s="2"/>
      <c r="K213" s="2" t="s">
        <v>54</v>
      </c>
      <c r="L213" s="2"/>
      <c r="M213" s="2"/>
      <c r="N213" s="2"/>
      <c r="O213" s="2"/>
      <c r="P213" s="2"/>
    </row>
    <row r="214" spans="1:16" x14ac:dyDescent="0.2">
      <c r="A214" s="2"/>
      <c r="B214" s="2"/>
      <c r="C214" s="2"/>
      <c r="D214" s="2"/>
      <c r="E214" s="2"/>
      <c r="F214" s="2"/>
      <c r="G214" s="2"/>
      <c r="H214" s="2">
        <v>1</v>
      </c>
      <c r="I214" s="2"/>
      <c r="J214" s="2"/>
      <c r="K214" s="2"/>
      <c r="L214" s="2"/>
      <c r="M214" s="2"/>
      <c r="N214" s="2"/>
      <c r="O214" s="2"/>
      <c r="P214" s="2"/>
    </row>
    <row r="215" spans="1:16" x14ac:dyDescent="0.2">
      <c r="A215" s="2" t="s">
        <v>1</v>
      </c>
      <c r="B215" s="2" t="s">
        <v>2</v>
      </c>
      <c r="C215" s="2" t="s">
        <v>3</v>
      </c>
      <c r="D215" s="2" t="s">
        <v>4</v>
      </c>
      <c r="E215" s="2" t="s">
        <v>41</v>
      </c>
      <c r="F215" s="2" t="s">
        <v>42</v>
      </c>
      <c r="G215" s="2" t="s">
        <v>44</v>
      </c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">
      <c r="A216" s="44">
        <v>2.3999999999999901</v>
      </c>
      <c r="B216" s="44">
        <v>3.2999999999999901</v>
      </c>
      <c r="C216" s="44">
        <v>1</v>
      </c>
      <c r="D216" s="44">
        <v>1</v>
      </c>
      <c r="E216" s="44">
        <v>11</v>
      </c>
      <c r="F216" s="44">
        <v>4</v>
      </c>
      <c r="G216" s="44">
        <f>F216/E216</f>
        <v>0.36363636363636365</v>
      </c>
      <c r="H216" s="44">
        <f>G216^2</f>
        <v>0.13223140495867769</v>
      </c>
      <c r="I216" s="2"/>
      <c r="J216" s="2"/>
      <c r="K216" s="32" t="s">
        <v>26</v>
      </c>
      <c r="L216" s="32"/>
      <c r="M216" s="32"/>
      <c r="N216" s="32">
        <f>H214-H216-H217</f>
        <v>0.46280991735537191</v>
      </c>
      <c r="O216" s="32">
        <f>E217/F231</f>
        <v>0.7857142857142857</v>
      </c>
      <c r="P216" s="32">
        <f>O216*N216</f>
        <v>0.36363636363636365</v>
      </c>
    </row>
    <row r="217" spans="1:16" x14ac:dyDescent="0.2">
      <c r="A217" s="44">
        <v>2.5</v>
      </c>
      <c r="B217" s="44">
        <v>5.7999999999999901</v>
      </c>
      <c r="C217" s="44">
        <v>1.8</v>
      </c>
      <c r="D217" s="44">
        <v>2</v>
      </c>
      <c r="E217" s="44">
        <v>11</v>
      </c>
      <c r="F217" s="44">
        <v>7</v>
      </c>
      <c r="G217" s="44">
        <f>F217/E217</f>
        <v>0.63636363636363635</v>
      </c>
      <c r="H217" s="71">
        <f>G217^2</f>
        <v>0.4049586776859504</v>
      </c>
      <c r="I217" s="2"/>
      <c r="J217" s="2"/>
      <c r="K217" s="32" t="s">
        <v>25</v>
      </c>
      <c r="L217" s="32"/>
      <c r="M217" s="32"/>
      <c r="N217" s="32">
        <f>H214-H227</f>
        <v>0</v>
      </c>
      <c r="O217" s="32">
        <f>E227/F231</f>
        <v>0.21428571428571427</v>
      </c>
      <c r="P217" s="32">
        <f>O217*N217</f>
        <v>0</v>
      </c>
    </row>
    <row r="218" spans="1:16" x14ac:dyDescent="0.2">
      <c r="A218" s="44">
        <v>2.6</v>
      </c>
      <c r="B218" s="44">
        <v>5.5999999999999899</v>
      </c>
      <c r="C218" s="44">
        <v>1.3999999999999899</v>
      </c>
      <c r="D218" s="44">
        <v>2</v>
      </c>
      <c r="E218" s="44"/>
      <c r="F218" s="44"/>
      <c r="G218" s="44"/>
      <c r="H218" s="73"/>
      <c r="I218" s="2"/>
      <c r="J218" s="2"/>
      <c r="K218" s="32"/>
      <c r="L218" s="32"/>
      <c r="M218" s="32"/>
      <c r="N218" s="32"/>
      <c r="O218" s="32"/>
      <c r="P218" s="32"/>
    </row>
    <row r="219" spans="1:16" x14ac:dyDescent="0.2">
      <c r="A219" s="79">
        <v>2.7</v>
      </c>
      <c r="B219" s="79">
        <v>5.0999999999999899</v>
      </c>
      <c r="C219" s="79">
        <v>1.8999999999999899</v>
      </c>
      <c r="D219" s="79">
        <v>2</v>
      </c>
      <c r="E219" s="79"/>
      <c r="F219" s="79"/>
      <c r="G219" s="79"/>
      <c r="H219" s="80"/>
      <c r="I219" s="2"/>
      <c r="J219" s="2"/>
      <c r="K219" s="32"/>
      <c r="L219" s="32"/>
      <c r="M219" s="32"/>
      <c r="N219" s="32"/>
      <c r="O219" s="32"/>
      <c r="P219" s="32"/>
    </row>
    <row r="220" spans="1:16" x14ac:dyDescent="0.2">
      <c r="A220" s="79">
        <v>2.7999999999999901</v>
      </c>
      <c r="B220" s="79">
        <v>4.5</v>
      </c>
      <c r="C220" s="79">
        <v>1.3</v>
      </c>
      <c r="D220" s="79">
        <v>1</v>
      </c>
      <c r="E220" s="79"/>
      <c r="F220" s="79"/>
      <c r="G220" s="79"/>
      <c r="H220" s="80"/>
      <c r="I220" s="2"/>
      <c r="J220" s="2"/>
      <c r="K220" s="32"/>
      <c r="L220" s="32"/>
      <c r="M220" s="32"/>
      <c r="N220" s="32" t="s">
        <v>55</v>
      </c>
      <c r="O220" s="36">
        <f>P216+P217</f>
        <v>0.36363636363636365</v>
      </c>
      <c r="P220" s="32"/>
    </row>
    <row r="221" spans="1:16" x14ac:dyDescent="0.2">
      <c r="A221" s="44">
        <v>2.7999999999999901</v>
      </c>
      <c r="B221" s="44">
        <v>4.5999999999999899</v>
      </c>
      <c r="C221" s="44">
        <v>1.5</v>
      </c>
      <c r="D221" s="44">
        <v>1</v>
      </c>
      <c r="E221" s="44"/>
      <c r="F221" s="44"/>
      <c r="G221" s="44"/>
      <c r="H221" s="73"/>
      <c r="I221" s="2"/>
      <c r="J221" s="2"/>
      <c r="K221" s="2"/>
      <c r="L221" s="2"/>
      <c r="M221" s="2"/>
      <c r="N221" s="2"/>
      <c r="O221" s="2"/>
      <c r="P221" s="2"/>
    </row>
    <row r="222" spans="1:16" x14ac:dyDescent="0.2">
      <c r="A222" s="44">
        <v>2.8999999999999901</v>
      </c>
      <c r="B222" s="44">
        <v>4.5999999999999899</v>
      </c>
      <c r="C222" s="44">
        <v>1.3</v>
      </c>
      <c r="D222" s="44">
        <v>1</v>
      </c>
      <c r="E222" s="44"/>
      <c r="F222" s="44"/>
      <c r="G222" s="44"/>
      <c r="H222" s="73"/>
      <c r="I222" s="2"/>
      <c r="J222" s="2"/>
      <c r="K222" s="2"/>
      <c r="L222" s="2"/>
      <c r="M222" s="2"/>
      <c r="N222" s="2"/>
      <c r="O222" s="2"/>
      <c r="P222" s="2"/>
    </row>
    <row r="223" spans="1:16" x14ac:dyDescent="0.2">
      <c r="A223" s="44">
        <v>2.8999999999999901</v>
      </c>
      <c r="B223" s="44">
        <v>6.2999999999999901</v>
      </c>
      <c r="C223" s="44">
        <v>1.8</v>
      </c>
      <c r="D223" s="44">
        <v>2</v>
      </c>
      <c r="E223" s="44"/>
      <c r="F223" s="44"/>
      <c r="G223" s="43"/>
      <c r="H223" s="44"/>
      <c r="I223" s="2"/>
      <c r="J223" s="2"/>
      <c r="K223" s="2"/>
      <c r="L223" s="2"/>
      <c r="M223" s="2"/>
      <c r="N223" s="2"/>
      <c r="O223" s="2"/>
      <c r="P223" s="2"/>
    </row>
    <row r="224" spans="1:16" x14ac:dyDescent="0.2">
      <c r="A224" s="44">
        <v>3</v>
      </c>
      <c r="B224" s="44">
        <v>6.5999999999999899</v>
      </c>
      <c r="C224" s="44">
        <v>2.1</v>
      </c>
      <c r="D224" s="44">
        <v>2</v>
      </c>
      <c r="E224" s="44"/>
      <c r="F224" s="44"/>
      <c r="G224" s="44"/>
      <c r="H224" s="73"/>
      <c r="I224" s="2"/>
      <c r="J224" s="2"/>
      <c r="K224" s="2"/>
      <c r="L224" s="2"/>
      <c r="M224" s="2"/>
      <c r="N224" s="2"/>
      <c r="O224" s="2"/>
      <c r="P224" s="2"/>
    </row>
    <row r="225" spans="1:16" x14ac:dyDescent="0.2">
      <c r="A225" s="44">
        <v>3</v>
      </c>
      <c r="B225" s="44">
        <v>5.9</v>
      </c>
      <c r="C225" s="44">
        <v>2.1</v>
      </c>
      <c r="D225" s="44">
        <v>2</v>
      </c>
      <c r="E225" s="44"/>
      <c r="F225" s="44"/>
      <c r="G225" s="44"/>
      <c r="H225" s="44"/>
      <c r="I225" s="2"/>
      <c r="J225" s="2"/>
      <c r="K225" s="2"/>
      <c r="L225" s="2"/>
      <c r="M225" s="2"/>
      <c r="N225" s="2"/>
      <c r="O225" s="2"/>
      <c r="P225" s="2"/>
    </row>
    <row r="226" spans="1:16" x14ac:dyDescent="0.2">
      <c r="A226" s="25">
        <v>3</v>
      </c>
      <c r="B226" s="25">
        <v>5.7999999999999901</v>
      </c>
      <c r="C226" s="25">
        <v>2.2000000000000002</v>
      </c>
      <c r="D226" s="25">
        <v>2</v>
      </c>
      <c r="E226" s="25"/>
      <c r="F226" s="25"/>
      <c r="G226" s="25"/>
      <c r="H226" s="84"/>
      <c r="I226" s="2"/>
      <c r="J226" s="2"/>
      <c r="K226" s="2"/>
      <c r="L226" s="2"/>
      <c r="M226" s="2"/>
      <c r="N226" s="2"/>
      <c r="O226" s="2"/>
      <c r="P226" s="2"/>
    </row>
    <row r="227" spans="1:16" x14ac:dyDescent="0.2">
      <c r="A227" s="2">
        <v>3.1</v>
      </c>
      <c r="B227" s="2">
        <v>4.9000000000000004</v>
      </c>
      <c r="C227" s="2">
        <v>1.5</v>
      </c>
      <c r="D227" s="2">
        <v>1</v>
      </c>
      <c r="E227" s="2">
        <v>3</v>
      </c>
      <c r="F227" s="2">
        <v>3</v>
      </c>
      <c r="G227" s="2">
        <f>F227/E227</f>
        <v>1</v>
      </c>
      <c r="H227" s="82">
        <f>G227^2</f>
        <v>1</v>
      </c>
      <c r="I227" s="2"/>
      <c r="J227" s="2"/>
      <c r="K227" s="2"/>
      <c r="L227" s="2"/>
      <c r="M227" s="2"/>
      <c r="N227" s="2"/>
      <c r="O227" s="2"/>
      <c r="P227" s="2"/>
    </row>
    <row r="228" spans="1:16" x14ac:dyDescent="0.2">
      <c r="A228" s="44">
        <v>3.2</v>
      </c>
      <c r="B228" s="44">
        <v>4.7</v>
      </c>
      <c r="C228" s="44">
        <v>1.3999999999999899</v>
      </c>
      <c r="D228" s="44">
        <v>1</v>
      </c>
      <c r="E228" s="44"/>
      <c r="F228" s="44"/>
      <c r="G228" s="44"/>
      <c r="H228" s="44"/>
      <c r="I228" s="2"/>
      <c r="J228" s="2"/>
      <c r="K228" s="2"/>
      <c r="L228" s="2"/>
      <c r="M228" s="2"/>
      <c r="N228" s="2"/>
      <c r="O228" s="2"/>
      <c r="P228" s="2"/>
    </row>
    <row r="229" spans="1:16" x14ac:dyDescent="0.2">
      <c r="A229" s="2">
        <v>3.2</v>
      </c>
      <c r="B229" s="2">
        <v>4.5</v>
      </c>
      <c r="C229" s="2">
        <v>1.5</v>
      </c>
      <c r="D229" s="2">
        <v>1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1" spans="1:16" x14ac:dyDescent="0.2">
      <c r="F231" s="2">
        <f>E217+E227</f>
        <v>14</v>
      </c>
    </row>
    <row r="236" spans="1:16" x14ac:dyDescent="0.2">
      <c r="A236" s="2" t="s">
        <v>57</v>
      </c>
      <c r="B236" s="2"/>
      <c r="C236" s="2"/>
      <c r="D236" s="2"/>
      <c r="E236" s="2"/>
      <c r="F236" s="2"/>
      <c r="G236" s="2"/>
      <c r="H236" s="2" t="s">
        <v>43</v>
      </c>
      <c r="I236" s="2"/>
      <c r="J236" s="2"/>
      <c r="K236" s="2" t="s">
        <v>54</v>
      </c>
      <c r="L236" s="2"/>
      <c r="M236" s="2"/>
      <c r="N236" s="2"/>
      <c r="O236" s="2"/>
      <c r="P236" s="2"/>
    </row>
    <row r="237" spans="1:16" x14ac:dyDescent="0.2">
      <c r="A237" s="2"/>
      <c r="B237" s="2"/>
      <c r="C237" s="2"/>
      <c r="D237" s="2"/>
      <c r="E237" s="2"/>
      <c r="F237" s="2"/>
      <c r="G237" s="2"/>
      <c r="H237" s="2">
        <v>1</v>
      </c>
      <c r="I237" s="2"/>
      <c r="J237" s="2"/>
      <c r="K237" s="2"/>
      <c r="L237" s="2"/>
      <c r="M237" s="2"/>
      <c r="N237" s="2"/>
      <c r="O237" s="2"/>
      <c r="P237" s="2"/>
    </row>
    <row r="238" spans="1:16" x14ac:dyDescent="0.2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41</v>
      </c>
      <c r="F238" s="2" t="s">
        <v>42</v>
      </c>
      <c r="G238" s="2" t="s">
        <v>44</v>
      </c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2">
      <c r="A239" s="44">
        <v>2.3999999999999901</v>
      </c>
      <c r="B239" s="44">
        <v>3.2999999999999901</v>
      </c>
      <c r="C239" s="44">
        <v>1</v>
      </c>
      <c r="D239" s="44">
        <v>1</v>
      </c>
      <c r="E239" s="44">
        <v>12</v>
      </c>
      <c r="F239" s="44">
        <v>5</v>
      </c>
      <c r="G239" s="44">
        <f>F239/E239</f>
        <v>0.41666666666666669</v>
      </c>
      <c r="H239" s="44">
        <f>G239^2</f>
        <v>0.17361111111111113</v>
      </c>
      <c r="I239" s="2"/>
      <c r="J239" s="2"/>
      <c r="K239" s="32" t="s">
        <v>26</v>
      </c>
      <c r="L239" s="32"/>
      <c r="M239" s="32"/>
      <c r="N239" s="32">
        <f>H237-H239-H240</f>
        <v>0.48611111111111099</v>
      </c>
      <c r="O239" s="32">
        <f>E240/F254</f>
        <v>0.8571428571428571</v>
      </c>
      <c r="P239" s="32">
        <f>O239*N239</f>
        <v>0.41666666666666652</v>
      </c>
    </row>
    <row r="240" spans="1:16" x14ac:dyDescent="0.2">
      <c r="A240" s="44">
        <v>2.5</v>
      </c>
      <c r="B240" s="44">
        <v>5.7999999999999901</v>
      </c>
      <c r="C240" s="44">
        <v>1.8</v>
      </c>
      <c r="D240" s="44">
        <v>2</v>
      </c>
      <c r="E240" s="44">
        <v>12</v>
      </c>
      <c r="F240" s="44">
        <v>7</v>
      </c>
      <c r="G240" s="44">
        <f>F240/E240</f>
        <v>0.58333333333333337</v>
      </c>
      <c r="H240" s="71">
        <f>G240^2</f>
        <v>0.34027777777777785</v>
      </c>
      <c r="I240" s="2"/>
      <c r="J240" s="2"/>
      <c r="K240" s="32" t="s">
        <v>25</v>
      </c>
      <c r="L240" s="32"/>
      <c r="M240" s="32"/>
      <c r="N240" s="32">
        <f>H237-H251</f>
        <v>0</v>
      </c>
      <c r="O240" s="32">
        <f>E251/F254</f>
        <v>0.14285714285714285</v>
      </c>
      <c r="P240" s="32">
        <f>O240*N240</f>
        <v>0</v>
      </c>
    </row>
    <row r="241" spans="1:16" x14ac:dyDescent="0.2">
      <c r="A241" s="44">
        <v>2.6</v>
      </c>
      <c r="B241" s="44">
        <v>5.5999999999999899</v>
      </c>
      <c r="C241" s="44">
        <v>1.3999999999999899</v>
      </c>
      <c r="D241" s="44">
        <v>2</v>
      </c>
      <c r="E241" s="44"/>
      <c r="F241" s="44"/>
      <c r="G241" s="44"/>
      <c r="H241" s="73"/>
      <c r="I241" s="2"/>
      <c r="J241" s="2"/>
      <c r="K241" s="32"/>
      <c r="L241" s="32"/>
      <c r="M241" s="32"/>
      <c r="N241" s="32"/>
      <c r="O241" s="32"/>
      <c r="P241" s="32"/>
    </row>
    <row r="242" spans="1:16" x14ac:dyDescent="0.2">
      <c r="A242" s="79">
        <v>2.7</v>
      </c>
      <c r="B242" s="79">
        <v>5.0999999999999899</v>
      </c>
      <c r="C242" s="79">
        <v>1.8999999999999899</v>
      </c>
      <c r="D242" s="79">
        <v>2</v>
      </c>
      <c r="E242" s="79"/>
      <c r="F242" s="79"/>
      <c r="G242" s="79"/>
      <c r="H242" s="80"/>
      <c r="I242" s="2"/>
      <c r="J242" s="2"/>
      <c r="K242" s="32"/>
      <c r="L242" s="32"/>
      <c r="M242" s="32"/>
      <c r="N242" s="32"/>
      <c r="O242" s="32"/>
      <c r="P242" s="32"/>
    </row>
    <row r="243" spans="1:16" x14ac:dyDescent="0.2">
      <c r="A243" s="79">
        <v>2.7999999999999901</v>
      </c>
      <c r="B243" s="79">
        <v>4.5</v>
      </c>
      <c r="C243" s="79">
        <v>1.3</v>
      </c>
      <c r="D243" s="79">
        <v>1</v>
      </c>
      <c r="E243" s="79"/>
      <c r="F243" s="79"/>
      <c r="G243" s="79"/>
      <c r="H243" s="80"/>
      <c r="I243" s="2"/>
      <c r="J243" s="2"/>
      <c r="K243" s="32"/>
      <c r="L243" s="32"/>
      <c r="M243" s="32"/>
      <c r="N243" s="32" t="s">
        <v>55</v>
      </c>
      <c r="O243" s="36">
        <f>P239+P240</f>
        <v>0.41666666666666652</v>
      </c>
      <c r="P243" s="32"/>
    </row>
    <row r="244" spans="1:16" x14ac:dyDescent="0.2">
      <c r="A244" s="44">
        <v>2.7999999999999901</v>
      </c>
      <c r="B244" s="44">
        <v>4.5999999999999899</v>
      </c>
      <c r="C244" s="44">
        <v>1.5</v>
      </c>
      <c r="D244" s="44">
        <v>1</v>
      </c>
      <c r="E244" s="44"/>
      <c r="F244" s="44"/>
      <c r="G244" s="44"/>
      <c r="H244" s="73"/>
      <c r="I244" s="2"/>
      <c r="J244" s="2"/>
      <c r="K244" s="2"/>
      <c r="L244" s="2"/>
      <c r="M244" s="2"/>
      <c r="N244" s="2"/>
      <c r="O244" s="2"/>
      <c r="P244" s="2"/>
    </row>
    <row r="245" spans="1:16" x14ac:dyDescent="0.2">
      <c r="A245" s="44">
        <v>2.8999999999999901</v>
      </c>
      <c r="B245" s="44">
        <v>4.5999999999999899</v>
      </c>
      <c r="C245" s="44">
        <v>1.3</v>
      </c>
      <c r="D245" s="44">
        <v>1</v>
      </c>
      <c r="E245" s="44"/>
      <c r="F245" s="44"/>
      <c r="G245" s="44"/>
      <c r="H245" s="73"/>
      <c r="I245" s="2"/>
      <c r="J245" s="2"/>
      <c r="K245" s="2"/>
      <c r="L245" s="2"/>
      <c r="M245" s="2"/>
      <c r="N245" s="2"/>
      <c r="O245" s="2"/>
      <c r="P245" s="2"/>
    </row>
    <row r="246" spans="1:16" x14ac:dyDescent="0.2">
      <c r="A246" s="44">
        <v>2.8999999999999901</v>
      </c>
      <c r="B246" s="44">
        <v>6.2999999999999901</v>
      </c>
      <c r="C246" s="44">
        <v>1.8</v>
      </c>
      <c r="D246" s="44">
        <v>2</v>
      </c>
      <c r="E246" s="44"/>
      <c r="F246" s="44"/>
      <c r="G246" s="43"/>
      <c r="H246" s="44"/>
      <c r="I246" s="2"/>
      <c r="J246" s="2"/>
      <c r="K246" s="2"/>
      <c r="L246" s="2"/>
      <c r="M246" s="2"/>
      <c r="N246" s="2"/>
      <c r="O246" s="2"/>
      <c r="P246" s="2"/>
    </row>
    <row r="247" spans="1:16" x14ac:dyDescent="0.2">
      <c r="A247" s="44">
        <v>3</v>
      </c>
      <c r="B247" s="44">
        <v>6.5999999999999899</v>
      </c>
      <c r="C247" s="44">
        <v>2.1</v>
      </c>
      <c r="D247" s="44">
        <v>2</v>
      </c>
      <c r="E247" s="44"/>
      <c r="F247" s="44"/>
      <c r="G247" s="44"/>
      <c r="H247" s="73"/>
      <c r="I247" s="2"/>
      <c r="J247" s="2"/>
      <c r="K247" s="2"/>
      <c r="L247" s="2"/>
      <c r="M247" s="2"/>
      <c r="N247" s="2"/>
      <c r="O247" s="2"/>
      <c r="P247" s="2"/>
    </row>
    <row r="248" spans="1:16" x14ac:dyDescent="0.2">
      <c r="A248" s="44">
        <v>3</v>
      </c>
      <c r="B248" s="44">
        <v>5.9</v>
      </c>
      <c r="C248" s="44">
        <v>2.1</v>
      </c>
      <c r="D248" s="44">
        <v>2</v>
      </c>
      <c r="E248" s="44"/>
      <c r="F248" s="44"/>
      <c r="G248" s="44"/>
      <c r="H248" s="44"/>
      <c r="I248" s="2"/>
      <c r="J248" s="2"/>
      <c r="K248" s="2"/>
      <c r="L248" s="2"/>
      <c r="M248" s="2"/>
      <c r="N248" s="2"/>
      <c r="O248" s="2"/>
      <c r="P248" s="2"/>
    </row>
    <row r="249" spans="1:16" x14ac:dyDescent="0.2">
      <c r="A249" s="44">
        <v>3</v>
      </c>
      <c r="B249" s="44">
        <v>5.7999999999999901</v>
      </c>
      <c r="C249" s="44">
        <v>2.2000000000000002</v>
      </c>
      <c r="D249" s="44">
        <v>2</v>
      </c>
      <c r="E249" s="44"/>
      <c r="F249" s="44"/>
      <c r="G249" s="44"/>
      <c r="H249" s="83"/>
      <c r="I249" s="2"/>
      <c r="J249" s="2"/>
      <c r="K249" s="2"/>
      <c r="L249" s="2"/>
      <c r="M249" s="2"/>
      <c r="N249" s="2"/>
      <c r="O249" s="2"/>
      <c r="P249" s="2"/>
    </row>
    <row r="250" spans="1:16" x14ac:dyDescent="0.2">
      <c r="A250" s="25">
        <v>3.1</v>
      </c>
      <c r="B250" s="25">
        <v>4.9000000000000004</v>
      </c>
      <c r="C250" s="25">
        <v>1.5</v>
      </c>
      <c r="D250" s="25">
        <v>1</v>
      </c>
      <c r="E250" s="25"/>
      <c r="F250" s="25"/>
      <c r="G250" s="25"/>
      <c r="H250" s="84"/>
      <c r="I250" s="2"/>
      <c r="J250" s="2"/>
      <c r="K250" s="2"/>
      <c r="L250" s="2"/>
      <c r="M250" s="2"/>
      <c r="N250" s="2"/>
      <c r="O250" s="2"/>
      <c r="P250" s="2"/>
    </row>
    <row r="251" spans="1:16" x14ac:dyDescent="0.2">
      <c r="A251" s="44">
        <v>3.2</v>
      </c>
      <c r="B251" s="44">
        <v>4.7</v>
      </c>
      <c r="C251" s="44">
        <v>1.3999999999999899</v>
      </c>
      <c r="D251" s="44">
        <v>1</v>
      </c>
      <c r="E251" s="44">
        <f>2</f>
        <v>2</v>
      </c>
      <c r="F251" s="44">
        <f>2</f>
        <v>2</v>
      </c>
      <c r="G251" s="44">
        <f>F251/E251</f>
        <v>1</v>
      </c>
      <c r="H251" s="44">
        <f>G251^2</f>
        <v>1</v>
      </c>
      <c r="I251" s="2"/>
      <c r="J251" s="2"/>
      <c r="K251" s="2"/>
      <c r="L251" s="2"/>
      <c r="M251" s="2"/>
      <c r="N251" s="2"/>
      <c r="O251" s="2"/>
      <c r="P251" s="2"/>
    </row>
    <row r="252" spans="1:16" x14ac:dyDescent="0.2">
      <c r="A252" s="2">
        <v>3.2</v>
      </c>
      <c r="B252" s="2">
        <v>4.5</v>
      </c>
      <c r="C252" s="2">
        <v>1.5</v>
      </c>
      <c r="D252" s="2">
        <v>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4" spans="1:16" x14ac:dyDescent="0.2">
      <c r="F254" s="2">
        <f>E240+E251</f>
        <v>14</v>
      </c>
    </row>
    <row r="259" spans="1:16" x14ac:dyDescent="0.2">
      <c r="A259" s="44" t="s">
        <v>58</v>
      </c>
      <c r="B259" s="44"/>
      <c r="C259" s="2"/>
      <c r="D259" s="2"/>
      <c r="E259" s="2"/>
      <c r="F259" s="2"/>
      <c r="G259" s="2"/>
      <c r="H259" s="2" t="s">
        <v>43</v>
      </c>
      <c r="I259" s="2"/>
      <c r="J259" s="2"/>
      <c r="K259" s="2" t="s">
        <v>54</v>
      </c>
      <c r="L259" s="2"/>
      <c r="M259" s="2"/>
      <c r="N259" s="2"/>
      <c r="O259" s="2"/>
      <c r="P259" s="2"/>
    </row>
    <row r="260" spans="1:16" x14ac:dyDescent="0.2">
      <c r="A260" s="2"/>
      <c r="B260" s="2"/>
      <c r="C260" s="2"/>
      <c r="D260" s="2"/>
      <c r="E260" s="2"/>
      <c r="F260" s="2"/>
      <c r="G260" s="2"/>
      <c r="H260" s="2">
        <v>1</v>
      </c>
      <c r="I260" s="2"/>
      <c r="J260" s="2"/>
      <c r="K260" s="2"/>
      <c r="L260" s="2"/>
      <c r="M260" s="2"/>
      <c r="N260" s="2"/>
      <c r="O260" s="2"/>
      <c r="P260" s="2"/>
    </row>
    <row r="261" spans="1:16" x14ac:dyDescent="0.2">
      <c r="A261" s="2" t="s">
        <v>1</v>
      </c>
      <c r="B261" s="2" t="s">
        <v>2</v>
      </c>
      <c r="C261" s="2" t="s">
        <v>3</v>
      </c>
      <c r="D261" s="2" t="s">
        <v>4</v>
      </c>
      <c r="E261" s="2" t="s">
        <v>41</v>
      </c>
      <c r="F261" s="2" t="s">
        <v>42</v>
      </c>
      <c r="G261" s="2" t="s">
        <v>44</v>
      </c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2">
      <c r="A262" s="44">
        <v>2.3999999999999901</v>
      </c>
      <c r="B262" s="44">
        <v>3.2999999999999901</v>
      </c>
      <c r="C262" s="44">
        <v>1</v>
      </c>
      <c r="D262" s="44">
        <v>1</v>
      </c>
      <c r="E262" s="44">
        <v>13</v>
      </c>
      <c r="F262" s="44">
        <v>6</v>
      </c>
      <c r="G262" s="44">
        <f>F262/E262</f>
        <v>0.46153846153846156</v>
      </c>
      <c r="H262" s="44">
        <f>G262^2</f>
        <v>0.21301775147928997</v>
      </c>
      <c r="I262" s="2"/>
      <c r="J262" s="2"/>
      <c r="K262" s="32" t="s">
        <v>26</v>
      </c>
      <c r="L262" s="32"/>
      <c r="M262" s="32"/>
      <c r="N262" s="32">
        <f>H260-H262-H263</f>
        <v>0.49704142011834324</v>
      </c>
      <c r="O262" s="32">
        <f>E263/F277</f>
        <v>1</v>
      </c>
      <c r="P262" s="32">
        <f>O262*N262</f>
        <v>0.49704142011834324</v>
      </c>
    </row>
    <row r="263" spans="1:16" x14ac:dyDescent="0.2">
      <c r="A263" s="44">
        <v>2.5</v>
      </c>
      <c r="B263" s="44">
        <v>5.7999999999999901</v>
      </c>
      <c r="C263" s="44">
        <v>1.8</v>
      </c>
      <c r="D263" s="44">
        <v>2</v>
      </c>
      <c r="E263" s="44">
        <v>13</v>
      </c>
      <c r="F263" s="44">
        <v>7</v>
      </c>
      <c r="G263" s="44">
        <f>F263/E263</f>
        <v>0.53846153846153844</v>
      </c>
      <c r="H263" s="71">
        <f>G263^2</f>
        <v>0.28994082840236685</v>
      </c>
      <c r="I263" s="2"/>
      <c r="J263" s="2"/>
      <c r="K263" s="32" t="s">
        <v>25</v>
      </c>
      <c r="L263" s="32"/>
      <c r="M263" s="32"/>
      <c r="N263" s="32">
        <f>H260-H274</f>
        <v>1</v>
      </c>
      <c r="O263" s="32">
        <f>E274/F277</f>
        <v>0</v>
      </c>
      <c r="P263" s="32">
        <f>O263*N263</f>
        <v>0</v>
      </c>
    </row>
    <row r="264" spans="1:16" x14ac:dyDescent="0.2">
      <c r="A264" s="44">
        <v>2.6</v>
      </c>
      <c r="B264" s="44">
        <v>5.5999999999999899</v>
      </c>
      <c r="C264" s="44">
        <v>1.3999999999999899</v>
      </c>
      <c r="D264" s="44">
        <v>2</v>
      </c>
      <c r="E264" s="44"/>
      <c r="F264" s="44"/>
      <c r="G264" s="44"/>
      <c r="H264" s="73"/>
      <c r="I264" s="2"/>
      <c r="J264" s="2"/>
      <c r="K264" s="32"/>
      <c r="L264" s="32"/>
      <c r="M264" s="32"/>
      <c r="N264" s="32"/>
      <c r="O264" s="32"/>
      <c r="P264" s="32"/>
    </row>
    <row r="265" spans="1:16" x14ac:dyDescent="0.2">
      <c r="A265" s="79">
        <v>2.7</v>
      </c>
      <c r="B265" s="79">
        <v>5.0999999999999899</v>
      </c>
      <c r="C265" s="79">
        <v>1.8999999999999899</v>
      </c>
      <c r="D265" s="79">
        <v>2</v>
      </c>
      <c r="E265" s="79"/>
      <c r="F265" s="79"/>
      <c r="G265" s="79"/>
      <c r="H265" s="80"/>
      <c r="I265" s="2"/>
      <c r="J265" s="2"/>
      <c r="K265" s="32"/>
      <c r="L265" s="32"/>
      <c r="M265" s="32"/>
      <c r="N265" s="32"/>
      <c r="O265" s="32"/>
      <c r="P265" s="32"/>
    </row>
    <row r="266" spans="1:16" x14ac:dyDescent="0.2">
      <c r="A266" s="79">
        <v>2.7999999999999901</v>
      </c>
      <c r="B266" s="79">
        <v>4.5</v>
      </c>
      <c r="C266" s="79">
        <v>1.3</v>
      </c>
      <c r="D266" s="79">
        <v>1</v>
      </c>
      <c r="E266" s="79"/>
      <c r="F266" s="79"/>
      <c r="G266" s="79"/>
      <c r="H266" s="80"/>
      <c r="I266" s="2"/>
      <c r="J266" s="2"/>
      <c r="K266" s="32"/>
      <c r="L266" s="32"/>
      <c r="M266" s="32"/>
      <c r="N266" s="32" t="s">
        <v>55</v>
      </c>
      <c r="O266" s="36">
        <f>P262+P263</f>
        <v>0.49704142011834324</v>
      </c>
      <c r="P266" s="32"/>
    </row>
    <row r="267" spans="1:16" x14ac:dyDescent="0.2">
      <c r="A267" s="44">
        <v>2.7999999999999901</v>
      </c>
      <c r="B267" s="44">
        <v>4.5999999999999899</v>
      </c>
      <c r="C267" s="44">
        <v>1.5</v>
      </c>
      <c r="D267" s="44">
        <v>1</v>
      </c>
      <c r="E267" s="44"/>
      <c r="F267" s="44"/>
      <c r="G267" s="44"/>
      <c r="H267" s="73"/>
      <c r="I267" s="2"/>
      <c r="J267" s="2"/>
      <c r="K267" s="2"/>
      <c r="L267" s="2"/>
      <c r="M267" s="2"/>
      <c r="N267" s="2"/>
      <c r="O267" s="2"/>
      <c r="P267" s="2"/>
    </row>
    <row r="268" spans="1:16" x14ac:dyDescent="0.2">
      <c r="A268" s="44">
        <v>2.8999999999999901</v>
      </c>
      <c r="B268" s="44">
        <v>4.5999999999999899</v>
      </c>
      <c r="C268" s="44">
        <v>1.3</v>
      </c>
      <c r="D268" s="44">
        <v>1</v>
      </c>
      <c r="E268" s="44"/>
      <c r="F268" s="44"/>
      <c r="G268" s="44"/>
      <c r="H268" s="73"/>
      <c r="I268" s="2"/>
      <c r="J268" s="2"/>
      <c r="K268" s="2"/>
      <c r="L268" s="2"/>
      <c r="M268" s="2"/>
      <c r="N268" s="2"/>
      <c r="O268" s="2"/>
      <c r="P268" s="2"/>
    </row>
    <row r="269" spans="1:16" x14ac:dyDescent="0.2">
      <c r="A269" s="44">
        <v>2.8999999999999901</v>
      </c>
      <c r="B269" s="44">
        <v>6.2999999999999901</v>
      </c>
      <c r="C269" s="44">
        <v>1.8</v>
      </c>
      <c r="D269" s="44">
        <v>2</v>
      </c>
      <c r="E269" s="44"/>
      <c r="F269" s="44"/>
      <c r="G269" s="43"/>
      <c r="H269" s="44"/>
      <c r="I269" s="2"/>
      <c r="J269" s="2"/>
      <c r="K269" s="2"/>
      <c r="L269" s="2"/>
      <c r="M269" s="2"/>
      <c r="N269" s="2"/>
      <c r="O269" s="2"/>
      <c r="P269" s="2"/>
    </row>
    <row r="270" spans="1:16" x14ac:dyDescent="0.2">
      <c r="A270" s="44">
        <v>3</v>
      </c>
      <c r="B270" s="44">
        <v>6.5999999999999899</v>
      </c>
      <c r="C270" s="44">
        <v>2.1</v>
      </c>
      <c r="D270" s="44">
        <v>2</v>
      </c>
      <c r="E270" s="44"/>
      <c r="F270" s="44"/>
      <c r="G270" s="44"/>
      <c r="H270" s="73"/>
      <c r="I270" s="2"/>
      <c r="J270" s="2"/>
      <c r="K270" s="2"/>
      <c r="L270" s="2"/>
      <c r="M270" s="2"/>
      <c r="N270" s="2"/>
      <c r="O270" s="2"/>
      <c r="P270" s="2"/>
    </row>
    <row r="271" spans="1:16" x14ac:dyDescent="0.2">
      <c r="A271" s="44">
        <v>3</v>
      </c>
      <c r="B271" s="44">
        <v>5.9</v>
      </c>
      <c r="C271" s="44">
        <v>2.1</v>
      </c>
      <c r="D271" s="44">
        <v>2</v>
      </c>
      <c r="E271" s="44"/>
      <c r="F271" s="44"/>
      <c r="G271" s="44"/>
      <c r="H271" s="44"/>
      <c r="I271" s="2"/>
      <c r="J271" s="2"/>
      <c r="K271" s="2"/>
      <c r="L271" s="2"/>
      <c r="M271" s="2"/>
      <c r="N271" s="2"/>
      <c r="O271" s="2"/>
      <c r="P271" s="2"/>
    </row>
    <row r="272" spans="1:16" x14ac:dyDescent="0.2">
      <c r="A272" s="44">
        <v>3</v>
      </c>
      <c r="B272" s="44">
        <v>5.7999999999999901</v>
      </c>
      <c r="C272" s="44">
        <v>2.2000000000000002</v>
      </c>
      <c r="D272" s="44">
        <v>2</v>
      </c>
      <c r="E272" s="44"/>
      <c r="F272" s="44"/>
      <c r="G272" s="44"/>
      <c r="H272" s="83"/>
      <c r="I272" s="2"/>
      <c r="J272" s="2"/>
      <c r="K272" s="2"/>
      <c r="L272" s="2"/>
      <c r="M272" s="2"/>
      <c r="N272" s="2"/>
      <c r="O272" s="2"/>
      <c r="P272" s="2"/>
    </row>
    <row r="273" spans="1:16" x14ac:dyDescent="0.2">
      <c r="A273" s="44">
        <v>3.1</v>
      </c>
      <c r="B273" s="44">
        <v>4.9000000000000004</v>
      </c>
      <c r="C273" s="44">
        <v>1.5</v>
      </c>
      <c r="D273" s="44">
        <v>1</v>
      </c>
      <c r="E273" s="44"/>
      <c r="F273" s="44"/>
      <c r="G273" s="44"/>
      <c r="H273" s="83"/>
      <c r="I273" s="2"/>
      <c r="J273" s="2"/>
      <c r="K273" s="2"/>
      <c r="L273" s="2"/>
      <c r="M273" s="2"/>
      <c r="N273" s="2"/>
      <c r="O273" s="2"/>
      <c r="P273" s="2"/>
    </row>
    <row r="274" spans="1:16" x14ac:dyDescent="0.2">
      <c r="A274" s="25">
        <v>3.2</v>
      </c>
      <c r="B274" s="25">
        <v>4.7</v>
      </c>
      <c r="C274" s="25">
        <v>1.3999999999999899</v>
      </c>
      <c r="D274" s="25">
        <v>1</v>
      </c>
      <c r="E274" s="25"/>
      <c r="F274" s="25"/>
      <c r="G274" s="25"/>
      <c r="H274" s="25"/>
      <c r="I274" s="2"/>
      <c r="J274" s="2"/>
      <c r="K274" s="2"/>
      <c r="L274" s="2"/>
      <c r="M274" s="2"/>
      <c r="N274" s="2"/>
      <c r="O274" s="2"/>
      <c r="P274" s="2"/>
    </row>
    <row r="275" spans="1:16" x14ac:dyDescent="0.2">
      <c r="A275" s="2">
        <v>3.2</v>
      </c>
      <c r="B275" s="2">
        <v>4.5</v>
      </c>
      <c r="C275" s="2">
        <v>1.5</v>
      </c>
      <c r="D275" s="2">
        <v>1</v>
      </c>
      <c r="E275" s="2">
        <v>1</v>
      </c>
      <c r="F275" s="2">
        <v>1</v>
      </c>
      <c r="G275" s="2">
        <f>F275/E275</f>
        <v>1</v>
      </c>
      <c r="H275" s="2">
        <f>G275^2</f>
        <v>1</v>
      </c>
      <c r="I275" s="2"/>
      <c r="J275" s="2"/>
      <c r="K275" s="2"/>
      <c r="L275" s="2"/>
      <c r="M275" s="2"/>
      <c r="N275" s="2"/>
      <c r="O275" s="2"/>
      <c r="P275" s="2"/>
    </row>
    <row r="277" spans="1:16" x14ac:dyDescent="0.2">
      <c r="F277" s="2">
        <f>E263+E274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Tree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Kalinin</dc:creator>
  <cp:lastModifiedBy>Patrick Wong</cp:lastModifiedBy>
  <dcterms:created xsi:type="dcterms:W3CDTF">2019-02-28T04:17:27Z</dcterms:created>
  <dcterms:modified xsi:type="dcterms:W3CDTF">2019-03-23T00:49:31Z</dcterms:modified>
</cp:coreProperties>
</file>